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441890\Desktop\"/>
    </mc:Choice>
  </mc:AlternateContent>
  <bookViews>
    <workbookView xWindow="0" yWindow="0" windowWidth="28800" windowHeight="12255" tabRatio="854"/>
  </bookViews>
  <sheets>
    <sheet name="月報" sheetId="84" r:id="rId1"/>
    <sheet name="載客數" sheetId="147" r:id="rId2"/>
  </sheets>
  <definedNames>
    <definedName name="_xlnm._FilterDatabase" localSheetId="0" hidden="1">月報!$A$1:$R$30</definedName>
    <definedName name="_xlnm.Print_Area" localSheetId="0">月報!$A$1:$Q$395</definedName>
  </definedNames>
  <calcPr calcId="162913"/>
</workbook>
</file>

<file path=xl/calcChain.xml><?xml version="1.0" encoding="utf-8"?>
<calcChain xmlns="http://schemas.openxmlformats.org/spreadsheetml/2006/main">
  <c r="F356" i="147" l="1"/>
  <c r="E356" i="147"/>
  <c r="D356" i="147"/>
  <c r="G356" i="147" s="1"/>
  <c r="I356" i="147" s="1"/>
  <c r="G355" i="147"/>
  <c r="H355" i="147" s="1"/>
  <c r="F355" i="147"/>
  <c r="I355" i="147" s="1"/>
  <c r="E355" i="147"/>
  <c r="D355" i="147"/>
  <c r="F354" i="147"/>
  <c r="E354" i="147"/>
  <c r="G354" i="147" s="1"/>
  <c r="I354" i="147" s="1"/>
  <c r="D354" i="147"/>
  <c r="F353" i="147"/>
  <c r="I353" i="147" s="1"/>
  <c r="E353" i="147"/>
  <c r="D353" i="147"/>
  <c r="G353" i="147" s="1"/>
  <c r="H353" i="147" s="1"/>
  <c r="F352" i="147"/>
  <c r="E352" i="147"/>
  <c r="D352" i="147"/>
  <c r="G352" i="147" s="1"/>
  <c r="I352" i="147" s="1"/>
  <c r="G351" i="147"/>
  <c r="H351" i="147" s="1"/>
  <c r="F351" i="147"/>
  <c r="I351" i="147" s="1"/>
  <c r="E351" i="147"/>
  <c r="D351" i="147"/>
  <c r="F350" i="147"/>
  <c r="E350" i="147"/>
  <c r="G350" i="147" s="1"/>
  <c r="I350" i="147" s="1"/>
  <c r="D350" i="147"/>
  <c r="F349" i="147"/>
  <c r="I349" i="147" s="1"/>
  <c r="E349" i="147"/>
  <c r="D349" i="147"/>
  <c r="G349" i="147" s="1"/>
  <c r="H349" i="147" s="1"/>
  <c r="F348" i="147"/>
  <c r="E348" i="147"/>
  <c r="D348" i="147"/>
  <c r="G348" i="147" s="1"/>
  <c r="I348" i="147" s="1"/>
  <c r="G347" i="147"/>
  <c r="H347" i="147" s="1"/>
  <c r="F347" i="147"/>
  <c r="I347" i="147" s="1"/>
  <c r="E347" i="147"/>
  <c r="D347" i="147"/>
  <c r="F346" i="147"/>
  <c r="E346" i="147"/>
  <c r="G346" i="147" s="1"/>
  <c r="I346" i="147" s="1"/>
  <c r="D346" i="147"/>
  <c r="F345" i="147"/>
  <c r="E345" i="147"/>
  <c r="D345" i="147"/>
  <c r="G345" i="147" s="1"/>
  <c r="H345" i="147" s="1"/>
  <c r="F344" i="147"/>
  <c r="E344" i="147"/>
  <c r="D344" i="147"/>
  <c r="G344" i="147" s="1"/>
  <c r="I344" i="147" s="1"/>
  <c r="G343" i="147"/>
  <c r="H343" i="147" s="1"/>
  <c r="F343" i="147"/>
  <c r="I343" i="147" s="1"/>
  <c r="E343" i="147"/>
  <c r="D343" i="147"/>
  <c r="F342" i="147"/>
  <c r="E342" i="147"/>
  <c r="G342" i="147" s="1"/>
  <c r="I342" i="147" s="1"/>
  <c r="D342" i="147"/>
  <c r="F341" i="147"/>
  <c r="I341" i="147" s="1"/>
  <c r="E341" i="147"/>
  <c r="D341" i="147"/>
  <c r="G341" i="147" s="1"/>
  <c r="H341" i="147" s="1"/>
  <c r="F340" i="147"/>
  <c r="E340" i="147"/>
  <c r="D340" i="147"/>
  <c r="G340" i="147" s="1"/>
  <c r="I340" i="147" s="1"/>
  <c r="G339" i="147"/>
  <c r="H339" i="147" s="1"/>
  <c r="F339" i="147"/>
  <c r="I339" i="147" s="1"/>
  <c r="E339" i="147"/>
  <c r="D339" i="147"/>
  <c r="F338" i="147"/>
  <c r="E338" i="147"/>
  <c r="G338" i="147" s="1"/>
  <c r="I338" i="147" s="1"/>
  <c r="D338" i="147"/>
  <c r="F337" i="147"/>
  <c r="E337" i="147"/>
  <c r="D337" i="147"/>
  <c r="G337" i="147" s="1"/>
  <c r="H337" i="147" s="1"/>
  <c r="F336" i="147"/>
  <c r="E336" i="147"/>
  <c r="D336" i="147"/>
  <c r="G336" i="147" s="1"/>
  <c r="I336" i="147" s="1"/>
  <c r="G335" i="147"/>
  <c r="H335" i="147" s="1"/>
  <c r="F335" i="147"/>
  <c r="I335" i="147" s="1"/>
  <c r="E335" i="147"/>
  <c r="D335" i="147"/>
  <c r="F334" i="147"/>
  <c r="E334" i="147"/>
  <c r="G334" i="147" s="1"/>
  <c r="D334" i="147"/>
  <c r="I330" i="147"/>
  <c r="H330" i="147"/>
  <c r="G330" i="147"/>
  <c r="I329" i="147"/>
  <c r="H329" i="147"/>
  <c r="G329" i="147"/>
  <c r="I328" i="147"/>
  <c r="H328" i="147"/>
  <c r="G328" i="147"/>
  <c r="I327" i="147"/>
  <c r="H327" i="147"/>
  <c r="G327" i="147"/>
  <c r="I326" i="147"/>
  <c r="H326" i="147"/>
  <c r="G326" i="147"/>
  <c r="I325" i="147"/>
  <c r="H325" i="147"/>
  <c r="G325" i="147"/>
  <c r="I324" i="147"/>
  <c r="H324" i="147"/>
  <c r="G324" i="147"/>
  <c r="I323" i="147"/>
  <c r="H323" i="147"/>
  <c r="G323" i="147"/>
  <c r="I322" i="147"/>
  <c r="H322" i="147"/>
  <c r="G322" i="147"/>
  <c r="I321" i="147"/>
  <c r="H321" i="147"/>
  <c r="G321" i="147"/>
  <c r="I320" i="147"/>
  <c r="H320" i="147"/>
  <c r="G320" i="147"/>
  <c r="I319" i="147"/>
  <c r="H319" i="147"/>
  <c r="G319" i="147"/>
  <c r="I318" i="147"/>
  <c r="H318" i="147"/>
  <c r="G318" i="147"/>
  <c r="I317" i="147"/>
  <c r="H317" i="147"/>
  <c r="G317" i="147"/>
  <c r="I316" i="147"/>
  <c r="H316" i="147"/>
  <c r="G316" i="147"/>
  <c r="I315" i="147"/>
  <c r="H315" i="147"/>
  <c r="G315" i="147"/>
  <c r="I314" i="147"/>
  <c r="H314" i="147"/>
  <c r="G314" i="147"/>
  <c r="I313" i="147"/>
  <c r="H313" i="147"/>
  <c r="G313" i="147"/>
  <c r="I312" i="147"/>
  <c r="H312" i="147"/>
  <c r="G312" i="147"/>
  <c r="I311" i="147"/>
  <c r="H311" i="147"/>
  <c r="G311" i="147"/>
  <c r="I310" i="147"/>
  <c r="H310" i="147"/>
  <c r="G310" i="147"/>
  <c r="I309" i="147"/>
  <c r="H309" i="147"/>
  <c r="G309" i="147"/>
  <c r="I308" i="147"/>
  <c r="H308" i="147"/>
  <c r="G308" i="147"/>
  <c r="G331" i="147" s="1"/>
  <c r="G303" i="147"/>
  <c r="I303" i="147" s="1"/>
  <c r="G302" i="147"/>
  <c r="I302" i="147" s="1"/>
  <c r="G301" i="147"/>
  <c r="I301" i="147" s="1"/>
  <c r="G300" i="147"/>
  <c r="I300" i="147" s="1"/>
  <c r="G299" i="147"/>
  <c r="I299" i="147" s="1"/>
  <c r="G298" i="147"/>
  <c r="I298" i="147" s="1"/>
  <c r="G297" i="147"/>
  <c r="I297" i="147" s="1"/>
  <c r="G296" i="147"/>
  <c r="I296" i="147" s="1"/>
  <c r="G295" i="147"/>
  <c r="I295" i="147" s="1"/>
  <c r="G294" i="147"/>
  <c r="I294" i="147" s="1"/>
  <c r="G293" i="147"/>
  <c r="I293" i="147" s="1"/>
  <c r="G292" i="147"/>
  <c r="I292" i="147" s="1"/>
  <c r="G291" i="147"/>
  <c r="I291" i="147" s="1"/>
  <c r="G290" i="147"/>
  <c r="I290" i="147" s="1"/>
  <c r="G289" i="147"/>
  <c r="I289" i="147" s="1"/>
  <c r="G288" i="147"/>
  <c r="I288" i="147" s="1"/>
  <c r="G287" i="147"/>
  <c r="I287" i="147" s="1"/>
  <c r="G286" i="147"/>
  <c r="I286" i="147" s="1"/>
  <c r="G285" i="147"/>
  <c r="I285" i="147" s="1"/>
  <c r="G284" i="147"/>
  <c r="I284" i="147" s="1"/>
  <c r="G283" i="147"/>
  <c r="I283" i="147" s="1"/>
  <c r="G282" i="147"/>
  <c r="I282" i="147" s="1"/>
  <c r="G281" i="147"/>
  <c r="I281" i="147" s="1"/>
  <c r="H275" i="147"/>
  <c r="G275" i="147"/>
  <c r="I275" i="147" s="1"/>
  <c r="G274" i="147"/>
  <c r="I274" i="147" s="1"/>
  <c r="H273" i="147"/>
  <c r="G273" i="147"/>
  <c r="I273" i="147" s="1"/>
  <c r="G272" i="147"/>
  <c r="I272" i="147" s="1"/>
  <c r="H271" i="147"/>
  <c r="G271" i="147"/>
  <c r="I271" i="147" s="1"/>
  <c r="G270" i="147"/>
  <c r="I270" i="147" s="1"/>
  <c r="H269" i="147"/>
  <c r="G269" i="147"/>
  <c r="I269" i="147" s="1"/>
  <c r="G268" i="147"/>
  <c r="I268" i="147" s="1"/>
  <c r="H267" i="147"/>
  <c r="G267" i="147"/>
  <c r="I267" i="147" s="1"/>
  <c r="G266" i="147"/>
  <c r="I266" i="147" s="1"/>
  <c r="H265" i="147"/>
  <c r="G265" i="147"/>
  <c r="I265" i="147" s="1"/>
  <c r="G264" i="147"/>
  <c r="I264" i="147" s="1"/>
  <c r="H263" i="147"/>
  <c r="G263" i="147"/>
  <c r="I263" i="147" s="1"/>
  <c r="G262" i="147"/>
  <c r="I262" i="147" s="1"/>
  <c r="H261" i="147"/>
  <c r="G261" i="147"/>
  <c r="I261" i="147" s="1"/>
  <c r="G260" i="147"/>
  <c r="I260" i="147" s="1"/>
  <c r="H259" i="147"/>
  <c r="G259" i="147"/>
  <c r="I259" i="147" s="1"/>
  <c r="G258" i="147"/>
  <c r="I258" i="147" s="1"/>
  <c r="H257" i="147"/>
  <c r="G257" i="147"/>
  <c r="I257" i="147" s="1"/>
  <c r="G256" i="147"/>
  <c r="I256" i="147" s="1"/>
  <c r="H255" i="147"/>
  <c r="G255" i="147"/>
  <c r="I255" i="147" s="1"/>
  <c r="G254" i="147"/>
  <c r="I254" i="147" s="1"/>
  <c r="H253" i="147"/>
  <c r="G253" i="147"/>
  <c r="I253" i="147" s="1"/>
  <c r="I248" i="147"/>
  <c r="H248" i="147"/>
  <c r="G248" i="147"/>
  <c r="I247" i="147"/>
  <c r="H247" i="147"/>
  <c r="G247" i="147"/>
  <c r="I246" i="147"/>
  <c r="H246" i="147"/>
  <c r="G246" i="147"/>
  <c r="I245" i="147"/>
  <c r="H245" i="147"/>
  <c r="G245" i="147"/>
  <c r="I244" i="147"/>
  <c r="H244" i="147"/>
  <c r="G244" i="147"/>
  <c r="I243" i="147"/>
  <c r="H243" i="147"/>
  <c r="G243" i="147"/>
  <c r="I242" i="147"/>
  <c r="H242" i="147"/>
  <c r="G242" i="147"/>
  <c r="I241" i="147"/>
  <c r="H241" i="147"/>
  <c r="G241" i="147"/>
  <c r="I240" i="147"/>
  <c r="H240" i="147"/>
  <c r="G240" i="147"/>
  <c r="I239" i="147"/>
  <c r="H239" i="147"/>
  <c r="G239" i="147"/>
  <c r="I238" i="147"/>
  <c r="H238" i="147"/>
  <c r="G238" i="147"/>
  <c r="I237" i="147"/>
  <c r="H237" i="147"/>
  <c r="G237" i="147"/>
  <c r="I236" i="147"/>
  <c r="H236" i="147"/>
  <c r="G236" i="147"/>
  <c r="I235" i="147"/>
  <c r="H235" i="147"/>
  <c r="G235" i="147"/>
  <c r="I234" i="147"/>
  <c r="H234" i="147"/>
  <c r="G234" i="147"/>
  <c r="I233" i="147"/>
  <c r="H233" i="147"/>
  <c r="G233" i="147"/>
  <c r="I232" i="147"/>
  <c r="H232" i="147"/>
  <c r="G232" i="147"/>
  <c r="I231" i="147"/>
  <c r="H231" i="147"/>
  <c r="G231" i="147"/>
  <c r="G230" i="147"/>
  <c r="I230" i="147" s="1"/>
  <c r="H229" i="147"/>
  <c r="G229" i="147"/>
  <c r="I229" i="147" s="1"/>
  <c r="G228" i="147"/>
  <c r="I228" i="147" s="1"/>
  <c r="H227" i="147"/>
  <c r="G227" i="147"/>
  <c r="I227" i="147" s="1"/>
  <c r="G226" i="147"/>
  <c r="I226" i="147" s="1"/>
  <c r="H221" i="147"/>
  <c r="G221" i="147"/>
  <c r="I221" i="147" s="1"/>
  <c r="I220" i="147"/>
  <c r="H220" i="147"/>
  <c r="G220" i="147"/>
  <c r="I219" i="147"/>
  <c r="H219" i="147"/>
  <c r="G219" i="147"/>
  <c r="I218" i="147"/>
  <c r="H218" i="147"/>
  <c r="G218" i="147"/>
  <c r="G217" i="147"/>
  <c r="I217" i="147" s="1"/>
  <c r="H216" i="147"/>
  <c r="G216" i="147"/>
  <c r="I216" i="147" s="1"/>
  <c r="G215" i="147"/>
  <c r="I215" i="147" s="1"/>
  <c r="H214" i="147"/>
  <c r="G214" i="147"/>
  <c r="I214" i="147" s="1"/>
  <c r="G213" i="147"/>
  <c r="I213" i="147" s="1"/>
  <c r="G212" i="147"/>
  <c r="I212" i="147" s="1"/>
  <c r="G211" i="147"/>
  <c r="I211" i="147" s="1"/>
  <c r="G210" i="147"/>
  <c r="I210" i="147" s="1"/>
  <c r="H209" i="147"/>
  <c r="G209" i="147"/>
  <c r="I209" i="147" s="1"/>
  <c r="I208" i="147"/>
  <c r="H208" i="147"/>
  <c r="G208" i="147"/>
  <c r="I207" i="147"/>
  <c r="H207" i="147"/>
  <c r="G207" i="147"/>
  <c r="I206" i="147"/>
  <c r="H206" i="147"/>
  <c r="G206" i="147"/>
  <c r="H205" i="147"/>
  <c r="G205" i="147"/>
  <c r="I205" i="147" s="1"/>
  <c r="G204" i="147"/>
  <c r="I204" i="147" s="1"/>
  <c r="H203" i="147"/>
  <c r="G203" i="147"/>
  <c r="I203" i="147" s="1"/>
  <c r="G202" i="147"/>
  <c r="I202" i="147" s="1"/>
  <c r="G201" i="147"/>
  <c r="I201" i="147" s="1"/>
  <c r="I200" i="147"/>
  <c r="G200" i="147"/>
  <c r="I199" i="147"/>
  <c r="H199" i="147"/>
  <c r="G199" i="147"/>
  <c r="I193" i="147"/>
  <c r="H193" i="147"/>
  <c r="G193" i="147"/>
  <c r="G192" i="147"/>
  <c r="H192" i="147" s="1"/>
  <c r="H191" i="147"/>
  <c r="G191" i="147"/>
  <c r="I191" i="147" s="1"/>
  <c r="G190" i="147"/>
  <c r="H190" i="147" s="1"/>
  <c r="G189" i="147"/>
  <c r="I189" i="147" s="1"/>
  <c r="I188" i="147"/>
  <c r="G188" i="147"/>
  <c r="H188" i="147" s="1"/>
  <c r="H187" i="147"/>
  <c r="G187" i="147"/>
  <c r="I187" i="147" s="1"/>
  <c r="G186" i="147"/>
  <c r="H186" i="147" s="1"/>
  <c r="G185" i="147"/>
  <c r="I185" i="147" s="1"/>
  <c r="G184" i="147"/>
  <c r="H184" i="147" s="1"/>
  <c r="G183" i="147"/>
  <c r="I183" i="147" s="1"/>
  <c r="G182" i="147"/>
  <c r="H182" i="147" s="1"/>
  <c r="H181" i="147"/>
  <c r="G181" i="147"/>
  <c r="I181" i="147" s="1"/>
  <c r="G180" i="147"/>
  <c r="H180" i="147" s="1"/>
  <c r="H179" i="147"/>
  <c r="G179" i="147"/>
  <c r="I179" i="147" s="1"/>
  <c r="I178" i="147"/>
  <c r="G178" i="147"/>
  <c r="H178" i="147" s="1"/>
  <c r="G177" i="147"/>
  <c r="I177" i="147" s="1"/>
  <c r="G176" i="147"/>
  <c r="H176" i="147" s="1"/>
  <c r="H175" i="147"/>
  <c r="G175" i="147"/>
  <c r="I175" i="147" s="1"/>
  <c r="G174" i="147"/>
  <c r="H174" i="147" s="1"/>
  <c r="I173" i="147"/>
  <c r="H173" i="147"/>
  <c r="G173" i="147"/>
  <c r="I172" i="147"/>
  <c r="G172" i="147"/>
  <c r="H172" i="147" s="1"/>
  <c r="G171" i="147"/>
  <c r="I171" i="147" s="1"/>
  <c r="H165" i="147"/>
  <c r="G165" i="147"/>
  <c r="I165" i="147" s="1"/>
  <c r="G164" i="147"/>
  <c r="H164" i="147" s="1"/>
  <c r="G163" i="147"/>
  <c r="I163" i="147" s="1"/>
  <c r="I162" i="147"/>
  <c r="G162" i="147"/>
  <c r="H162" i="147" s="1"/>
  <c r="H161" i="147"/>
  <c r="G161" i="147"/>
  <c r="I161" i="147" s="1"/>
  <c r="G160" i="147"/>
  <c r="H160" i="147" s="1"/>
  <c r="G159" i="147"/>
  <c r="I159" i="147" s="1"/>
  <c r="G158" i="147"/>
  <c r="H158" i="147" s="1"/>
  <c r="G157" i="147"/>
  <c r="I157" i="147" s="1"/>
  <c r="G156" i="147"/>
  <c r="H156" i="147" s="1"/>
  <c r="H155" i="147"/>
  <c r="G155" i="147"/>
  <c r="I155" i="147" s="1"/>
  <c r="G154" i="147"/>
  <c r="H154" i="147" s="1"/>
  <c r="H153" i="147"/>
  <c r="G153" i="147"/>
  <c r="I153" i="147" s="1"/>
  <c r="I152" i="147"/>
  <c r="G152" i="147"/>
  <c r="H152" i="147" s="1"/>
  <c r="G151" i="147"/>
  <c r="I151" i="147" s="1"/>
  <c r="G150" i="147"/>
  <c r="H150" i="147" s="1"/>
  <c r="H149" i="147"/>
  <c r="G149" i="147"/>
  <c r="I149" i="147" s="1"/>
  <c r="G148" i="147"/>
  <c r="H148" i="147" s="1"/>
  <c r="I147" i="147"/>
  <c r="H147" i="147"/>
  <c r="G147" i="147"/>
  <c r="I146" i="147"/>
  <c r="G146" i="147"/>
  <c r="H146" i="147" s="1"/>
  <c r="G145" i="147"/>
  <c r="I145" i="147" s="1"/>
  <c r="I144" i="147"/>
  <c r="G144" i="147"/>
  <c r="H144" i="147" s="1"/>
  <c r="I143" i="147"/>
  <c r="H143" i="147"/>
  <c r="G143" i="147"/>
  <c r="I137" i="147"/>
  <c r="H137" i="147"/>
  <c r="G137" i="147"/>
  <c r="G136" i="147"/>
  <c r="H136" i="147" s="1"/>
  <c r="H135" i="147"/>
  <c r="G135" i="147"/>
  <c r="I135" i="147" s="1"/>
  <c r="G134" i="147"/>
  <c r="H134" i="147" s="1"/>
  <c r="G133" i="147"/>
  <c r="I133" i="147" s="1"/>
  <c r="I132" i="147"/>
  <c r="G132" i="147"/>
  <c r="H132" i="147" s="1"/>
  <c r="G131" i="147"/>
  <c r="I131" i="147" s="1"/>
  <c r="G130" i="147"/>
  <c r="H130" i="147" s="1"/>
  <c r="G129" i="147"/>
  <c r="I129" i="147" s="1"/>
  <c r="G128" i="147"/>
  <c r="H128" i="147" s="1"/>
  <c r="G127" i="147"/>
  <c r="I127" i="147" s="1"/>
  <c r="G126" i="147"/>
  <c r="H126" i="147" s="1"/>
  <c r="G125" i="147"/>
  <c r="I125" i="147" s="1"/>
  <c r="G124" i="147"/>
  <c r="H124" i="147" s="1"/>
  <c r="H123" i="147"/>
  <c r="G123" i="147"/>
  <c r="I123" i="147" s="1"/>
  <c r="G122" i="147"/>
  <c r="H122" i="147" s="1"/>
  <c r="H121" i="147"/>
  <c r="G121" i="147"/>
  <c r="I121" i="147" s="1"/>
  <c r="G120" i="147"/>
  <c r="H120" i="147" s="1"/>
  <c r="G119" i="147"/>
  <c r="I119" i="147" s="1"/>
  <c r="G118" i="147"/>
  <c r="H118" i="147" s="1"/>
  <c r="I117" i="147"/>
  <c r="H117" i="147"/>
  <c r="G117" i="147"/>
  <c r="G116" i="147"/>
  <c r="H116" i="147" s="1"/>
  <c r="G115" i="147"/>
  <c r="I115" i="147" s="1"/>
  <c r="H109" i="147"/>
  <c r="G109" i="147"/>
  <c r="I109" i="147" s="1"/>
  <c r="G108" i="147"/>
  <c r="H108" i="147" s="1"/>
  <c r="G107" i="147"/>
  <c r="I107" i="147" s="1"/>
  <c r="I106" i="147"/>
  <c r="G106" i="147"/>
  <c r="H106" i="147" s="1"/>
  <c r="G105" i="147"/>
  <c r="I105" i="147" s="1"/>
  <c r="G104" i="147"/>
  <c r="H104" i="147" s="1"/>
  <c r="G103" i="147"/>
  <c r="I103" i="147" s="1"/>
  <c r="G102" i="147"/>
  <c r="H102" i="147" s="1"/>
  <c r="G101" i="147"/>
  <c r="I101" i="147" s="1"/>
  <c r="G100" i="147"/>
  <c r="H100" i="147" s="1"/>
  <c r="G99" i="147"/>
  <c r="I99" i="147" s="1"/>
  <c r="G98" i="147"/>
  <c r="H98" i="147" s="1"/>
  <c r="H97" i="147"/>
  <c r="G97" i="147"/>
  <c r="I97" i="147" s="1"/>
  <c r="G96" i="147"/>
  <c r="H96" i="147" s="1"/>
  <c r="H95" i="147"/>
  <c r="G95" i="147"/>
  <c r="I95" i="147" s="1"/>
  <c r="G94" i="147"/>
  <c r="H94" i="147" s="1"/>
  <c r="G93" i="147"/>
  <c r="I93" i="147" s="1"/>
  <c r="G92" i="147"/>
  <c r="H92" i="147" s="1"/>
  <c r="I91" i="147"/>
  <c r="H91" i="147"/>
  <c r="G91" i="147"/>
  <c r="G90" i="147"/>
  <c r="H90" i="147" s="1"/>
  <c r="G89" i="147"/>
  <c r="I89" i="147" s="1"/>
  <c r="I88" i="147"/>
  <c r="G88" i="147"/>
  <c r="H88" i="147" s="1"/>
  <c r="I87" i="147"/>
  <c r="H87" i="147"/>
  <c r="G87" i="147"/>
  <c r="I81" i="147"/>
  <c r="H81" i="147"/>
  <c r="G81" i="147"/>
  <c r="G80" i="147"/>
  <c r="H80" i="147" s="1"/>
  <c r="H79" i="147"/>
  <c r="G79" i="147"/>
  <c r="I79" i="147" s="1"/>
  <c r="G78" i="147"/>
  <c r="H78" i="147" s="1"/>
  <c r="G77" i="147"/>
  <c r="I77" i="147" s="1"/>
  <c r="I76" i="147"/>
  <c r="G76" i="147"/>
  <c r="H76" i="147" s="1"/>
  <c r="H75" i="147"/>
  <c r="G75" i="147"/>
  <c r="I75" i="147" s="1"/>
  <c r="G74" i="147"/>
  <c r="H74" i="147" s="1"/>
  <c r="G73" i="147"/>
  <c r="I73" i="147" s="1"/>
  <c r="G72" i="147"/>
  <c r="H72" i="147" s="1"/>
  <c r="G71" i="147"/>
  <c r="I71" i="147" s="1"/>
  <c r="G70" i="147"/>
  <c r="H70" i="147" s="1"/>
  <c r="H69" i="147"/>
  <c r="G69" i="147"/>
  <c r="I69" i="147" s="1"/>
  <c r="G68" i="147"/>
  <c r="H68" i="147" s="1"/>
  <c r="H67" i="147"/>
  <c r="G67" i="147"/>
  <c r="I67" i="147" s="1"/>
  <c r="I66" i="147"/>
  <c r="G66" i="147"/>
  <c r="H66" i="147" s="1"/>
  <c r="G65" i="147"/>
  <c r="I65" i="147" s="1"/>
  <c r="G64" i="147"/>
  <c r="H64" i="147" s="1"/>
  <c r="H63" i="147"/>
  <c r="G63" i="147"/>
  <c r="I63" i="147" s="1"/>
  <c r="G62" i="147"/>
  <c r="H62" i="147" s="1"/>
  <c r="I61" i="147"/>
  <c r="H61" i="147"/>
  <c r="G61" i="147"/>
  <c r="I60" i="147"/>
  <c r="G60" i="147"/>
  <c r="H60" i="147" s="1"/>
  <c r="G59" i="147"/>
  <c r="I59" i="147" s="1"/>
  <c r="H54" i="147"/>
  <c r="G54" i="147"/>
  <c r="I54" i="147" s="1"/>
  <c r="G53" i="147"/>
  <c r="H53" i="147" s="1"/>
  <c r="G52" i="147"/>
  <c r="I52" i="147" s="1"/>
  <c r="I51" i="147"/>
  <c r="G51" i="147"/>
  <c r="H51" i="147" s="1"/>
  <c r="H50" i="147"/>
  <c r="G50" i="147"/>
  <c r="I50" i="147" s="1"/>
  <c r="G49" i="147"/>
  <c r="H49" i="147" s="1"/>
  <c r="H48" i="147"/>
  <c r="G48" i="147"/>
  <c r="I48" i="147" s="1"/>
  <c r="I47" i="147"/>
  <c r="G47" i="147"/>
  <c r="H47" i="147" s="1"/>
  <c r="G46" i="147"/>
  <c r="I46" i="147" s="1"/>
  <c r="I45" i="147"/>
  <c r="G45" i="147"/>
  <c r="H45" i="147" s="1"/>
  <c r="G44" i="147"/>
  <c r="I44" i="147" s="1"/>
  <c r="G43" i="147"/>
  <c r="I43" i="147" s="1"/>
  <c r="G42" i="147"/>
  <c r="I42" i="147" s="1"/>
  <c r="G41" i="147"/>
  <c r="I41" i="147" s="1"/>
  <c r="G40" i="147"/>
  <c r="I40" i="147" s="1"/>
  <c r="G39" i="147"/>
  <c r="I39" i="147" s="1"/>
  <c r="G38" i="147"/>
  <c r="I38" i="147" s="1"/>
  <c r="H37" i="147"/>
  <c r="G37" i="147"/>
  <c r="I37" i="147" s="1"/>
  <c r="G36" i="147"/>
  <c r="I36" i="147" s="1"/>
  <c r="I35" i="147"/>
  <c r="H35" i="147"/>
  <c r="G35" i="147"/>
  <c r="G34" i="147"/>
  <c r="I34" i="147" s="1"/>
  <c r="H33" i="147"/>
  <c r="G33" i="147"/>
  <c r="I33" i="147" s="1"/>
  <c r="G32" i="147"/>
  <c r="I32" i="147" s="1"/>
  <c r="G25" i="147"/>
  <c r="I25" i="147" s="1"/>
  <c r="H24" i="147"/>
  <c r="G24" i="147"/>
  <c r="I24" i="147" s="1"/>
  <c r="G23" i="147"/>
  <c r="I23" i="147" s="1"/>
  <c r="G22" i="147"/>
  <c r="I22" i="147" s="1"/>
  <c r="G21" i="147"/>
  <c r="I21" i="147" s="1"/>
  <c r="I20" i="147"/>
  <c r="H20" i="147"/>
  <c r="G20" i="147"/>
  <c r="G19" i="147"/>
  <c r="H19" i="147" s="1"/>
  <c r="H18" i="147"/>
  <c r="G18" i="147"/>
  <c r="I18" i="147" s="1"/>
  <c r="G17" i="147"/>
  <c r="I17" i="147" s="1"/>
  <c r="G16" i="147"/>
  <c r="I16" i="147" s="1"/>
  <c r="G15" i="147"/>
  <c r="H15" i="147" s="1"/>
  <c r="G14" i="147"/>
  <c r="I14" i="147" s="1"/>
  <c r="G13" i="147"/>
  <c r="I13" i="147" s="1"/>
  <c r="G12" i="147"/>
  <c r="I12" i="147" s="1"/>
  <c r="G11" i="147"/>
  <c r="I11" i="147" s="1"/>
  <c r="H10" i="147"/>
  <c r="G10" i="147"/>
  <c r="I10" i="147" s="1"/>
  <c r="G9" i="147"/>
  <c r="I9" i="147" s="1"/>
  <c r="I8" i="147"/>
  <c r="H8" i="147"/>
  <c r="G8" i="147"/>
  <c r="G7" i="147"/>
  <c r="H7" i="147" s="1"/>
  <c r="H6" i="147"/>
  <c r="G6" i="147"/>
  <c r="I6" i="147" s="1"/>
  <c r="G5" i="147"/>
  <c r="I5" i="147" s="1"/>
  <c r="H4" i="147"/>
  <c r="G4" i="147"/>
  <c r="I4" i="147" s="1"/>
  <c r="G3" i="147"/>
  <c r="I337" i="147" l="1"/>
  <c r="G357" i="147"/>
  <c r="G360" i="147" s="1"/>
  <c r="I345" i="147"/>
  <c r="G304" i="147"/>
  <c r="H14" i="147"/>
  <c r="H41" i="147"/>
  <c r="H73" i="147"/>
  <c r="H89" i="147"/>
  <c r="I98" i="147"/>
  <c r="H101" i="147"/>
  <c r="I104" i="147"/>
  <c r="H107" i="147"/>
  <c r="H115" i="147"/>
  <c r="I124" i="147"/>
  <c r="H127" i="147"/>
  <c r="I130" i="147"/>
  <c r="H133" i="147"/>
  <c r="H159" i="147"/>
  <c r="H185" i="147"/>
  <c r="H201" i="147"/>
  <c r="H210" i="147"/>
  <c r="H212" i="147"/>
  <c r="H282" i="147"/>
  <c r="H284" i="147"/>
  <c r="H286" i="147"/>
  <c r="H288" i="147"/>
  <c r="H290" i="147"/>
  <c r="H292" i="147"/>
  <c r="H294" i="147"/>
  <c r="H296" i="147"/>
  <c r="H298" i="147"/>
  <c r="H300" i="147"/>
  <c r="H302" i="147"/>
  <c r="G276" i="147"/>
  <c r="H12" i="147"/>
  <c r="H39" i="147"/>
  <c r="H93" i="147"/>
  <c r="H99" i="147"/>
  <c r="H105" i="147"/>
  <c r="I116" i="147"/>
  <c r="H125" i="147"/>
  <c r="H131" i="147"/>
  <c r="H151" i="147"/>
  <c r="H177" i="147"/>
  <c r="H202" i="147"/>
  <c r="H215" i="147"/>
  <c r="H230" i="147"/>
  <c r="H254" i="147"/>
  <c r="H258" i="147"/>
  <c r="H262" i="147"/>
  <c r="H268" i="147"/>
  <c r="H274" i="147"/>
  <c r="H22" i="147"/>
  <c r="H65" i="147"/>
  <c r="I90" i="147"/>
  <c r="I96" i="147"/>
  <c r="H119" i="147"/>
  <c r="I122" i="147"/>
  <c r="H204" i="147"/>
  <c r="H217" i="147"/>
  <c r="H228" i="147"/>
  <c r="H256" i="147"/>
  <c r="H260" i="147"/>
  <c r="H264" i="147"/>
  <c r="H266" i="147"/>
  <c r="H270" i="147"/>
  <c r="H272" i="147"/>
  <c r="H16" i="147"/>
  <c r="H43" i="147"/>
  <c r="H46" i="147"/>
  <c r="I49" i="147"/>
  <c r="H52" i="147"/>
  <c r="H59" i="147"/>
  <c r="I68" i="147"/>
  <c r="H71" i="147"/>
  <c r="I74" i="147"/>
  <c r="H77" i="147"/>
  <c r="H103" i="147"/>
  <c r="H129" i="147"/>
  <c r="H145" i="147"/>
  <c r="I154" i="147"/>
  <c r="H157" i="147"/>
  <c r="I160" i="147"/>
  <c r="H163" i="147"/>
  <c r="H171" i="147"/>
  <c r="I180" i="147"/>
  <c r="H183" i="147"/>
  <c r="I186" i="147"/>
  <c r="H189" i="147"/>
  <c r="H211" i="147"/>
  <c r="H213" i="147"/>
  <c r="H226" i="147"/>
  <c r="G249" i="147"/>
  <c r="I249" i="147" s="1"/>
  <c r="H281" i="147"/>
  <c r="H283" i="147"/>
  <c r="H285" i="147"/>
  <c r="H287" i="147"/>
  <c r="H289" i="147"/>
  <c r="H291" i="147"/>
  <c r="H293" i="147"/>
  <c r="H295" i="147"/>
  <c r="H297" i="147"/>
  <c r="H299" i="147"/>
  <c r="H301" i="147"/>
  <c r="H303" i="147"/>
  <c r="G26" i="147"/>
  <c r="I3" i="147"/>
  <c r="I7" i="147"/>
  <c r="I15" i="147"/>
  <c r="I19" i="147"/>
  <c r="G55" i="147"/>
  <c r="G166" i="147"/>
  <c r="H5" i="147"/>
  <c r="H9" i="147"/>
  <c r="H13" i="147"/>
  <c r="H17" i="147"/>
  <c r="H21" i="147"/>
  <c r="H25" i="147"/>
  <c r="H32" i="147"/>
  <c r="H36" i="147"/>
  <c r="H40" i="147"/>
  <c r="H44" i="147"/>
  <c r="I53" i="147"/>
  <c r="I62" i="147"/>
  <c r="I64" i="147"/>
  <c r="I78" i="147"/>
  <c r="I80" i="147"/>
  <c r="G82" i="147"/>
  <c r="I100" i="147"/>
  <c r="I102" i="147"/>
  <c r="I126" i="147"/>
  <c r="I128" i="147"/>
  <c r="I148" i="147"/>
  <c r="I150" i="147"/>
  <c r="I164" i="147"/>
  <c r="I174" i="147"/>
  <c r="I176" i="147"/>
  <c r="I190" i="147"/>
  <c r="I192" i="147"/>
  <c r="G194" i="147"/>
  <c r="G222" i="147"/>
  <c r="H200" i="147"/>
  <c r="G110" i="147"/>
  <c r="H3" i="147"/>
  <c r="H11" i="147"/>
  <c r="H23" i="147"/>
  <c r="H34" i="147"/>
  <c r="H38" i="147"/>
  <c r="H42" i="147"/>
  <c r="I70" i="147"/>
  <c r="I72" i="147"/>
  <c r="I92" i="147"/>
  <c r="I94" i="147"/>
  <c r="I108" i="147"/>
  <c r="I118" i="147"/>
  <c r="I120" i="147"/>
  <c r="I134" i="147"/>
  <c r="I136" i="147"/>
  <c r="G138" i="147"/>
  <c r="I156" i="147"/>
  <c r="I158" i="147"/>
  <c r="I182" i="147"/>
  <c r="I184" i="147"/>
  <c r="H249" i="147"/>
  <c r="H334" i="147"/>
  <c r="H336" i="147"/>
  <c r="H338" i="147"/>
  <c r="H340" i="147"/>
  <c r="H342" i="147"/>
  <c r="H344" i="147"/>
  <c r="H346" i="147"/>
  <c r="H348" i="147"/>
  <c r="H350" i="147"/>
  <c r="H352" i="147"/>
  <c r="H354" i="147"/>
  <c r="H356" i="147"/>
  <c r="I334" i="147"/>
  <c r="O387" i="84" l="1"/>
  <c r="O321" i="84"/>
  <c r="O288" i="84"/>
  <c r="H366" i="84" l="1"/>
  <c r="K368" i="84"/>
  <c r="K369" i="84"/>
  <c r="K371" i="84"/>
  <c r="K372" i="84"/>
  <c r="K373" i="84"/>
  <c r="K374" i="84"/>
  <c r="K375" i="84"/>
  <c r="K376" i="84"/>
  <c r="K377" i="84"/>
  <c r="K379" i="84"/>
  <c r="K380" i="84"/>
  <c r="K381" i="84"/>
  <c r="K382" i="84"/>
  <c r="K384" i="84"/>
  <c r="K366" i="84"/>
  <c r="K334" i="84"/>
  <c r="K338" i="84"/>
  <c r="K339" i="84"/>
  <c r="K340" i="84"/>
  <c r="K341" i="84"/>
  <c r="K342" i="84"/>
  <c r="K343" i="84"/>
  <c r="K344" i="84"/>
  <c r="K345" i="84"/>
  <c r="K346" i="84"/>
  <c r="K348" i="84"/>
  <c r="K349" i="84"/>
  <c r="K351" i="84"/>
  <c r="K333" i="84"/>
  <c r="K301" i="84"/>
  <c r="K305" i="84"/>
  <c r="K306" i="84"/>
  <c r="K307" i="84"/>
  <c r="K308" i="84"/>
  <c r="K309" i="84"/>
  <c r="K310" i="84"/>
  <c r="K311" i="84"/>
  <c r="K313" i="84"/>
  <c r="K315" i="84"/>
  <c r="K316" i="84"/>
  <c r="K317" i="84"/>
  <c r="K300" i="84"/>
  <c r="K268" i="84"/>
  <c r="K270" i="84"/>
  <c r="K273" i="84"/>
  <c r="K274" i="84"/>
  <c r="K275" i="84"/>
  <c r="K276" i="84"/>
  <c r="K277" i="84"/>
  <c r="K278" i="84"/>
  <c r="K280" i="84"/>
  <c r="K282" i="84"/>
  <c r="K283" i="84"/>
  <c r="K267" i="84"/>
  <c r="K240" i="84"/>
  <c r="K242" i="84"/>
  <c r="K243" i="84"/>
  <c r="K244" i="84"/>
  <c r="K245" i="84"/>
  <c r="K247" i="84"/>
  <c r="K249" i="84"/>
  <c r="K250" i="84"/>
  <c r="K204" i="84"/>
  <c r="K210" i="84"/>
  <c r="K211" i="84"/>
  <c r="K212" i="84"/>
  <c r="K214" i="84"/>
  <c r="K216" i="84"/>
  <c r="K218" i="84"/>
  <c r="K184" i="84"/>
  <c r="K178" i="84"/>
  <c r="K189" i="84" s="1"/>
  <c r="K138" i="84"/>
  <c r="K142" i="84"/>
  <c r="K144" i="84"/>
  <c r="K145" i="84"/>
  <c r="K146" i="84"/>
  <c r="K148" i="84"/>
  <c r="K150" i="84"/>
  <c r="K152" i="84"/>
  <c r="K156" i="84" l="1"/>
  <c r="K387" i="84"/>
  <c r="K321" i="84"/>
  <c r="K354" i="84"/>
  <c r="K288" i="84"/>
  <c r="K255" i="84"/>
  <c r="K222" i="84"/>
  <c r="K104" i="84" l="1"/>
  <c r="K108" i="84"/>
  <c r="K109" i="84"/>
  <c r="K112" i="84"/>
  <c r="K113" i="84"/>
  <c r="K117" i="84"/>
  <c r="K118" i="84"/>
  <c r="K119" i="84"/>
  <c r="K72" i="84"/>
  <c r="K78" i="84"/>
  <c r="K79" i="84"/>
  <c r="K80" i="84"/>
  <c r="K82" i="84"/>
  <c r="K84" i="84"/>
  <c r="K85" i="84"/>
  <c r="K86" i="84"/>
  <c r="K70" i="84"/>
  <c r="K39" i="84"/>
  <c r="K43" i="84"/>
  <c r="K45" i="84"/>
  <c r="K46" i="84"/>
  <c r="K47" i="84"/>
  <c r="K49" i="84"/>
  <c r="K51" i="84"/>
  <c r="K52" i="84"/>
  <c r="K53" i="84"/>
  <c r="K56" i="84"/>
  <c r="K37" i="84"/>
  <c r="K90" i="84" l="1"/>
  <c r="K57" i="84"/>
  <c r="K123" i="84"/>
  <c r="I24" i="84"/>
  <c r="K6" i="84"/>
  <c r="K10" i="84"/>
  <c r="K12" i="84"/>
  <c r="K13" i="84"/>
  <c r="K14" i="84"/>
  <c r="K16" i="84"/>
  <c r="K18" i="84"/>
  <c r="K19" i="84"/>
  <c r="K24" i="84" l="1"/>
  <c r="O57" i="84" l="1"/>
  <c r="O354" i="84" l="1"/>
  <c r="E16" i="84" l="1"/>
  <c r="E346" i="84"/>
  <c r="E343" i="84"/>
  <c r="E313" i="84"/>
  <c r="E310" i="84"/>
  <c r="E277" i="84"/>
  <c r="E214" i="84"/>
  <c r="E211" i="84"/>
  <c r="E181" i="84"/>
  <c r="E178" i="84"/>
  <c r="E148" i="84"/>
  <c r="E145" i="84"/>
  <c r="E115" i="84"/>
  <c r="E112" i="84"/>
  <c r="E82" i="84"/>
  <c r="E79" i="84"/>
  <c r="E49" i="84"/>
  <c r="E46" i="84"/>
  <c r="I387" i="84" l="1"/>
  <c r="H386" i="84"/>
  <c r="H385" i="84"/>
  <c r="H384" i="84"/>
  <c r="H383" i="84"/>
  <c r="H382" i="84"/>
  <c r="H381" i="84"/>
  <c r="H380" i="84"/>
  <c r="H379" i="84"/>
  <c r="H378" i="84"/>
  <c r="H377" i="84"/>
  <c r="H376" i="84"/>
  <c r="H375" i="84"/>
  <c r="H374" i="84"/>
  <c r="H373" i="84"/>
  <c r="H372" i="84"/>
  <c r="H371" i="84"/>
  <c r="H370" i="84"/>
  <c r="H369" i="84"/>
  <c r="H368" i="84"/>
  <c r="H367" i="84"/>
  <c r="I354" i="84"/>
  <c r="H353" i="84"/>
  <c r="H352" i="84"/>
  <c r="H351" i="84"/>
  <c r="H350" i="84"/>
  <c r="H349" i="84"/>
  <c r="H348" i="84"/>
  <c r="H347" i="84"/>
  <c r="H346" i="84"/>
  <c r="J346" i="84" s="1"/>
  <c r="H345" i="84"/>
  <c r="H344" i="84"/>
  <c r="H343" i="84"/>
  <c r="J343" i="84" s="1"/>
  <c r="H342" i="84"/>
  <c r="H341" i="84"/>
  <c r="H340" i="84"/>
  <c r="H339" i="84"/>
  <c r="H338" i="84"/>
  <c r="H337" i="84"/>
  <c r="H336" i="84"/>
  <c r="H335" i="84"/>
  <c r="H334" i="84"/>
  <c r="H333" i="84"/>
  <c r="I321" i="84"/>
  <c r="H320" i="84"/>
  <c r="H319" i="84"/>
  <c r="H318" i="84"/>
  <c r="H317" i="84"/>
  <c r="H316" i="84"/>
  <c r="H315" i="84"/>
  <c r="H314" i="84"/>
  <c r="H313" i="84"/>
  <c r="H312" i="84"/>
  <c r="H311" i="84"/>
  <c r="H310" i="84"/>
  <c r="H309" i="84"/>
  <c r="H308" i="84"/>
  <c r="H307" i="84"/>
  <c r="H306" i="84"/>
  <c r="H305" i="84"/>
  <c r="H304" i="84"/>
  <c r="H303" i="84"/>
  <c r="H302" i="84"/>
  <c r="H301" i="84"/>
  <c r="H300" i="84"/>
  <c r="I288" i="84"/>
  <c r="H287" i="84"/>
  <c r="H286" i="84"/>
  <c r="H285" i="84"/>
  <c r="H284" i="84"/>
  <c r="H283" i="84"/>
  <c r="H282" i="84"/>
  <c r="H281" i="84"/>
  <c r="H280" i="84"/>
  <c r="H279" i="84"/>
  <c r="H278" i="84"/>
  <c r="H277" i="84"/>
  <c r="H276" i="84"/>
  <c r="H275" i="84"/>
  <c r="H274" i="84"/>
  <c r="H273" i="84"/>
  <c r="H272" i="84"/>
  <c r="H271" i="84"/>
  <c r="H270" i="84"/>
  <c r="H269" i="84"/>
  <c r="H268" i="84"/>
  <c r="H267" i="84"/>
  <c r="I255" i="84"/>
  <c r="H254" i="84"/>
  <c r="H253" i="84"/>
  <c r="H252" i="84"/>
  <c r="H251" i="84"/>
  <c r="H250" i="84"/>
  <c r="H249" i="84"/>
  <c r="H248" i="84"/>
  <c r="H247" i="84"/>
  <c r="H246" i="84"/>
  <c r="H245" i="84"/>
  <c r="H244" i="84"/>
  <c r="J244" i="84" s="1"/>
  <c r="E244" i="84"/>
  <c r="H243" i="84"/>
  <c r="H242" i="84"/>
  <c r="H241" i="84"/>
  <c r="H240" i="84"/>
  <c r="H239" i="84"/>
  <c r="H238" i="84"/>
  <c r="H237" i="84"/>
  <c r="H236" i="84"/>
  <c r="H235" i="84"/>
  <c r="H234" i="84"/>
  <c r="I222" i="84"/>
  <c r="H221" i="84"/>
  <c r="H220" i="84"/>
  <c r="H219" i="84"/>
  <c r="H218" i="84"/>
  <c r="H217" i="84"/>
  <c r="H216" i="84"/>
  <c r="H215" i="84"/>
  <c r="H214" i="84"/>
  <c r="J214" i="84" s="1"/>
  <c r="H213" i="84"/>
  <c r="H212" i="84"/>
  <c r="H211" i="84"/>
  <c r="J211" i="84" s="1"/>
  <c r="H210" i="84"/>
  <c r="H209" i="84"/>
  <c r="H208" i="84"/>
  <c r="H207" i="84"/>
  <c r="H206" i="84"/>
  <c r="H205" i="84"/>
  <c r="H204" i="84"/>
  <c r="H203" i="84"/>
  <c r="H202" i="84"/>
  <c r="H201" i="84"/>
  <c r="I189" i="84"/>
  <c r="H188" i="84"/>
  <c r="H187" i="84"/>
  <c r="H186" i="84"/>
  <c r="H185" i="84"/>
  <c r="H184" i="84"/>
  <c r="H183" i="84"/>
  <c r="H182" i="84"/>
  <c r="H181" i="84"/>
  <c r="H180" i="84"/>
  <c r="H179" i="84"/>
  <c r="H178" i="84"/>
  <c r="J178" i="84" s="1"/>
  <c r="H177" i="84"/>
  <c r="H176" i="84"/>
  <c r="H175" i="84"/>
  <c r="H174" i="84"/>
  <c r="H173" i="84"/>
  <c r="H172" i="84"/>
  <c r="H171" i="84"/>
  <c r="H170" i="84"/>
  <c r="H169" i="84"/>
  <c r="H168" i="84"/>
  <c r="I156" i="84"/>
  <c r="H155" i="84"/>
  <c r="H154" i="84"/>
  <c r="H153" i="84"/>
  <c r="H152" i="84"/>
  <c r="H151" i="84"/>
  <c r="H150" i="84"/>
  <c r="H149" i="84"/>
  <c r="H148" i="84"/>
  <c r="L148" i="84" s="1"/>
  <c r="H147" i="84"/>
  <c r="H146" i="84"/>
  <c r="H145" i="84"/>
  <c r="H144" i="84"/>
  <c r="H143" i="84"/>
  <c r="H142" i="84"/>
  <c r="H141" i="84"/>
  <c r="H140" i="84"/>
  <c r="H139" i="84"/>
  <c r="H138" i="84"/>
  <c r="H137" i="84"/>
  <c r="H136" i="84"/>
  <c r="H135" i="84"/>
  <c r="I123" i="84"/>
  <c r="H122" i="84"/>
  <c r="H121" i="84"/>
  <c r="H120" i="84"/>
  <c r="H119" i="84"/>
  <c r="H118" i="84"/>
  <c r="H117" i="84"/>
  <c r="H116" i="84"/>
  <c r="H115" i="84"/>
  <c r="J115" i="84" s="1"/>
  <c r="H114" i="84"/>
  <c r="H113" i="84"/>
  <c r="H112" i="84"/>
  <c r="H111" i="84"/>
  <c r="H110" i="84"/>
  <c r="H109" i="84"/>
  <c r="H108" i="84"/>
  <c r="H107" i="84"/>
  <c r="H106" i="84"/>
  <c r="H105" i="84"/>
  <c r="H104" i="84"/>
  <c r="H103" i="84"/>
  <c r="H102" i="84"/>
  <c r="I90" i="84"/>
  <c r="H89" i="84"/>
  <c r="H88" i="84"/>
  <c r="H87" i="84"/>
  <c r="H86" i="84"/>
  <c r="H85" i="84"/>
  <c r="H84" i="84"/>
  <c r="H83" i="84"/>
  <c r="H82" i="84"/>
  <c r="H81" i="84"/>
  <c r="H80" i="84"/>
  <c r="H79" i="84"/>
  <c r="H78" i="84"/>
  <c r="H77" i="84"/>
  <c r="H76" i="84"/>
  <c r="H75" i="84"/>
  <c r="H74" i="84"/>
  <c r="H73" i="84"/>
  <c r="H72" i="84"/>
  <c r="H71" i="84"/>
  <c r="H70" i="84"/>
  <c r="H69" i="84"/>
  <c r="I57" i="84"/>
  <c r="H56" i="84"/>
  <c r="H55" i="84"/>
  <c r="H54" i="84"/>
  <c r="H53" i="84"/>
  <c r="H52" i="84"/>
  <c r="H51" i="84"/>
  <c r="H50" i="84"/>
  <c r="H49" i="84"/>
  <c r="J49" i="84" s="1"/>
  <c r="H48" i="84"/>
  <c r="H47" i="84"/>
  <c r="H46" i="84"/>
  <c r="L46" i="84" s="1"/>
  <c r="H45" i="84"/>
  <c r="H44" i="84"/>
  <c r="H43" i="84"/>
  <c r="H42" i="84"/>
  <c r="H41" i="84"/>
  <c r="H40" i="84"/>
  <c r="H39" i="84"/>
  <c r="H38" i="84"/>
  <c r="H37" i="84"/>
  <c r="H36" i="84"/>
  <c r="H23" i="84"/>
  <c r="H22" i="84"/>
  <c r="H21" i="84"/>
  <c r="H20" i="84"/>
  <c r="H19" i="84"/>
  <c r="H18" i="84"/>
  <c r="H17" i="84"/>
  <c r="H16" i="84"/>
  <c r="H15" i="84"/>
  <c r="H14" i="84"/>
  <c r="H13" i="84"/>
  <c r="E13" i="84"/>
  <c r="H12" i="84"/>
  <c r="H11" i="84"/>
  <c r="H10" i="84"/>
  <c r="H9" i="84"/>
  <c r="H8" i="84"/>
  <c r="H7" i="84"/>
  <c r="H6" i="84"/>
  <c r="H5" i="84"/>
  <c r="H4" i="84"/>
  <c r="H3" i="84"/>
  <c r="L13" i="84" l="1"/>
  <c r="J16" i="84"/>
  <c r="L16" i="84"/>
  <c r="J13" i="84"/>
  <c r="L346" i="84"/>
  <c r="L4" i="84"/>
  <c r="J4" i="84"/>
  <c r="L19" i="84"/>
  <c r="J19" i="84"/>
  <c r="L42" i="84"/>
  <c r="P42" i="84" s="1"/>
  <c r="J42" i="84"/>
  <c r="J104" i="84"/>
  <c r="L104" i="84"/>
  <c r="P104" i="84" s="1"/>
  <c r="L116" i="84"/>
  <c r="P116" i="84" s="1"/>
  <c r="J116" i="84"/>
  <c r="J139" i="84"/>
  <c r="L139" i="84"/>
  <c r="L147" i="84"/>
  <c r="P147" i="84" s="1"/>
  <c r="J147" i="84"/>
  <c r="J155" i="84"/>
  <c r="L155" i="84"/>
  <c r="P155" i="84" s="1"/>
  <c r="J186" i="84"/>
  <c r="L186" i="84"/>
  <c r="P186" i="84" s="1"/>
  <c r="J202" i="84"/>
  <c r="L202" i="84"/>
  <c r="P202" i="84" s="1"/>
  <c r="J210" i="84"/>
  <c r="L210" i="84"/>
  <c r="P210" i="84" s="1"/>
  <c r="L217" i="84"/>
  <c r="P217" i="84" s="1"/>
  <c r="J217" i="84"/>
  <c r="L252" i="84"/>
  <c r="P252" i="84" s="1"/>
  <c r="J252" i="84"/>
  <c r="L271" i="84"/>
  <c r="P271" i="84" s="1"/>
  <c r="J271" i="84"/>
  <c r="J282" i="84"/>
  <c r="L282" i="84"/>
  <c r="P282" i="84" s="1"/>
  <c r="J286" i="84"/>
  <c r="L286" i="84"/>
  <c r="P286" i="84" s="1"/>
  <c r="J336" i="84"/>
  <c r="L336" i="84"/>
  <c r="P336" i="84" s="1"/>
  <c r="J344" i="84"/>
  <c r="L344" i="84"/>
  <c r="P344" i="84" s="1"/>
  <c r="J367" i="84"/>
  <c r="L367" i="84"/>
  <c r="P367" i="84" s="1"/>
  <c r="L375" i="84"/>
  <c r="P375" i="84" s="1"/>
  <c r="J375" i="84"/>
  <c r="L379" i="84"/>
  <c r="P379" i="84" s="1"/>
  <c r="J379" i="84"/>
  <c r="L5" i="84"/>
  <c r="J5" i="84"/>
  <c r="L9" i="84"/>
  <c r="P9" i="84" s="1"/>
  <c r="J9" i="84"/>
  <c r="J6" i="84"/>
  <c r="L6" i="84"/>
  <c r="J10" i="84"/>
  <c r="L10" i="84"/>
  <c r="J17" i="84"/>
  <c r="L17" i="84"/>
  <c r="J21" i="84"/>
  <c r="L21" i="84"/>
  <c r="L36" i="84"/>
  <c r="J36" i="84"/>
  <c r="L40" i="84"/>
  <c r="P40" i="84" s="1"/>
  <c r="J40" i="84"/>
  <c r="L44" i="84"/>
  <c r="P44" i="84" s="1"/>
  <c r="J44" i="84"/>
  <c r="J48" i="84"/>
  <c r="L48" i="84"/>
  <c r="P48" i="84" s="1"/>
  <c r="J52" i="84"/>
  <c r="L52" i="84"/>
  <c r="P52" i="84" s="1"/>
  <c r="J56" i="84"/>
  <c r="L56" i="84"/>
  <c r="P56" i="84" s="1"/>
  <c r="L102" i="84"/>
  <c r="J102" i="84"/>
  <c r="L106" i="84"/>
  <c r="P106" i="84" s="1"/>
  <c r="J106" i="84"/>
  <c r="J110" i="84"/>
  <c r="L110" i="84"/>
  <c r="P110" i="84" s="1"/>
  <c r="L114" i="84"/>
  <c r="P114" i="84" s="1"/>
  <c r="J114" i="84"/>
  <c r="J118" i="84"/>
  <c r="L118" i="84"/>
  <c r="P118" i="84" s="1"/>
  <c r="L122" i="84"/>
  <c r="P122" i="84" s="1"/>
  <c r="J122" i="84"/>
  <c r="L137" i="84"/>
  <c r="J137" i="84"/>
  <c r="L141" i="84"/>
  <c r="P141" i="84" s="1"/>
  <c r="J141" i="84"/>
  <c r="J145" i="84"/>
  <c r="L149" i="84"/>
  <c r="P149" i="84" s="1"/>
  <c r="J149" i="84"/>
  <c r="J153" i="84"/>
  <c r="L153" i="84"/>
  <c r="L169" i="84"/>
  <c r="P169" i="84" s="1"/>
  <c r="J169" i="84"/>
  <c r="P173" i="84"/>
  <c r="L173" i="84"/>
  <c r="J173" i="84"/>
  <c r="L177" i="84"/>
  <c r="P177" i="84" s="1"/>
  <c r="J177" i="84"/>
  <c r="L180" i="84"/>
  <c r="P180" i="84" s="1"/>
  <c r="J180" i="84"/>
  <c r="J184" i="84"/>
  <c r="L184" i="84"/>
  <c r="J188" i="84"/>
  <c r="L188" i="84"/>
  <c r="J204" i="84"/>
  <c r="L204" i="84"/>
  <c r="P204" i="84" s="1"/>
  <c r="L208" i="84"/>
  <c r="P208" i="84" s="1"/>
  <c r="J208" i="84"/>
  <c r="J212" i="84"/>
  <c r="L212" i="84"/>
  <c r="P212" i="84" s="1"/>
  <c r="J215" i="84"/>
  <c r="L215" i="84"/>
  <c r="P215" i="84" s="1"/>
  <c r="L219" i="84"/>
  <c r="P219" i="84" s="1"/>
  <c r="J219" i="84"/>
  <c r="J235" i="84"/>
  <c r="L235" i="84"/>
  <c r="P235" i="84" s="1"/>
  <c r="J239" i="84"/>
  <c r="L239" i="84"/>
  <c r="P239" i="84" s="1"/>
  <c r="J243" i="84"/>
  <c r="L243" i="84"/>
  <c r="P243" i="84" s="1"/>
  <c r="J246" i="84"/>
  <c r="L246" i="84"/>
  <c r="P246" i="84" s="1"/>
  <c r="J250" i="84"/>
  <c r="L250" i="84"/>
  <c r="P250" i="84" s="1"/>
  <c r="L254" i="84"/>
  <c r="P254" i="84" s="1"/>
  <c r="J254" i="84"/>
  <c r="J269" i="84"/>
  <c r="L269" i="84"/>
  <c r="P269" i="84" s="1"/>
  <c r="J273" i="84"/>
  <c r="L273" i="84"/>
  <c r="P273" i="84" s="1"/>
  <c r="J276" i="84"/>
  <c r="L276" i="84"/>
  <c r="P276" i="84" s="1"/>
  <c r="J280" i="84"/>
  <c r="L280" i="84"/>
  <c r="P280" i="84" s="1"/>
  <c r="J284" i="84"/>
  <c r="L284" i="84"/>
  <c r="P284" i="84" s="1"/>
  <c r="J334" i="84"/>
  <c r="L334" i="84"/>
  <c r="P334" i="84" s="1"/>
  <c r="J338" i="84"/>
  <c r="L338" i="84"/>
  <c r="J342" i="84"/>
  <c r="L342" i="84"/>
  <c r="P342" i="84" s="1"/>
  <c r="L350" i="84"/>
  <c r="P350" i="84" s="1"/>
  <c r="J350" i="84"/>
  <c r="L369" i="84"/>
  <c r="P369" i="84" s="1"/>
  <c r="J369" i="84"/>
  <c r="L373" i="84"/>
  <c r="P373" i="84" s="1"/>
  <c r="J373" i="84"/>
  <c r="L377" i="84"/>
  <c r="P377" i="84" s="1"/>
  <c r="J377" i="84"/>
  <c r="J381" i="84"/>
  <c r="L381" i="84"/>
  <c r="P381" i="84" s="1"/>
  <c r="J385" i="84"/>
  <c r="L385" i="84"/>
  <c r="P385" i="84" s="1"/>
  <c r="L115" i="84"/>
  <c r="L214" i="84"/>
  <c r="L145" i="84"/>
  <c r="P145" i="84" s="1"/>
  <c r="J12" i="84"/>
  <c r="L12" i="84"/>
  <c r="J38" i="84"/>
  <c r="L38" i="84"/>
  <c r="P38" i="84" s="1"/>
  <c r="J50" i="84"/>
  <c r="L50" i="84"/>
  <c r="P50" i="84" s="1"/>
  <c r="J120" i="84"/>
  <c r="L120" i="84"/>
  <c r="P120" i="84" s="1"/>
  <c r="L175" i="84"/>
  <c r="P175" i="84" s="1"/>
  <c r="J175" i="84"/>
  <c r="L182" i="84"/>
  <c r="P182" i="84" s="1"/>
  <c r="J182" i="84"/>
  <c r="J221" i="84"/>
  <c r="L221" i="84"/>
  <c r="P221" i="84" s="1"/>
  <c r="L237" i="84"/>
  <c r="P237" i="84" s="1"/>
  <c r="J237" i="84"/>
  <c r="J248" i="84"/>
  <c r="L248" i="84"/>
  <c r="P248" i="84" s="1"/>
  <c r="J274" i="84"/>
  <c r="L274" i="84"/>
  <c r="P274" i="84" s="1"/>
  <c r="J352" i="84"/>
  <c r="L352" i="84"/>
  <c r="J3" i="84"/>
  <c r="L3" i="84"/>
  <c r="J7" i="84"/>
  <c r="L7" i="84"/>
  <c r="J11" i="84"/>
  <c r="L11" i="84"/>
  <c r="J14" i="84"/>
  <c r="L14" i="84"/>
  <c r="J18" i="84"/>
  <c r="L18" i="84"/>
  <c r="L22" i="84"/>
  <c r="J22" i="84"/>
  <c r="J37" i="84"/>
  <c r="L37" i="84"/>
  <c r="P37" i="84" s="1"/>
  <c r="L41" i="84"/>
  <c r="P41" i="84" s="1"/>
  <c r="J41" i="84"/>
  <c r="J45" i="84"/>
  <c r="L45" i="84"/>
  <c r="P45" i="84" s="1"/>
  <c r="J53" i="84"/>
  <c r="L53" i="84"/>
  <c r="P53" i="84" s="1"/>
  <c r="J103" i="84"/>
  <c r="L103" i="84"/>
  <c r="P103" i="84" s="1"/>
  <c r="J107" i="84"/>
  <c r="L107" i="84"/>
  <c r="P107" i="84" s="1"/>
  <c r="J111" i="84"/>
  <c r="L111" i="84"/>
  <c r="P111" i="84" s="1"/>
  <c r="J119" i="84"/>
  <c r="L119" i="84"/>
  <c r="P119" i="84" s="1"/>
  <c r="J138" i="84"/>
  <c r="L138" i="84"/>
  <c r="J142" i="84"/>
  <c r="L142" i="84"/>
  <c r="P142" i="84" s="1"/>
  <c r="L146" i="84"/>
  <c r="P146" i="84" s="1"/>
  <c r="J146" i="84"/>
  <c r="J150" i="84"/>
  <c r="L150" i="84"/>
  <c r="L154" i="84"/>
  <c r="P154" i="84" s="1"/>
  <c r="J154" i="84"/>
  <c r="L170" i="84"/>
  <c r="P170" i="84" s="1"/>
  <c r="J170" i="84"/>
  <c r="L174" i="84"/>
  <c r="P174" i="84" s="1"/>
  <c r="J174" i="84"/>
  <c r="J181" i="84"/>
  <c r="J185" i="84"/>
  <c r="L185" i="84"/>
  <c r="P185" i="84" s="1"/>
  <c r="J201" i="84"/>
  <c r="L201" i="84"/>
  <c r="P201" i="84" s="1"/>
  <c r="L205" i="84"/>
  <c r="P205" i="84" s="1"/>
  <c r="J205" i="84"/>
  <c r="J209" i="84"/>
  <c r="L209" i="84"/>
  <c r="P209" i="84" s="1"/>
  <c r="J213" i="84"/>
  <c r="L213" i="84"/>
  <c r="J216" i="84"/>
  <c r="L216" i="84"/>
  <c r="P216" i="84" s="1"/>
  <c r="J220" i="84"/>
  <c r="L220" i="84"/>
  <c r="P220" i="84" s="1"/>
  <c r="J236" i="84"/>
  <c r="L236" i="84"/>
  <c r="P236" i="84" s="1"/>
  <c r="J240" i="84"/>
  <c r="L240" i="84"/>
  <c r="P240" i="84" s="1"/>
  <c r="L244" i="84"/>
  <c r="P244" i="84" s="1"/>
  <c r="J247" i="84"/>
  <c r="L247" i="84"/>
  <c r="P247" i="84" s="1"/>
  <c r="J251" i="84"/>
  <c r="L251" i="84"/>
  <c r="P251" i="84" s="1"/>
  <c r="J270" i="84"/>
  <c r="L270" i="84"/>
  <c r="P270" i="84" s="1"/>
  <c r="J277" i="84"/>
  <c r="L281" i="84"/>
  <c r="P281" i="84" s="1"/>
  <c r="J281" i="84"/>
  <c r="L285" i="84"/>
  <c r="P285" i="84" s="1"/>
  <c r="J285" i="84"/>
  <c r="L335" i="84"/>
  <c r="P335" i="84" s="1"/>
  <c r="J335" i="84"/>
  <c r="J339" i="84"/>
  <c r="L339" i="84"/>
  <c r="P339" i="84" s="1"/>
  <c r="L347" i="84"/>
  <c r="J347" i="84"/>
  <c r="J351" i="84"/>
  <c r="L351" i="84"/>
  <c r="P351" i="84" s="1"/>
  <c r="L366" i="84"/>
  <c r="J366" i="84"/>
  <c r="J370" i="84"/>
  <c r="L370" i="84"/>
  <c r="P370" i="84" s="1"/>
  <c r="J374" i="84"/>
  <c r="L374" i="84"/>
  <c r="P374" i="84" s="1"/>
  <c r="J378" i="84"/>
  <c r="L378" i="84"/>
  <c r="P378" i="84" s="1"/>
  <c r="J382" i="84"/>
  <c r="L382" i="84"/>
  <c r="P382" i="84" s="1"/>
  <c r="L386" i="84"/>
  <c r="P386" i="84" s="1"/>
  <c r="J386" i="84"/>
  <c r="L277" i="84"/>
  <c r="P277" i="84" s="1"/>
  <c r="L49" i="84"/>
  <c r="J8" i="84"/>
  <c r="L8" i="84"/>
  <c r="L15" i="84"/>
  <c r="P15" i="84" s="1"/>
  <c r="J15" i="84"/>
  <c r="J23" i="84"/>
  <c r="L23" i="84"/>
  <c r="P46" i="84"/>
  <c r="J46" i="84"/>
  <c r="J54" i="84"/>
  <c r="L54" i="84"/>
  <c r="P54" i="84" s="1"/>
  <c r="L108" i="84"/>
  <c r="P108" i="84" s="1"/>
  <c r="J108" i="84"/>
  <c r="J112" i="84"/>
  <c r="J135" i="84"/>
  <c r="L135" i="84"/>
  <c r="L143" i="84"/>
  <c r="P143" i="84" s="1"/>
  <c r="J143" i="84"/>
  <c r="J151" i="84"/>
  <c r="L151" i="84"/>
  <c r="L171" i="84"/>
  <c r="P171" i="84" s="1"/>
  <c r="J171" i="84"/>
  <c r="L206" i="84"/>
  <c r="P206" i="84" s="1"/>
  <c r="J206" i="84"/>
  <c r="J241" i="84"/>
  <c r="L241" i="84"/>
  <c r="P241" i="84" s="1"/>
  <c r="J267" i="84"/>
  <c r="L267" i="84"/>
  <c r="J278" i="84"/>
  <c r="L278" i="84"/>
  <c r="P278" i="84" s="1"/>
  <c r="J340" i="84"/>
  <c r="L340" i="84"/>
  <c r="P340" i="84" s="1"/>
  <c r="J348" i="84"/>
  <c r="L348" i="84"/>
  <c r="P348" i="84" s="1"/>
  <c r="L371" i="84"/>
  <c r="P371" i="84" s="1"/>
  <c r="J371" i="84"/>
  <c r="J383" i="84"/>
  <c r="L383" i="84"/>
  <c r="P383" i="84" s="1"/>
  <c r="L178" i="84"/>
  <c r="L20" i="84"/>
  <c r="P20" i="84" s="1"/>
  <c r="J20" i="84"/>
  <c r="L39" i="84"/>
  <c r="P39" i="84" s="1"/>
  <c r="J39" i="84"/>
  <c r="J43" i="84"/>
  <c r="L43" i="84"/>
  <c r="P43" i="84" s="1"/>
  <c r="L47" i="84"/>
  <c r="J47" i="84"/>
  <c r="L51" i="84"/>
  <c r="P51" i="84" s="1"/>
  <c r="J51" i="84"/>
  <c r="J55" i="84"/>
  <c r="L55" i="84"/>
  <c r="P55" i="84" s="1"/>
  <c r="J105" i="84"/>
  <c r="L105" i="84"/>
  <c r="P105" i="84" s="1"/>
  <c r="J109" i="84"/>
  <c r="L109" i="84"/>
  <c r="P109" i="84" s="1"/>
  <c r="J113" i="84"/>
  <c r="L113" i="84"/>
  <c r="P113" i="84" s="1"/>
  <c r="J117" i="84"/>
  <c r="L117" i="84"/>
  <c r="P117" i="84" s="1"/>
  <c r="J121" i="84"/>
  <c r="L121" i="84"/>
  <c r="P121" i="84" s="1"/>
  <c r="L136" i="84"/>
  <c r="P136" i="84" s="1"/>
  <c r="J136" i="84"/>
  <c r="J140" i="84"/>
  <c r="L140" i="84"/>
  <c r="P140" i="84" s="1"/>
  <c r="J144" i="84"/>
  <c r="L144" i="84"/>
  <c r="P144" i="84" s="1"/>
  <c r="P148" i="84"/>
  <c r="J148" i="84"/>
  <c r="L152" i="84"/>
  <c r="J152" i="84"/>
  <c r="L168" i="84"/>
  <c r="P168" i="84" s="1"/>
  <c r="J168" i="84"/>
  <c r="J172" i="84"/>
  <c r="L172" i="84"/>
  <c r="P172" i="84" s="1"/>
  <c r="L176" i="84"/>
  <c r="P176" i="84" s="1"/>
  <c r="J176" i="84"/>
  <c r="L179" i="84"/>
  <c r="P179" i="84" s="1"/>
  <c r="J179" i="84"/>
  <c r="J183" i="84"/>
  <c r="L183" i="84"/>
  <c r="L187" i="84"/>
  <c r="P187" i="84" s="1"/>
  <c r="J187" i="84"/>
  <c r="P203" i="84"/>
  <c r="L203" i="84"/>
  <c r="J203" i="84"/>
  <c r="J207" i="84"/>
  <c r="L207" i="84"/>
  <c r="P207" i="84" s="1"/>
  <c r="L218" i="84"/>
  <c r="P218" i="84" s="1"/>
  <c r="J218" i="84"/>
  <c r="J234" i="84"/>
  <c r="L234" i="84"/>
  <c r="P234" i="84" s="1"/>
  <c r="J238" i="84"/>
  <c r="L238" i="84"/>
  <c r="L242" i="84"/>
  <c r="P242" i="84" s="1"/>
  <c r="J242" i="84"/>
  <c r="J245" i="84"/>
  <c r="L245" i="84"/>
  <c r="P245" i="84" s="1"/>
  <c r="J249" i="84"/>
  <c r="L249" i="84"/>
  <c r="P249" i="84" s="1"/>
  <c r="J253" i="84"/>
  <c r="L253" i="84"/>
  <c r="P253" i="84" s="1"/>
  <c r="J268" i="84"/>
  <c r="L268" i="84"/>
  <c r="P268" i="84" s="1"/>
  <c r="J272" i="84"/>
  <c r="L272" i="84"/>
  <c r="P272" i="84" s="1"/>
  <c r="J275" i="84"/>
  <c r="L275" i="84"/>
  <c r="P275" i="84" s="1"/>
  <c r="J279" i="84"/>
  <c r="L279" i="84"/>
  <c r="P279" i="84" s="1"/>
  <c r="J283" i="84"/>
  <c r="L283" i="84"/>
  <c r="P283" i="84" s="1"/>
  <c r="J287" i="84"/>
  <c r="L287" i="84"/>
  <c r="P287" i="84" s="1"/>
  <c r="J333" i="84"/>
  <c r="L333" i="84"/>
  <c r="P333" i="84" s="1"/>
  <c r="J337" i="84"/>
  <c r="L337" i="84"/>
  <c r="P337" i="84" s="1"/>
  <c r="J341" i="84"/>
  <c r="L341" i="84"/>
  <c r="P341" i="84" s="1"/>
  <c r="L345" i="84"/>
  <c r="J345" i="84"/>
  <c r="J349" i="84"/>
  <c r="L349" i="84"/>
  <c r="P349" i="84" s="1"/>
  <c r="J353" i="84"/>
  <c r="L353" i="84"/>
  <c r="P353" i="84" s="1"/>
  <c r="J368" i="84"/>
  <c r="L368" i="84"/>
  <c r="P368" i="84" s="1"/>
  <c r="J372" i="84"/>
  <c r="L372" i="84"/>
  <c r="P372" i="84" s="1"/>
  <c r="J376" i="84"/>
  <c r="L376" i="84"/>
  <c r="P376" i="84" s="1"/>
  <c r="J380" i="84"/>
  <c r="L380" i="84"/>
  <c r="P380" i="84" s="1"/>
  <c r="L384" i="84"/>
  <c r="P384" i="84" s="1"/>
  <c r="J384" i="84"/>
  <c r="L181" i="84"/>
  <c r="P181" i="84" s="1"/>
  <c r="L343" i="84"/>
  <c r="P343" i="84" s="1"/>
  <c r="L211" i="84"/>
  <c r="L112" i="84"/>
  <c r="P112" i="84" s="1"/>
  <c r="J302" i="84"/>
  <c r="L302" i="84"/>
  <c r="J314" i="84"/>
  <c r="L314" i="84"/>
  <c r="P314" i="84" s="1"/>
  <c r="J305" i="84"/>
  <c r="L305" i="84"/>
  <c r="P305" i="84" s="1"/>
  <c r="L309" i="84"/>
  <c r="P309" i="84" s="1"/>
  <c r="J309" i="84"/>
  <c r="L313" i="84"/>
  <c r="P313" i="84" s="1"/>
  <c r="J313" i="84"/>
  <c r="J317" i="84"/>
  <c r="L317" i="84"/>
  <c r="P317" i="84" s="1"/>
  <c r="J306" i="84"/>
  <c r="L306" i="84"/>
  <c r="P306" i="84" s="1"/>
  <c r="J318" i="84"/>
  <c r="L318" i="84"/>
  <c r="P318" i="84" s="1"/>
  <c r="J303" i="84"/>
  <c r="L303" i="84"/>
  <c r="P303" i="84" s="1"/>
  <c r="J307" i="84"/>
  <c r="L307" i="84"/>
  <c r="P307" i="84" s="1"/>
  <c r="J311" i="84"/>
  <c r="L311" i="84"/>
  <c r="P311" i="84" s="1"/>
  <c r="J315" i="84"/>
  <c r="L315" i="84"/>
  <c r="P315" i="84" s="1"/>
  <c r="J319" i="84"/>
  <c r="L319" i="84"/>
  <c r="J310" i="84"/>
  <c r="L310" i="84"/>
  <c r="P310" i="84" s="1"/>
  <c r="J304" i="84"/>
  <c r="L304" i="84"/>
  <c r="P304" i="84" s="1"/>
  <c r="J308" i="84"/>
  <c r="L308" i="84"/>
  <c r="P308" i="84" s="1"/>
  <c r="J312" i="84"/>
  <c r="L312" i="84"/>
  <c r="P312" i="84" s="1"/>
  <c r="J316" i="84"/>
  <c r="L316" i="84"/>
  <c r="P316" i="84" s="1"/>
  <c r="J320" i="84"/>
  <c r="L320" i="84"/>
  <c r="P320" i="84" s="1"/>
  <c r="J301" i="84"/>
  <c r="L301" i="84"/>
  <c r="P301" i="84" s="1"/>
  <c r="J300" i="84"/>
  <c r="L300" i="84"/>
  <c r="L75" i="84"/>
  <c r="P75" i="84" s="1"/>
  <c r="J75" i="84"/>
  <c r="L87" i="84"/>
  <c r="P87" i="84" s="1"/>
  <c r="J87" i="84"/>
  <c r="J80" i="84"/>
  <c r="L80" i="84"/>
  <c r="P80" i="84" s="1"/>
  <c r="J84" i="84"/>
  <c r="L84" i="84"/>
  <c r="P84" i="84" s="1"/>
  <c r="J88" i="84"/>
  <c r="L88" i="84"/>
  <c r="P88" i="84" s="1"/>
  <c r="L83" i="84"/>
  <c r="P83" i="84" s="1"/>
  <c r="J83" i="84"/>
  <c r="L73" i="84"/>
  <c r="J73" i="84"/>
  <c r="L77" i="84"/>
  <c r="P77" i="84" s="1"/>
  <c r="J77" i="84"/>
  <c r="L81" i="84"/>
  <c r="P81" i="84" s="1"/>
  <c r="J81" i="84"/>
  <c r="L85" i="84"/>
  <c r="P85" i="84" s="1"/>
  <c r="J85" i="84"/>
  <c r="L89" i="84"/>
  <c r="P89" i="84" s="1"/>
  <c r="J89" i="84"/>
  <c r="L79" i="84"/>
  <c r="P79" i="84" s="1"/>
  <c r="J79" i="84"/>
  <c r="J76" i="84"/>
  <c r="L76" i="84"/>
  <c r="P76" i="84" s="1"/>
  <c r="J74" i="84"/>
  <c r="L74" i="84"/>
  <c r="P74" i="84" s="1"/>
  <c r="J78" i="84"/>
  <c r="L78" i="84"/>
  <c r="P78" i="84" s="1"/>
  <c r="J82" i="84"/>
  <c r="L82" i="84"/>
  <c r="P82" i="84" s="1"/>
  <c r="J86" i="84"/>
  <c r="L86" i="84"/>
  <c r="P86" i="84" s="1"/>
  <c r="L72" i="84"/>
  <c r="P72" i="84" s="1"/>
  <c r="J72" i="84"/>
  <c r="L71" i="84"/>
  <c r="P71" i="84" s="1"/>
  <c r="J71" i="84"/>
  <c r="L70" i="84"/>
  <c r="P70" i="84" s="1"/>
  <c r="J70" i="84"/>
  <c r="L69" i="84"/>
  <c r="J69" i="84"/>
  <c r="P13" i="84"/>
  <c r="P138" i="84"/>
  <c r="P151" i="84"/>
  <c r="H57" i="84"/>
  <c r="P153" i="84"/>
  <c r="P183" i="84"/>
  <c r="P302" i="84"/>
  <c r="P338" i="84"/>
  <c r="P346" i="84"/>
  <c r="P352" i="84"/>
  <c r="P47" i="84"/>
  <c r="P73" i="84"/>
  <c r="P137" i="84"/>
  <c r="P139" i="84"/>
  <c r="P150" i="84"/>
  <c r="P152" i="84"/>
  <c r="P184" i="84"/>
  <c r="P188" i="84"/>
  <c r="P319" i="84"/>
  <c r="P345" i="84"/>
  <c r="P347" i="84"/>
  <c r="P211" i="84"/>
  <c r="P214" i="84"/>
  <c r="M113" i="84"/>
  <c r="O255" i="84"/>
  <c r="O222" i="84"/>
  <c r="O189" i="84"/>
  <c r="O156" i="84"/>
  <c r="O123" i="84"/>
  <c r="O90" i="84"/>
  <c r="O24" i="84"/>
  <c r="M3" i="84"/>
  <c r="M39" i="84"/>
  <c r="M43" i="84"/>
  <c r="M47" i="84"/>
  <c r="M51" i="84"/>
  <c r="M55" i="84"/>
  <c r="M71" i="84"/>
  <c r="M75" i="84"/>
  <c r="M105" i="84"/>
  <c r="M109" i="84"/>
  <c r="N109" i="84" s="1"/>
  <c r="M117" i="84"/>
  <c r="M135" i="84"/>
  <c r="M137" i="84"/>
  <c r="M139" i="84"/>
  <c r="M141" i="84"/>
  <c r="M143" i="84"/>
  <c r="M145" i="84"/>
  <c r="M147" i="84"/>
  <c r="M149" i="84"/>
  <c r="M151" i="84"/>
  <c r="N151" i="84" s="1"/>
  <c r="M153" i="84"/>
  <c r="M155" i="84"/>
  <c r="M171" i="84"/>
  <c r="M173" i="84"/>
  <c r="M175" i="84"/>
  <c r="M177" i="84"/>
  <c r="M179" i="84"/>
  <c r="M181" i="84"/>
  <c r="M205" i="84"/>
  <c r="M207" i="84"/>
  <c r="M209" i="84"/>
  <c r="M211" i="84"/>
  <c r="N211" i="84" s="1"/>
  <c r="M213" i="84"/>
  <c r="M215" i="84"/>
  <c r="M217" i="84"/>
  <c r="N217" i="84" s="1"/>
  <c r="M219" i="84"/>
  <c r="M221" i="84"/>
  <c r="M237" i="84"/>
  <c r="M239" i="84"/>
  <c r="M241" i="84"/>
  <c r="N241" i="84" s="1"/>
  <c r="M243" i="84"/>
  <c r="N243" i="84" s="1"/>
  <c r="M247" i="84"/>
  <c r="N247" i="84" s="1"/>
  <c r="M251" i="84"/>
  <c r="M269" i="84"/>
  <c r="N269" i="84" s="1"/>
  <c r="M271" i="84"/>
  <c r="M273" i="84"/>
  <c r="M275" i="84"/>
  <c r="N275" i="84" s="1"/>
  <c r="M277" i="84"/>
  <c r="N277" i="84" s="1"/>
  <c r="M279" i="84"/>
  <c r="M281" i="84"/>
  <c r="M283" i="84"/>
  <c r="M287" i="84"/>
  <c r="M303" i="84"/>
  <c r="M305" i="84"/>
  <c r="M307" i="84"/>
  <c r="M309" i="84"/>
  <c r="M311" i="84"/>
  <c r="M313" i="84"/>
  <c r="M315" i="84"/>
  <c r="M333" i="84"/>
  <c r="M335" i="84"/>
  <c r="M337" i="84"/>
  <c r="M339" i="84"/>
  <c r="M369" i="84"/>
  <c r="M371" i="84"/>
  <c r="M373" i="84"/>
  <c r="M375" i="84"/>
  <c r="M377" i="84"/>
  <c r="N377" i="84" s="1"/>
  <c r="M379" i="84"/>
  <c r="N379" i="84" s="1"/>
  <c r="M381" i="84"/>
  <c r="M385" i="84"/>
  <c r="M383" i="84"/>
  <c r="N383" i="84" s="1"/>
  <c r="M253" i="84"/>
  <c r="M249" i="84"/>
  <c r="N249" i="84" s="1"/>
  <c r="M245" i="84"/>
  <c r="M203" i="84"/>
  <c r="N203" i="84" s="1"/>
  <c r="M188" i="84"/>
  <c r="M186" i="84"/>
  <c r="M182" i="84"/>
  <c r="M180" i="84"/>
  <c r="M178" i="84"/>
  <c r="M146" i="84"/>
  <c r="M115" i="84"/>
  <c r="M107" i="84"/>
  <c r="M86" i="84"/>
  <c r="M82" i="84"/>
  <c r="M78" i="84"/>
  <c r="M74" i="84"/>
  <c r="M56" i="84"/>
  <c r="M54" i="84"/>
  <c r="M52" i="84"/>
  <c r="M50" i="84"/>
  <c r="N50" i="84" s="1"/>
  <c r="M48" i="84"/>
  <c r="M46" i="84"/>
  <c r="N46" i="84" s="1"/>
  <c r="M44" i="84"/>
  <c r="N44" i="84" s="1"/>
  <c r="M40" i="84"/>
  <c r="M370" i="84"/>
  <c r="M372" i="84"/>
  <c r="M374" i="84"/>
  <c r="M366" i="84"/>
  <c r="M341" i="84"/>
  <c r="M304" i="84"/>
  <c r="M306" i="84"/>
  <c r="M308" i="84"/>
  <c r="M310" i="84"/>
  <c r="M312" i="84"/>
  <c r="M300" i="84"/>
  <c r="M272" i="84"/>
  <c r="M274" i="84"/>
  <c r="M276" i="84"/>
  <c r="N276" i="84" s="1"/>
  <c r="M278" i="84"/>
  <c r="M280" i="84"/>
  <c r="N280" i="84" s="1"/>
  <c r="M282" i="84"/>
  <c r="M267" i="84"/>
  <c r="M238" i="84"/>
  <c r="M240" i="84"/>
  <c r="M242" i="84"/>
  <c r="M234" i="84"/>
  <c r="M206" i="84"/>
  <c r="N206" i="84" s="1"/>
  <c r="M208" i="84"/>
  <c r="M210" i="84"/>
  <c r="M212" i="84"/>
  <c r="M170" i="84"/>
  <c r="M172" i="84"/>
  <c r="M174" i="84"/>
  <c r="M176" i="84"/>
  <c r="M136" i="84"/>
  <c r="M138" i="84"/>
  <c r="M140" i="84"/>
  <c r="M142" i="84"/>
  <c r="M144" i="84"/>
  <c r="M106" i="84"/>
  <c r="N106" i="84" s="1"/>
  <c r="M108" i="84"/>
  <c r="N108" i="84" s="1"/>
  <c r="M110" i="84"/>
  <c r="M102" i="84"/>
  <c r="M73" i="84"/>
  <c r="M77" i="84"/>
  <c r="M70" i="84"/>
  <c r="M69" i="84"/>
  <c r="M42" i="84"/>
  <c r="M36" i="84"/>
  <c r="M8" i="84"/>
  <c r="M10" i="84"/>
  <c r="N10" i="84" s="1"/>
  <c r="M12" i="84"/>
  <c r="M204" i="84"/>
  <c r="M244" i="84"/>
  <c r="M246" i="84"/>
  <c r="M248" i="84"/>
  <c r="M250" i="84"/>
  <c r="M252" i="84"/>
  <c r="N252" i="84" s="1"/>
  <c r="M214" i="84"/>
  <c r="M216" i="84"/>
  <c r="N216" i="84" s="1"/>
  <c r="M218" i="84"/>
  <c r="M185" i="84"/>
  <c r="M148" i="84"/>
  <c r="M150" i="84"/>
  <c r="M152" i="84"/>
  <c r="M236" i="84"/>
  <c r="M254" i="84"/>
  <c r="M220" i="84"/>
  <c r="M202" i="84"/>
  <c r="N202" i="84" s="1"/>
  <c r="M183" i="84"/>
  <c r="M184" i="84"/>
  <c r="M187" i="84"/>
  <c r="M154" i="84"/>
  <c r="M79" i="84"/>
  <c r="M81" i="84"/>
  <c r="M83" i="84"/>
  <c r="M85" i="84"/>
  <c r="M41" i="84"/>
  <c r="N41" i="84" s="1"/>
  <c r="M45" i="84"/>
  <c r="N45" i="84" s="1"/>
  <c r="M49" i="84"/>
  <c r="M53" i="84"/>
  <c r="M20" i="84"/>
  <c r="N20" i="84" s="1"/>
  <c r="M14" i="84"/>
  <c r="M104" i="84"/>
  <c r="N104" i="84" s="1"/>
  <c r="M112" i="84"/>
  <c r="M114" i="84"/>
  <c r="M116" i="84"/>
  <c r="M118" i="84"/>
  <c r="M120" i="84"/>
  <c r="M121" i="84"/>
  <c r="N121" i="84" s="1"/>
  <c r="M122" i="84"/>
  <c r="M103" i="84"/>
  <c r="N103" i="84" s="1"/>
  <c r="M87" i="84"/>
  <c r="M88" i="84"/>
  <c r="M89" i="84"/>
  <c r="M38" i="84"/>
  <c r="N38" i="84" s="1"/>
  <c r="M37" i="84"/>
  <c r="M4" i="84"/>
  <c r="M6" i="84"/>
  <c r="M15" i="84"/>
  <c r="M16" i="84"/>
  <c r="M17" i="84"/>
  <c r="N17" i="84" s="1"/>
  <c r="M18" i="84"/>
  <c r="N18" i="84" s="1"/>
  <c r="M21" i="84"/>
  <c r="N21" i="84" s="1"/>
  <c r="M22" i="84"/>
  <c r="M23" i="84"/>
  <c r="M386" i="84"/>
  <c r="M384" i="84"/>
  <c r="M382" i="84"/>
  <c r="M380" i="84"/>
  <c r="M378" i="84"/>
  <c r="M376" i="84"/>
  <c r="M368" i="84"/>
  <c r="M353" i="84"/>
  <c r="M352" i="84"/>
  <c r="M351" i="84"/>
  <c r="M350" i="84"/>
  <c r="M349" i="84"/>
  <c r="M348" i="84"/>
  <c r="M347" i="84"/>
  <c r="M346" i="84"/>
  <c r="M345" i="84"/>
  <c r="M344" i="84"/>
  <c r="M343" i="84"/>
  <c r="M336" i="84"/>
  <c r="M334" i="84"/>
  <c r="M320" i="84"/>
  <c r="M319" i="84"/>
  <c r="M318" i="84"/>
  <c r="M317" i="84"/>
  <c r="M316" i="84"/>
  <c r="M314" i="84"/>
  <c r="M302" i="84"/>
  <c r="M286" i="84"/>
  <c r="M285" i="84"/>
  <c r="M284" i="84"/>
  <c r="M270" i="84"/>
  <c r="N270" i="84" s="1"/>
  <c r="M268" i="84"/>
  <c r="M301" i="84"/>
  <c r="M169" i="84"/>
  <c r="M367" i="84"/>
  <c r="M342" i="84"/>
  <c r="M340" i="84"/>
  <c r="M338" i="84"/>
  <c r="M235" i="84"/>
  <c r="M201" i="84"/>
  <c r="N201" i="84" s="1"/>
  <c r="M168" i="84"/>
  <c r="M119" i="84"/>
  <c r="N119" i="84" s="1"/>
  <c r="M111" i="84"/>
  <c r="N111" i="84" s="1"/>
  <c r="M84" i="84"/>
  <c r="M80" i="84"/>
  <c r="M76" i="84"/>
  <c r="M72" i="84"/>
  <c r="M19" i="84"/>
  <c r="M13" i="84"/>
  <c r="M5" i="84"/>
  <c r="M11" i="84"/>
  <c r="M9" i="84"/>
  <c r="N9" i="84" s="1"/>
  <c r="M7" i="84"/>
  <c r="N7" i="84" s="1"/>
  <c r="N22" i="84" l="1"/>
  <c r="N6" i="84"/>
  <c r="N53" i="84"/>
  <c r="N369" i="84"/>
  <c r="N49" i="84"/>
  <c r="N237" i="84"/>
  <c r="N172" i="84"/>
  <c r="N272" i="84"/>
  <c r="N40" i="84"/>
  <c r="N147" i="84"/>
  <c r="N120" i="84"/>
  <c r="N146" i="84"/>
  <c r="N313" i="84"/>
  <c r="N273" i="84"/>
  <c r="N215" i="84"/>
  <c r="N15" i="84"/>
  <c r="N178" i="84"/>
  <c r="N268" i="84"/>
  <c r="N234" i="84"/>
  <c r="N368" i="84"/>
  <c r="N250" i="84"/>
  <c r="N279" i="84"/>
  <c r="N209" i="84"/>
  <c r="N284" i="84"/>
  <c r="N112" i="84"/>
  <c r="N333" i="84"/>
  <c r="P18" i="84"/>
  <c r="P14" i="84"/>
  <c r="P11" i="84"/>
  <c r="P3" i="84"/>
  <c r="P12" i="84"/>
  <c r="P19" i="84"/>
  <c r="P4" i="84"/>
  <c r="N5" i="84"/>
  <c r="N19" i="84"/>
  <c r="N367" i="84"/>
  <c r="N169" i="84"/>
  <c r="N286" i="84"/>
  <c r="N376" i="84"/>
  <c r="N378" i="84"/>
  <c r="N380" i="84"/>
  <c r="N382" i="84"/>
  <c r="N384" i="84"/>
  <c r="N4" i="84"/>
  <c r="N116" i="84"/>
  <c r="N14" i="84"/>
  <c r="N248" i="84"/>
  <c r="N170" i="84"/>
  <c r="N208" i="84"/>
  <c r="N278" i="84"/>
  <c r="N374" i="84"/>
  <c r="N52" i="84"/>
  <c r="N56" i="84"/>
  <c r="N253" i="84"/>
  <c r="N371" i="84"/>
  <c r="N283" i="84"/>
  <c r="N171" i="84"/>
  <c r="N145" i="84"/>
  <c r="N3" i="84"/>
  <c r="N238" i="84"/>
  <c r="P23" i="84"/>
  <c r="P8" i="84"/>
  <c r="P22" i="84"/>
  <c r="P7" i="84"/>
  <c r="P21" i="84"/>
  <c r="P17" i="84"/>
  <c r="P10" i="84"/>
  <c r="P6" i="84"/>
  <c r="P5" i="84"/>
  <c r="N285" i="84"/>
  <c r="N254" i="84"/>
  <c r="N239" i="84"/>
  <c r="P238" i="84"/>
  <c r="N235" i="84"/>
  <c r="N219" i="84"/>
  <c r="J156" i="84"/>
  <c r="L288" i="84"/>
  <c r="N373" i="84"/>
  <c r="N281" i="84"/>
  <c r="L123" i="84"/>
  <c r="P102" i="84"/>
  <c r="L57" i="84"/>
  <c r="P36" i="84"/>
  <c r="N118" i="84"/>
  <c r="N12" i="84"/>
  <c r="N242" i="84"/>
  <c r="N282" i="84"/>
  <c r="N271" i="84"/>
  <c r="N221" i="84"/>
  <c r="N205" i="84"/>
  <c r="N51" i="84"/>
  <c r="L354" i="84"/>
  <c r="J255" i="84"/>
  <c r="L189" i="84"/>
  <c r="L387" i="84"/>
  <c r="N107" i="84"/>
  <c r="N287" i="84"/>
  <c r="J354" i="84"/>
  <c r="L222" i="84"/>
  <c r="L156" i="84"/>
  <c r="J123" i="84"/>
  <c r="L24" i="84"/>
  <c r="J222" i="84"/>
  <c r="J24" i="84"/>
  <c r="N55" i="84"/>
  <c r="N39" i="84"/>
  <c r="L255" i="84"/>
  <c r="J288" i="84"/>
  <c r="J387" i="84"/>
  <c r="J189" i="84"/>
  <c r="J57" i="84"/>
  <c r="L321" i="84"/>
  <c r="J321" i="84"/>
  <c r="P300" i="84"/>
  <c r="J90" i="84"/>
  <c r="L90" i="84"/>
  <c r="N267" i="84"/>
  <c r="N152" i="84"/>
  <c r="N135" i="84"/>
  <c r="N310" i="84"/>
  <c r="N213" i="84"/>
  <c r="N74" i="84"/>
  <c r="N316" i="84"/>
  <c r="N36" i="84"/>
  <c r="N306" i="84"/>
  <c r="N48" i="84"/>
  <c r="N334" i="84"/>
  <c r="N175" i="84"/>
  <c r="N302" i="84"/>
  <c r="N352" i="84"/>
  <c r="N154" i="84"/>
  <c r="N320" i="84"/>
  <c r="N114" i="84"/>
  <c r="N138" i="84"/>
  <c r="N312" i="84"/>
  <c r="N345" i="84"/>
  <c r="N78" i="84"/>
  <c r="N305" i="84"/>
  <c r="N177" i="84"/>
  <c r="N188" i="84"/>
  <c r="N317" i="84"/>
  <c r="N75" i="84"/>
  <c r="N13" i="84"/>
  <c r="N319" i="84"/>
  <c r="N343" i="84"/>
  <c r="N351" i="84"/>
  <c r="N84" i="84"/>
  <c r="N83" i="84"/>
  <c r="N187" i="84"/>
  <c r="N73" i="84"/>
  <c r="N341" i="84"/>
  <c r="N186" i="84"/>
  <c r="N303" i="84"/>
  <c r="N153" i="84"/>
  <c r="N137" i="84"/>
  <c r="N69" i="84"/>
  <c r="N174" i="84"/>
  <c r="N338" i="84"/>
  <c r="N102" i="84"/>
  <c r="N144" i="84"/>
  <c r="N304" i="84"/>
  <c r="N300" i="84"/>
  <c r="N212" i="84"/>
  <c r="N337" i="84"/>
  <c r="N342" i="84"/>
  <c r="N89" i="84"/>
  <c r="N76" i="84"/>
  <c r="N72" i="84"/>
  <c r="N318" i="84"/>
  <c r="N315" i="84"/>
  <c r="N347" i="84"/>
  <c r="N16" i="84"/>
  <c r="N183" i="84"/>
  <c r="N301" i="84"/>
  <c r="N353" i="84"/>
  <c r="N344" i="84"/>
  <c r="N87" i="84"/>
  <c r="N185" i="84"/>
  <c r="N85" i="84"/>
  <c r="N336" i="84"/>
  <c r="N176" i="84"/>
  <c r="N150" i="84"/>
  <c r="N349" i="84"/>
  <c r="N339" i="84"/>
  <c r="P267" i="84"/>
  <c r="P213" i="84"/>
  <c r="M288" i="84"/>
  <c r="N350" i="84"/>
  <c r="P366" i="84"/>
  <c r="P16" i="84"/>
  <c r="P178" i="84"/>
  <c r="P135" i="84"/>
  <c r="P115" i="84"/>
  <c r="P69" i="84"/>
  <c r="P49" i="84"/>
  <c r="N82" i="84"/>
  <c r="N244" i="84"/>
  <c r="N348" i="84"/>
  <c r="N386" i="84"/>
  <c r="N47" i="84"/>
  <c r="N184" i="84"/>
  <c r="N335" i="84"/>
  <c r="N8" i="84"/>
  <c r="N115" i="84"/>
  <c r="N110" i="84"/>
  <c r="N204" i="84"/>
  <c r="N81" i="84"/>
  <c r="N168" i="84"/>
  <c r="N372" i="84"/>
  <c r="N136" i="84"/>
  <c r="N340" i="84"/>
  <c r="N346" i="84"/>
  <c r="N274" i="84"/>
  <c r="N309" i="84"/>
  <c r="N155" i="84"/>
  <c r="N182" i="84"/>
  <c r="N11" i="84"/>
  <c r="N307" i="84"/>
  <c r="N381" i="84"/>
  <c r="N122" i="84"/>
  <c r="N207" i="84"/>
  <c r="N370" i="84"/>
  <c r="N37" i="84"/>
  <c r="N148" i="84"/>
  <c r="N220" i="84"/>
  <c r="N246" i="84"/>
  <c r="N71" i="84"/>
  <c r="N173" i="84"/>
  <c r="N54" i="84"/>
  <c r="N179" i="84"/>
  <c r="N385" i="84"/>
  <c r="N88" i="84"/>
  <c r="N70" i="84"/>
  <c r="N308" i="84"/>
  <c r="N311" i="84"/>
  <c r="N117" i="84"/>
  <c r="N113" i="84"/>
  <c r="N251" i="84"/>
  <c r="N245" i="84"/>
  <c r="N43" i="84"/>
  <c r="N105" i="84"/>
  <c r="N142" i="84"/>
  <c r="N214" i="84"/>
  <c r="N236" i="84"/>
  <c r="N149" i="84"/>
  <c r="N180" i="84"/>
  <c r="N218" i="84"/>
  <c r="N77" i="84"/>
  <c r="N210" i="84"/>
  <c r="N314" i="84"/>
  <c r="N140" i="84"/>
  <c r="N23" i="84"/>
  <c r="N288" i="84" l="1"/>
  <c r="N375" i="84"/>
  <c r="N366" i="84"/>
  <c r="N181" i="84"/>
  <c r="N79" i="84"/>
  <c r="N42" i="84"/>
  <c r="N240" i="84"/>
</calcChain>
</file>

<file path=xl/sharedStrings.xml><?xml version="1.0" encoding="utf-8"?>
<sst xmlns="http://schemas.openxmlformats.org/spreadsheetml/2006/main" count="980" uniqueCount="150">
  <si>
    <t>註：</t>
  </si>
  <si>
    <t xml:space="preserve"> 路  線  別</t>
  </si>
  <si>
    <t>許可證字號</t>
  </si>
  <si>
    <t>本月每車公里載客人公里數</t>
  </si>
  <si>
    <t>每車公里路線別成本</t>
  </si>
  <si>
    <t>1、營運虧損需補貼金額＝（每車公里合理營運成本─每車公里營運收入）＊班次數＊補貼里程</t>
  </si>
  <si>
    <t>2、路線里程逾六十公里，以六十公里計之，惟如特殊地區路線，依核定行駛里程計算者，請於編號前加註#。</t>
  </si>
  <si>
    <t>3、重複路線，依全線行駛里程計算者，請於編號前加註＊；依未重複路段里程數計算者，請於編號前加註＠。</t>
  </si>
  <si>
    <t>4、聯營路線，請於編號前加註＆。</t>
  </si>
  <si>
    <t>5、扣處罰金數額＝扣基本處罰金個數＊每車公里合理營運成本＊該營運路線補貼里程</t>
  </si>
  <si>
    <t>6、扣減罰金後需補貼數額＝營運虧損需補貼金額─扣處罰金數額（未滿一元部分不計）。</t>
  </si>
  <si>
    <t>主管機關初審核章：</t>
  </si>
  <si>
    <t>每車公里收入</t>
    <phoneticPr fontId="3" type="noConversion"/>
  </si>
  <si>
    <t>花蓮火車站-成功</t>
    <phoneticPr fontId="3" type="noConversion"/>
  </si>
  <si>
    <t>花蓮火車站–銅門</t>
  </si>
  <si>
    <t>花蓮火車站–崇德</t>
  </si>
  <si>
    <t>花蓮火車站–天祥</t>
  </si>
  <si>
    <t>瑞穗–玉里</t>
  </si>
  <si>
    <t>花蓮火車站–秀林</t>
  </si>
  <si>
    <t>光復–富里</t>
  </si>
  <si>
    <t>花蓮火車站–壽豐</t>
  </si>
  <si>
    <t>花蓮火車站–靜浦</t>
  </si>
  <si>
    <t>花蓮火車站–臺中(梨山)</t>
  </si>
  <si>
    <t>光復–玉里</t>
  </si>
  <si>
    <t>瑞穗–紅葉</t>
  </si>
  <si>
    <t>花蓮火車站–成功</t>
  </si>
  <si>
    <t>花蓮火車站-光復</t>
  </si>
  <si>
    <t>花蓮火車站-瑞穗</t>
    <phoneticPr fontId="3" type="noConversion"/>
  </si>
  <si>
    <t>花蓮車站-花蓮總站-花蓮機場-花蓮車站</t>
  </si>
  <si>
    <t>花蓮車站-銅門</t>
  </si>
  <si>
    <t>花蓮車站-崇德</t>
  </si>
  <si>
    <t>瑞穗-玉里</t>
  </si>
  <si>
    <t>花蓮車站-秀林</t>
  </si>
  <si>
    <t>光復-富里</t>
  </si>
  <si>
    <t>花蓮車站-壽豐</t>
  </si>
  <si>
    <t>花蓮火車站-靜浦</t>
  </si>
  <si>
    <t>光復-玉里</t>
  </si>
  <si>
    <t>瑞穗-紅葉</t>
  </si>
  <si>
    <t>花蓮火車站-瑞穗</t>
    <phoneticPr fontId="3" type="noConversion"/>
  </si>
  <si>
    <t xml:space="preserve">花蓮車站－洛韶 </t>
  </si>
  <si>
    <t xml:space="preserve">花蓮火車站－太魯閣 </t>
  </si>
  <si>
    <t xml:space="preserve">花蓮火車站－天祥 </t>
  </si>
  <si>
    <t xml:space="preserve">花蓮火車站－臺中(梨山) </t>
  </si>
  <si>
    <t>富里-望通嶺</t>
  </si>
  <si>
    <t>光復車站-豐濱</t>
  </si>
  <si>
    <t>花蓮火車站-月眉-東華大學</t>
    <phoneticPr fontId="3" type="noConversion"/>
  </si>
  <si>
    <t>玉里-富里</t>
  </si>
  <si>
    <t>敬老愛心載客人數比率</t>
    <phoneticPr fontId="3" type="noConversion"/>
  </si>
  <si>
    <t>花蓮火車站-成功(補14班)</t>
    <phoneticPr fontId="3" type="noConversion"/>
  </si>
  <si>
    <t>花蓮火車站-成功(補14班)</t>
    <phoneticPr fontId="3" type="noConversion"/>
  </si>
  <si>
    <t>計畫行 駛里程</t>
    <phoneticPr fontId="3" type="noConversion"/>
  </si>
  <si>
    <t>實際行駛里程</t>
    <phoneticPr fontId="3" type="noConversion"/>
  </si>
  <si>
    <t>日駛班次</t>
    <phoneticPr fontId="3" type="noConversion"/>
  </si>
  <si>
    <t>行駛天數</t>
    <phoneticPr fontId="3" type="noConversion"/>
  </si>
  <si>
    <t>月駛班次</t>
    <phoneticPr fontId="3" type="noConversion"/>
  </si>
  <si>
    <t>總行車公里</t>
    <phoneticPr fontId="3" type="noConversion"/>
  </si>
  <si>
    <t>總延人 公里</t>
    <phoneticPr fontId="3" type="noConversion"/>
  </si>
  <si>
    <t>路線編號</t>
    <phoneticPr fontId="3" type="noConversion"/>
  </si>
  <si>
    <t>花蓮汽車客運公司偏遠服務路線108年12月份營運報表(蓋公司及負責人章)</t>
    <phoneticPr fontId="3" type="noConversion"/>
  </si>
  <si>
    <t>花蓮汽車客運公司偏遠服務路線109年1月份營運報表(蓋公司及負責人章)</t>
    <phoneticPr fontId="3" type="noConversion"/>
  </si>
  <si>
    <t>花蓮汽車客運公司偏遠服務路線109年2月份營運報表(蓋公司及負責人章)</t>
    <phoneticPr fontId="3" type="noConversion"/>
  </si>
  <si>
    <t>花蓮汽車客運公司偏遠服務路線109年3月營運報表(蓋公司及負責人章)</t>
    <phoneticPr fontId="3" type="noConversion"/>
  </si>
  <si>
    <t>花蓮汽車客運公司偏遠服務路線109年4月營運報表(蓋公司及負責人章)</t>
    <phoneticPr fontId="3" type="noConversion"/>
  </si>
  <si>
    <t>花蓮汽車客運公司偏遠服務路線109年5月份營運報表(蓋公司及負責人章)</t>
    <phoneticPr fontId="3" type="noConversion"/>
  </si>
  <si>
    <t>花蓮汽車客運公司偏遠服務路線109年6月份營運報表(蓋公司及負責人章)</t>
    <phoneticPr fontId="3" type="noConversion"/>
  </si>
  <si>
    <t>花蓮汽車客運公司偏遠服務路線109年7月份營運報表(蓋公司及負責人章)</t>
    <phoneticPr fontId="3" type="noConversion"/>
  </si>
  <si>
    <t>花蓮汽車客運公司偏遠服務路線109年8月份營運報表(蓋公司及負責人章)</t>
    <phoneticPr fontId="3" type="noConversion"/>
  </si>
  <si>
    <t>花蓮汽車客運公司偏遠服務路線109年9月份營運報表(蓋公司及負責人章)</t>
    <phoneticPr fontId="3" type="noConversion"/>
  </si>
  <si>
    <t>花蓮汽車客運公司偏遠服務路線109年10月份營運報表(蓋公司及負責人章)</t>
    <phoneticPr fontId="3" type="noConversion"/>
  </si>
  <si>
    <t>花蓮汽車客運公司偏遠服務路線109年11月份營運報表(蓋公司及負責人章)</t>
    <phoneticPr fontId="3" type="noConversion"/>
  </si>
  <si>
    <t>補貼路段實際行駛里程</t>
    <phoneticPr fontId="3" type="noConversion"/>
  </si>
  <si>
    <t>補貼路段 短駛里程</t>
    <phoneticPr fontId="3" type="noConversion"/>
  </si>
  <si>
    <t>核定短駛里程</t>
    <phoneticPr fontId="3" type="noConversion"/>
  </si>
  <si>
    <t>營業收入</t>
    <phoneticPr fontId="3" type="noConversion"/>
  </si>
  <si>
    <t>108年12月份花蓮客運公路客運偏遠服務路線載客人數一覽表</t>
    <phoneticPr fontId="3" type="noConversion"/>
  </si>
  <si>
    <r>
      <rPr>
        <sz val="14"/>
        <rFont val="微軟正黑體"/>
        <family val="2"/>
        <charset val="136"/>
      </rPr>
      <t>路線編碼</t>
    </r>
    <phoneticPr fontId="4" type="noConversion"/>
  </si>
  <si>
    <r>
      <rPr>
        <sz val="14"/>
        <rFont val="微軟正黑體"/>
        <family val="2"/>
        <charset val="136"/>
      </rPr>
      <t>路線名稱</t>
    </r>
    <phoneticPr fontId="4" type="noConversion"/>
  </si>
  <si>
    <r>
      <rPr>
        <sz val="14"/>
        <rFont val="微軟正黑體"/>
        <family val="2"/>
        <charset val="136"/>
      </rPr>
      <t>全票</t>
    </r>
    <phoneticPr fontId="4" type="noConversion"/>
  </si>
  <si>
    <r>
      <rPr>
        <sz val="14"/>
        <rFont val="微軟正黑體"/>
        <family val="2"/>
        <charset val="136"/>
      </rPr>
      <t>敬老愛心</t>
    </r>
    <phoneticPr fontId="4" type="noConversion"/>
  </si>
  <si>
    <r>
      <rPr>
        <sz val="14"/>
        <rFont val="微軟正黑體"/>
        <family val="2"/>
        <charset val="136"/>
      </rPr>
      <t>學生</t>
    </r>
    <phoneticPr fontId="4" type="noConversion"/>
  </si>
  <si>
    <r>
      <rPr>
        <sz val="14"/>
        <rFont val="微軟正黑體"/>
        <family val="2"/>
        <charset val="136"/>
      </rPr>
      <t>合計</t>
    </r>
    <phoneticPr fontId="4" type="noConversion"/>
  </si>
  <si>
    <t>學生票載客人數比率</t>
    <phoneticPr fontId="3" type="noConversion"/>
  </si>
  <si>
    <r>
      <rPr>
        <sz val="14"/>
        <rFont val="微軟正黑體"/>
        <family val="2"/>
        <charset val="136"/>
      </rPr>
      <t>富里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望通嶺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</si>
  <si>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光復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</si>
  <si>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瑞穗</t>
    </r>
    <phoneticPr fontId="4" type="noConversion"/>
  </si>
  <si>
    <r>
      <rPr>
        <sz val="14"/>
        <rFont val="微軟正黑體"/>
        <family val="2"/>
        <charset val="136"/>
      </rPr>
      <t>花蓮新站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花蓮總站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花蓮機場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花蓮新站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</si>
  <si>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豐濱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</si>
  <si>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洛韶</t>
    </r>
    <phoneticPr fontId="4" type="noConversion"/>
  </si>
  <si>
    <t>花蓮火車站－臺東</t>
    <phoneticPr fontId="3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</si>
  <si>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月眉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東華大學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</si>
  <si>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太魯閣</t>
    </r>
    <phoneticPr fontId="4" type="noConversion"/>
  </si>
  <si>
    <r>
      <rPr>
        <sz val="14"/>
        <rFont val="微軟正黑體"/>
        <family val="2"/>
        <charset val="136"/>
      </rPr>
      <t>玉里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富里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</si>
  <si>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銅門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</si>
  <si>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崇德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</si>
  <si>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天祥</t>
    </r>
    <phoneticPr fontId="4" type="noConversion"/>
  </si>
  <si>
    <r>
      <rPr>
        <sz val="14"/>
        <rFont val="微軟正黑體"/>
        <family val="2"/>
        <charset val="136"/>
      </rPr>
      <t>瑞穗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玉里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</si>
  <si>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秀林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</si>
  <si>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富里</t>
    </r>
    <phoneticPr fontId="4" type="noConversion"/>
  </si>
  <si>
    <t>富里-台東</t>
    <phoneticPr fontId="38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</si>
  <si>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壽豐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</si>
  <si>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靜浦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</si>
  <si>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梨山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</si>
  <si>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玉里</t>
    </r>
    <phoneticPr fontId="4" type="noConversion"/>
  </si>
  <si>
    <r>
      <rPr>
        <sz val="14"/>
        <rFont val="微軟正黑體"/>
        <family val="2"/>
        <charset val="136"/>
      </rPr>
      <t>瑞穗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紅葉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</si>
  <si>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成功</t>
    </r>
    <phoneticPr fontId="4" type="noConversion"/>
  </si>
  <si>
    <t>109年1月份花蓮客運公路客運偏遠服務路線載客人數一覽表</t>
    <phoneticPr fontId="3" type="noConversion"/>
  </si>
  <si>
    <r>
      <rPr>
        <sz val="14"/>
        <rFont val="微軟正黑體"/>
        <family val="2"/>
        <charset val="136"/>
      </rPr>
      <t>路線編碼</t>
    </r>
    <phoneticPr fontId="4" type="noConversion"/>
  </si>
  <si>
    <r>
      <rPr>
        <sz val="14"/>
        <rFont val="微軟正黑體"/>
        <family val="2"/>
        <charset val="136"/>
      </rPr>
      <t>路線名稱</t>
    </r>
    <phoneticPr fontId="4" type="noConversion"/>
  </si>
  <si>
    <r>
      <rPr>
        <sz val="14"/>
        <rFont val="微軟正黑體"/>
        <family val="2"/>
        <charset val="136"/>
      </rPr>
      <t>全票</t>
    </r>
    <phoneticPr fontId="4" type="noConversion"/>
  </si>
  <si>
    <r>
      <rPr>
        <sz val="14"/>
        <rFont val="微軟正黑體"/>
        <family val="2"/>
        <charset val="136"/>
      </rPr>
      <t>敬老愛心</t>
    </r>
    <phoneticPr fontId="4" type="noConversion"/>
  </si>
  <si>
    <r>
      <rPr>
        <sz val="14"/>
        <rFont val="微軟正黑體"/>
        <family val="2"/>
        <charset val="136"/>
      </rPr>
      <t>學生</t>
    </r>
    <phoneticPr fontId="4" type="noConversion"/>
  </si>
  <si>
    <r>
      <rPr>
        <sz val="14"/>
        <rFont val="微軟正黑體"/>
        <family val="2"/>
        <charset val="136"/>
      </rPr>
      <t>合計</t>
    </r>
    <phoneticPr fontId="4" type="noConversion"/>
  </si>
  <si>
    <t>敬老愛心載客人數比率</t>
    <phoneticPr fontId="3" type="noConversion"/>
  </si>
  <si>
    <t>學生票載客人數比率</t>
    <phoneticPr fontId="3" type="noConversion"/>
  </si>
  <si>
    <r>
      <rPr>
        <sz val="14"/>
        <rFont val="微軟正黑體"/>
        <family val="2"/>
        <charset val="136"/>
      </rPr>
      <t>富里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望通嶺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</si>
  <si>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光復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</si>
  <si>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瑞穗</t>
    </r>
    <phoneticPr fontId="4" type="noConversion"/>
  </si>
  <si>
    <r>
      <rPr>
        <sz val="14"/>
        <rFont val="微軟正黑體"/>
        <family val="2"/>
        <charset val="136"/>
      </rPr>
      <t>花蓮新站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花蓮總站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花蓮機場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花蓮新站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</si>
  <si>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豐濱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</si>
  <si>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洛韶</t>
    </r>
    <phoneticPr fontId="4" type="noConversion"/>
  </si>
  <si>
    <t>花蓮火車站－臺東</t>
    <phoneticPr fontId="3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</si>
  <si>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月眉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東華大學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</si>
  <si>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太魯閣</t>
    </r>
    <phoneticPr fontId="4" type="noConversion"/>
  </si>
  <si>
    <r>
      <rPr>
        <sz val="14"/>
        <rFont val="微軟正黑體"/>
        <family val="2"/>
        <charset val="136"/>
      </rPr>
      <t>玉里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富里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</si>
  <si>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銅門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</si>
  <si>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崇德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</si>
  <si>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天祥</t>
    </r>
    <phoneticPr fontId="4" type="noConversion"/>
  </si>
  <si>
    <r>
      <rPr>
        <sz val="14"/>
        <rFont val="微軟正黑體"/>
        <family val="2"/>
        <charset val="136"/>
      </rPr>
      <t>瑞穗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玉里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</si>
  <si>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秀林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</si>
  <si>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富里</t>
    </r>
    <phoneticPr fontId="4" type="noConversion"/>
  </si>
  <si>
    <t>富里-台東</t>
    <phoneticPr fontId="38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</si>
  <si>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壽豐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</si>
  <si>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靜浦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</si>
  <si>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梨山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</si>
  <si>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玉里</t>
    </r>
    <phoneticPr fontId="4" type="noConversion"/>
  </si>
  <si>
    <r>
      <rPr>
        <sz val="14"/>
        <rFont val="微軟正黑體"/>
        <family val="2"/>
        <charset val="136"/>
      </rPr>
      <t>瑞穗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紅葉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</si>
  <si>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成功</t>
    </r>
    <phoneticPr fontId="4" type="noConversion"/>
  </si>
  <si>
    <t>109年2月份花蓮客運公路客運偏遠服務路線載客人數一覽表</t>
    <phoneticPr fontId="3" type="noConversion"/>
  </si>
  <si>
    <t>109年3月花蓮客運公路客運偏遠服務路線載客人數一覽表</t>
  </si>
  <si>
    <t>109年4月花蓮客運公路客運偏遠服務路線載客人數一覽表</t>
    <phoneticPr fontId="3" type="noConversion"/>
  </si>
  <si>
    <r>
      <rPr>
        <sz val="14"/>
        <rFont val="微軟正黑體"/>
        <family val="2"/>
        <charset val="136"/>
      </rPr>
      <t>路線編碼</t>
    </r>
    <phoneticPr fontId="4" type="noConversion"/>
  </si>
  <si>
    <r>
      <rPr>
        <sz val="14"/>
        <rFont val="微軟正黑體"/>
        <family val="2"/>
        <charset val="136"/>
      </rPr>
      <t>路線名稱</t>
    </r>
    <phoneticPr fontId="4" type="noConversion"/>
  </si>
  <si>
    <t>109年5月花蓮客運公路客運偏遠服務路線載客人數一覽表</t>
    <phoneticPr fontId="3" type="noConversion"/>
  </si>
  <si>
    <t>109年6月份花蓮客運公路客運偏遠服務路線載客人數一覽表</t>
    <phoneticPr fontId="3" type="noConversion"/>
  </si>
  <si>
    <t>109年7月份花蓮客運公路客運偏遠服務路線載客人數一覽表</t>
    <phoneticPr fontId="3" type="noConversion"/>
  </si>
  <si>
    <t>109年8月份花蓮客運公路客運偏遠服務路線載客人數一覽表</t>
    <phoneticPr fontId="3" type="noConversion"/>
  </si>
  <si>
    <t>109年9月份花蓮客運公路客運偏遠服務路線載客人數一覽表</t>
    <phoneticPr fontId="3" type="noConversion"/>
  </si>
  <si>
    <t>109年10月份花蓮客運公路客運偏遠服務路線載客人數一覽表</t>
    <phoneticPr fontId="3" type="noConversion"/>
  </si>
  <si>
    <t>109年11月份花蓮客運公路客運偏遠服務路線載客人數一覽表</t>
    <phoneticPr fontId="3" type="noConversion"/>
  </si>
  <si>
    <t>108年12月-109年11月花蓮客運公路客運偏遠服務路線載客人數一覽表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</si>
</sst>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-* #,##0_-;\-* #,##0_-;_-* &quot;-&quot;_-;_-@_-"/>
    <numFmt numFmtId="43" formatCode="_-* #,##0.00_-;\-* #,##0.00_-;_-* &quot;-&quot;??_-;_-@_-"/>
    <numFmt numFmtId="176" formatCode="0.00_ "/>
    <numFmt numFmtId="178" formatCode="0.0_ "/>
    <numFmt numFmtId="179" formatCode="_-* #,##0_-;\-* #,##0_-;_-* &quot;-&quot;??_-;_-@_-"/>
    <numFmt numFmtId="180" formatCode="0.0"/>
    <numFmt numFmtId="181" formatCode="_-* #,##0.0_-;\-* #,##0.0_-;_-* &quot;-&quot;??_-;_-@_-"/>
    <numFmt numFmtId="182" formatCode="0_ "/>
    <numFmt numFmtId="183" formatCode="0.000_);[Red]\(0.000\)"/>
    <numFmt numFmtId="184" formatCode="0.0_);[Red]\(0.0\)"/>
    <numFmt numFmtId="185" formatCode="0.00_);[Red]\(0.00\)"/>
    <numFmt numFmtId="186" formatCode="_-* #,##0.00_-;\-* #,##0.00_-;_-* \-??_-;_-@_-"/>
    <numFmt numFmtId="187" formatCode="_-* #,##0_-;\-* #,##0_-;_-* \-??_-;_-@_-"/>
    <numFmt numFmtId="188" formatCode="_-* #,##0.0_-;\-* #,##0.0_-;_-* \-??_-;_-@_-"/>
    <numFmt numFmtId="189" formatCode="_-* #,##0.00_-;\-* #,##0.00_-;_-* \-??_-;_-@"/>
    <numFmt numFmtId="190" formatCode="_-* #,##0_-;\-* #,##0_-;_-* \-??_-;_-@"/>
    <numFmt numFmtId="191" formatCode="0.000000"/>
  </numFmts>
  <fonts count="39">
    <font>
      <sz val="14"/>
      <name val="標楷體"/>
      <family val="4"/>
      <charset val="136"/>
    </font>
    <font>
      <sz val="14"/>
      <name val="標楷體"/>
      <family val="4"/>
      <charset val="136"/>
    </font>
    <font>
      <sz val="14"/>
      <name val="標楷體"/>
      <family val="4"/>
      <charset val="136"/>
    </font>
    <font>
      <sz val="9"/>
      <name val="標楷體"/>
      <family val="4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name val="Arial"/>
      <family val="2"/>
    </font>
    <font>
      <sz val="14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theme="1"/>
      <name val="Arial"/>
      <family val="2"/>
    </font>
    <font>
      <sz val="16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4"/>
      <color theme="0"/>
      <name val="Arial"/>
      <family val="2"/>
    </font>
    <font>
      <sz val="14"/>
      <color rgb="FF000000"/>
      <name val="DFKai-SB"/>
      <family val="4"/>
      <charset val="136"/>
    </font>
    <font>
      <sz val="14"/>
      <color indexed="8"/>
      <name val="DFKai-SB"/>
      <family val="4"/>
      <charset val="136"/>
    </font>
    <font>
      <sz val="14"/>
      <name val="細明體"/>
      <family val="3"/>
      <charset val="136"/>
    </font>
    <font>
      <sz val="9"/>
      <name val="新細明體"/>
      <family val="2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69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" fillId="0" borderId="0"/>
    <xf numFmtId="0" fontId="25" fillId="0" borderId="0">
      <alignment vertical="center"/>
    </xf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186" fontId="2" fillId="0" borderId="0" applyFill="0" applyBorder="0" applyAlignment="0" applyProtection="0"/>
    <xf numFmtId="41" fontId="2" fillId="0" borderId="0" applyFont="0" applyFill="0" applyBorder="0" applyAlignment="0" applyProtection="0"/>
    <xf numFmtId="0" fontId="9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11" fillId="1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43" fontId="36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26" fillId="0" borderId="1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3" fillId="24" borderId="0" xfId="0" applyFont="1" applyFill="1" applyBorder="1" applyAlignment="1">
      <alignment horizontal="center" vertical="center" shrinkToFit="1"/>
    </xf>
    <xf numFmtId="0" fontId="23" fillId="25" borderId="10" xfId="0" applyFont="1" applyFill="1" applyBorder="1" applyAlignment="1">
      <alignment horizontal="center" vertical="center" shrinkToFit="1"/>
    </xf>
    <xf numFmtId="0" fontId="23" fillId="24" borderId="10" xfId="0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horizontal="center" vertical="center" shrinkToFit="1"/>
    </xf>
    <xf numFmtId="0" fontId="23" fillId="24" borderId="17" xfId="0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vertical="center" shrinkToFit="1"/>
    </xf>
    <xf numFmtId="0" fontId="23" fillId="24" borderId="10" xfId="0" applyFont="1" applyFill="1" applyBorder="1" applyAlignment="1">
      <alignment vertical="center" shrinkToFit="1"/>
    </xf>
    <xf numFmtId="0" fontId="23" fillId="24" borderId="17" xfId="0" applyFont="1" applyFill="1" applyBorder="1" applyAlignment="1">
      <alignment vertical="center" shrinkToFit="1"/>
    </xf>
    <xf numFmtId="0" fontId="23" fillId="0" borderId="0" xfId="0" applyFont="1" applyFill="1" applyAlignment="1">
      <alignment vertical="center" shrinkToFit="1"/>
    </xf>
    <xf numFmtId="0" fontId="23" fillId="0" borderId="10" xfId="0" applyFont="1" applyFill="1" applyBorder="1" applyAlignment="1">
      <alignment vertical="center" shrinkToFit="1"/>
    </xf>
    <xf numFmtId="0" fontId="23" fillId="24" borderId="0" xfId="0" applyFont="1" applyFill="1" applyBorder="1" applyAlignment="1">
      <alignment vertical="center" shrinkToFit="1"/>
    </xf>
    <xf numFmtId="0" fontId="24" fillId="25" borderId="10" xfId="0" applyFont="1" applyFill="1" applyBorder="1" applyAlignment="1">
      <alignment vertical="center" shrinkToFit="1"/>
    </xf>
    <xf numFmtId="179" fontId="26" fillId="0" borderId="10" xfId="32" applyNumberFormat="1" applyFont="1" applyFill="1" applyBorder="1" applyAlignment="1">
      <alignment horizontal="right" vertical="center" shrinkToFit="1"/>
    </xf>
    <xf numFmtId="179" fontId="26" fillId="0" borderId="18" xfId="32" applyNumberFormat="1" applyFont="1" applyFill="1" applyBorder="1" applyAlignment="1">
      <alignment horizontal="right" vertical="center" shrinkToFit="1"/>
    </xf>
    <xf numFmtId="187" fontId="26" fillId="0" borderId="19" xfId="30" applyNumberFormat="1" applyFont="1" applyFill="1" applyBorder="1" applyAlignment="1" applyProtection="1">
      <alignment horizontal="right" vertical="center"/>
    </xf>
    <xf numFmtId="187" fontId="27" fillId="0" borderId="0" xfId="30" applyNumberFormat="1" applyFont="1" applyFill="1" applyBorder="1" applyAlignment="1" applyProtection="1">
      <alignment vertical="center"/>
    </xf>
    <xf numFmtId="187" fontId="27" fillId="0" borderId="0" xfId="30" applyNumberFormat="1" applyFont="1" applyFill="1" applyBorder="1" applyAlignment="1" applyProtection="1">
      <alignment vertical="center" shrinkToFit="1"/>
    </xf>
    <xf numFmtId="0" fontId="27" fillId="0" borderId="21" xfId="0" applyFont="1" applyFill="1" applyBorder="1" applyAlignment="1">
      <alignment vertical="center"/>
    </xf>
    <xf numFmtId="1" fontId="26" fillId="0" borderId="10" xfId="0" applyNumberFormat="1" applyFont="1" applyFill="1" applyBorder="1" applyAlignment="1">
      <alignment horizontal="center" vertical="center"/>
    </xf>
    <xf numFmtId="187" fontId="26" fillId="0" borderId="10" xfId="30" applyNumberFormat="1" applyFont="1" applyFill="1" applyBorder="1" applyAlignment="1" applyProtection="1">
      <alignment horizontal="right" vertical="center"/>
    </xf>
    <xf numFmtId="184" fontId="26" fillId="0" borderId="10" xfId="0" applyNumberFormat="1" applyFont="1" applyFill="1" applyBorder="1" applyAlignment="1">
      <alignment horizontal="right" vertical="center"/>
    </xf>
    <xf numFmtId="183" fontId="26" fillId="0" borderId="10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187" fontId="27" fillId="0" borderId="21" xfId="30" applyNumberFormat="1" applyFont="1" applyFill="1" applyBorder="1" applyAlignment="1" applyProtection="1">
      <alignment vertical="center" shrinkToFit="1"/>
    </xf>
    <xf numFmtId="0" fontId="27" fillId="0" borderId="0" xfId="0" applyFont="1" applyFill="1" applyAlignment="1">
      <alignment vertical="center" shrinkToFit="1"/>
    </xf>
    <xf numFmtId="0" fontId="27" fillId="0" borderId="0" xfId="0" applyFont="1" applyFill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87" fontId="27" fillId="0" borderId="21" xfId="30" applyNumberFormat="1" applyFont="1" applyFill="1" applyBorder="1" applyAlignment="1" applyProtection="1">
      <alignment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 shrinkToFit="1"/>
    </xf>
    <xf numFmtId="187" fontId="27" fillId="0" borderId="0" xfId="0" applyNumberFormat="1" applyFont="1" applyFill="1" applyAlignment="1">
      <alignment vertical="center"/>
    </xf>
    <xf numFmtId="179" fontId="27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vertical="center" shrinkToFit="1"/>
    </xf>
    <xf numFmtId="0" fontId="26" fillId="0" borderId="0" xfId="0" applyFont="1" applyFill="1" applyAlignment="1">
      <alignment horizontal="left" vertical="center" shrinkToFit="1"/>
    </xf>
    <xf numFmtId="185" fontId="26" fillId="0" borderId="10" xfId="0" applyNumberFormat="1" applyFont="1" applyFill="1" applyBorder="1" applyAlignment="1">
      <alignment horizontal="right" vertical="center"/>
    </xf>
    <xf numFmtId="183" fontId="26" fillId="0" borderId="27" xfId="0" applyNumberFormat="1" applyFont="1" applyFill="1" applyBorder="1" applyAlignment="1">
      <alignment horizontal="right" vertical="center"/>
    </xf>
    <xf numFmtId="1" fontId="26" fillId="0" borderId="28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 shrinkToFit="1"/>
    </xf>
    <xf numFmtId="0" fontId="26" fillId="0" borderId="0" xfId="29" applyFont="1" applyFill="1" applyBorder="1" applyAlignment="1">
      <alignment horizontal="left" vertical="center" shrinkToFit="1"/>
    </xf>
    <xf numFmtId="190" fontId="26" fillId="0" borderId="0" xfId="0" applyNumberFormat="1" applyFont="1" applyFill="1" applyBorder="1" applyAlignment="1">
      <alignment horizontal="left" vertical="center" shrinkToFit="1"/>
    </xf>
    <xf numFmtId="0" fontId="27" fillId="0" borderId="0" xfId="0" applyFont="1" applyFill="1" applyBorder="1" applyAlignment="1">
      <alignment horizontal="left" vertical="center" shrinkToFit="1"/>
    </xf>
    <xf numFmtId="185" fontId="30" fillId="0" borderId="10" xfId="0" applyNumberFormat="1" applyFont="1" applyFill="1" applyBorder="1" applyAlignment="1">
      <alignment horizontal="right" vertical="center"/>
    </xf>
    <xf numFmtId="185" fontId="26" fillId="0" borderId="16" xfId="0" applyNumberFormat="1" applyFont="1" applyFill="1" applyBorder="1" applyAlignment="1">
      <alignment horizontal="right" vertical="center"/>
    </xf>
    <xf numFmtId="187" fontId="26" fillId="0" borderId="24" xfId="30" applyNumberFormat="1" applyFont="1" applyFill="1" applyBorder="1" applyAlignment="1" applyProtection="1">
      <alignment horizontal="right" vertical="center"/>
    </xf>
    <xf numFmtId="185" fontId="26" fillId="0" borderId="24" xfId="0" applyNumberFormat="1" applyFont="1" applyFill="1" applyBorder="1" applyAlignment="1">
      <alignment horizontal="right" vertical="center"/>
    </xf>
    <xf numFmtId="0" fontId="26" fillId="0" borderId="11" xfId="0" applyFont="1" applyFill="1" applyBorder="1" applyAlignment="1">
      <alignment horizontal="center" vertical="center" wrapText="1" shrinkToFit="1"/>
    </xf>
    <xf numFmtId="187" fontId="26" fillId="0" borderId="11" xfId="30" applyNumberFormat="1" applyFont="1" applyFill="1" applyBorder="1" applyAlignment="1" applyProtection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187" fontId="26" fillId="0" borderId="16" xfId="30" applyNumberFormat="1" applyFont="1" applyFill="1" applyBorder="1" applyAlignment="1" applyProtection="1">
      <alignment horizontal="right" vertical="center"/>
    </xf>
    <xf numFmtId="183" fontId="26" fillId="0" borderId="16" xfId="0" applyNumberFormat="1" applyFont="1" applyFill="1" applyBorder="1" applyAlignment="1">
      <alignment horizontal="right" vertical="center"/>
    </xf>
    <xf numFmtId="179" fontId="26" fillId="0" borderId="24" xfId="32" applyNumberFormat="1" applyFont="1" applyFill="1" applyBorder="1" applyAlignment="1">
      <alignment horizontal="right" vertical="center" shrinkToFit="1"/>
    </xf>
    <xf numFmtId="183" fontId="26" fillId="0" borderId="24" xfId="0" applyNumberFormat="1" applyFont="1" applyFill="1" applyBorder="1" applyAlignment="1">
      <alignment horizontal="right" vertical="center"/>
    </xf>
    <xf numFmtId="0" fontId="26" fillId="0" borderId="31" xfId="0" applyFont="1" applyFill="1" applyBorder="1" applyAlignment="1">
      <alignment horizontal="left" vertical="center"/>
    </xf>
    <xf numFmtId="0" fontId="27" fillId="0" borderId="31" xfId="0" applyFont="1" applyFill="1" applyBorder="1" applyAlignment="1">
      <alignment vertical="center"/>
    </xf>
    <xf numFmtId="185" fontId="26" fillId="0" borderId="28" xfId="0" applyNumberFormat="1" applyFont="1" applyFill="1" applyBorder="1" applyAlignment="1">
      <alignment horizontal="right" vertical="center"/>
    </xf>
    <xf numFmtId="183" fontId="26" fillId="0" borderId="28" xfId="0" applyNumberFormat="1" applyFont="1" applyFill="1" applyBorder="1" applyAlignment="1">
      <alignment horizontal="right" vertical="center"/>
    </xf>
    <xf numFmtId="184" fontId="26" fillId="0" borderId="16" xfId="0" applyNumberFormat="1" applyFont="1" applyFill="1" applyBorder="1" applyAlignment="1">
      <alignment horizontal="right" vertical="center"/>
    </xf>
    <xf numFmtId="184" fontId="26" fillId="0" borderId="24" xfId="0" applyNumberFormat="1" applyFont="1" applyFill="1" applyBorder="1" applyAlignment="1">
      <alignment horizontal="right" vertical="center"/>
    </xf>
    <xf numFmtId="1" fontId="27" fillId="0" borderId="31" xfId="0" applyNumberFormat="1" applyFont="1" applyFill="1" applyBorder="1" applyAlignment="1">
      <alignment vertical="center"/>
    </xf>
    <xf numFmtId="41" fontId="23" fillId="24" borderId="0" xfId="0" applyNumberFormat="1" applyFont="1" applyFill="1" applyAlignment="1">
      <alignment vertical="center" shrinkToFit="1"/>
    </xf>
    <xf numFmtId="0" fontId="27" fillId="0" borderId="0" xfId="0" applyFont="1" applyFill="1" applyBorder="1" applyAlignment="1">
      <alignment horizontal="left" vertical="center"/>
    </xf>
    <xf numFmtId="179" fontId="27" fillId="0" borderId="0" xfId="30" applyNumberFormat="1" applyFont="1" applyFill="1" applyBorder="1" applyAlignment="1">
      <alignment vertical="center"/>
    </xf>
    <xf numFmtId="187" fontId="26" fillId="0" borderId="0" xfId="30" applyNumberFormat="1" applyFont="1" applyFill="1" applyBorder="1" applyAlignment="1" applyProtection="1">
      <alignment vertical="center" shrinkToFit="1"/>
    </xf>
    <xf numFmtId="187" fontId="27" fillId="0" borderId="0" xfId="33" applyNumberFormat="1" applyFont="1" applyFill="1" applyBorder="1" applyAlignment="1" applyProtection="1">
      <alignment vertical="center" shrinkToFit="1"/>
    </xf>
    <xf numFmtId="179" fontId="26" fillId="0" borderId="10" xfId="23" applyNumberFormat="1" applyFont="1" applyFill="1" applyBorder="1" applyAlignment="1">
      <alignment horizontal="center" vertical="center"/>
    </xf>
    <xf numFmtId="187" fontId="27" fillId="0" borderId="0" xfId="0" applyNumberFormat="1" applyFont="1" applyFill="1" applyAlignment="1">
      <alignment vertical="center" shrinkToFit="1"/>
    </xf>
    <xf numFmtId="0" fontId="30" fillId="0" borderId="12" xfId="0" applyFont="1" applyFill="1" applyBorder="1"/>
    <xf numFmtId="180" fontId="26" fillId="0" borderId="29" xfId="0" applyNumberFormat="1" applyFont="1" applyFill="1" applyBorder="1" applyAlignment="1">
      <alignment horizontal="center" vertical="center" wrapText="1"/>
    </xf>
    <xf numFmtId="183" fontId="26" fillId="0" borderId="18" xfId="0" applyNumberFormat="1" applyFont="1" applyFill="1" applyBorder="1" applyAlignment="1">
      <alignment horizontal="right" vertical="center"/>
    </xf>
    <xf numFmtId="0" fontId="27" fillId="0" borderId="34" xfId="0" applyFont="1" applyFill="1" applyBorder="1" applyAlignment="1">
      <alignment horizontal="center" vertical="center"/>
    </xf>
    <xf numFmtId="187" fontId="27" fillId="0" borderId="12" xfId="30" applyNumberFormat="1" applyFont="1" applyFill="1" applyBorder="1" applyAlignment="1" applyProtection="1">
      <alignment vertical="center"/>
    </xf>
    <xf numFmtId="187" fontId="27" fillId="0" borderId="12" xfId="30" applyNumberFormat="1" applyFont="1" applyFill="1" applyBorder="1" applyAlignment="1" applyProtection="1">
      <alignment vertical="center" shrinkToFit="1"/>
    </xf>
    <xf numFmtId="0" fontId="26" fillId="0" borderId="21" xfId="0" applyFont="1" applyFill="1" applyBorder="1" applyAlignment="1">
      <alignment vertical="center"/>
    </xf>
    <xf numFmtId="0" fontId="26" fillId="0" borderId="10" xfId="0" applyFont="1" applyFill="1" applyBorder="1" applyAlignment="1">
      <alignment horizontal="left" vertical="center" shrinkToFit="1"/>
    </xf>
    <xf numFmtId="0" fontId="26" fillId="0" borderId="15" xfId="0" applyFont="1" applyFill="1" applyBorder="1" applyAlignment="1">
      <alignment horizontal="center" vertical="center" shrinkToFit="1"/>
    </xf>
    <xf numFmtId="0" fontId="28" fillId="24" borderId="0" xfId="0" applyFont="1" applyFill="1" applyAlignment="1">
      <alignment vertical="center" shrinkToFit="1"/>
    </xf>
    <xf numFmtId="179" fontId="28" fillId="24" borderId="0" xfId="0" applyNumberFormat="1" applyFont="1" applyFill="1" applyAlignment="1">
      <alignment vertical="center" shrinkToFit="1"/>
    </xf>
    <xf numFmtId="0" fontId="26" fillId="0" borderId="10" xfId="0" applyFont="1" applyFill="1" applyBorder="1" applyAlignment="1">
      <alignment horizontal="left" vertical="center"/>
    </xf>
    <xf numFmtId="178" fontId="26" fillId="0" borderId="10" xfId="0" applyNumberFormat="1" applyFont="1" applyFill="1" applyBorder="1" applyAlignment="1">
      <alignment horizontal="center" vertical="center" wrapText="1"/>
    </xf>
    <xf numFmtId="176" fontId="26" fillId="0" borderId="10" xfId="0" applyNumberFormat="1" applyFont="1" applyFill="1" applyBorder="1" applyAlignment="1">
      <alignment horizontal="center" vertical="center" wrapText="1"/>
    </xf>
    <xf numFmtId="178" fontId="26" fillId="0" borderId="18" xfId="0" applyNumberFormat="1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left" vertical="center"/>
    </xf>
    <xf numFmtId="178" fontId="26" fillId="0" borderId="24" xfId="0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left" vertical="center"/>
    </xf>
    <xf numFmtId="178" fontId="26" fillId="0" borderId="28" xfId="0" applyNumberFormat="1" applyFont="1" applyFill="1" applyBorder="1" applyAlignment="1">
      <alignment horizontal="center" vertical="center" wrapText="1"/>
    </xf>
    <xf numFmtId="190" fontId="26" fillId="0" borderId="10" xfId="0" applyNumberFormat="1" applyFont="1" applyFill="1" applyBorder="1" applyAlignment="1">
      <alignment horizontal="right" vertical="center" shrinkToFit="1"/>
    </xf>
    <xf numFmtId="190" fontId="26" fillId="0" borderId="24" xfId="0" applyNumberFormat="1" applyFont="1" applyFill="1" applyBorder="1" applyAlignment="1">
      <alignment horizontal="right" vertical="center" shrinkToFit="1"/>
    </xf>
    <xf numFmtId="179" fontId="26" fillId="0" borderId="10" xfId="19" applyNumberFormat="1" applyFont="1" applyFill="1" applyBorder="1" applyAlignment="1">
      <alignment vertical="center"/>
    </xf>
    <xf numFmtId="179" fontId="26" fillId="0" borderId="24" xfId="19" applyNumberFormat="1" applyFont="1" applyFill="1" applyBorder="1" applyAlignment="1">
      <alignment vertical="center"/>
    </xf>
    <xf numFmtId="0" fontId="26" fillId="0" borderId="16" xfId="0" applyFont="1" applyFill="1" applyBorder="1" applyAlignment="1">
      <alignment horizontal="left" vertical="center" shrinkToFit="1"/>
    </xf>
    <xf numFmtId="0" fontId="26" fillId="0" borderId="18" xfId="0" applyFont="1" applyFill="1" applyBorder="1" applyAlignment="1">
      <alignment horizontal="left" vertical="center"/>
    </xf>
    <xf numFmtId="0" fontId="27" fillId="0" borderId="0" xfId="0" applyFont="1" applyFill="1" applyAlignment="1">
      <alignment horizontal="left" shrinkToFit="1"/>
    </xf>
    <xf numFmtId="0" fontId="27" fillId="0" borderId="0" xfId="0" applyFont="1" applyFill="1"/>
    <xf numFmtId="187" fontId="26" fillId="0" borderId="16" xfId="33" applyNumberFormat="1" applyFont="1" applyFill="1" applyBorder="1" applyAlignment="1" applyProtection="1">
      <alignment horizontal="right" vertical="center"/>
    </xf>
    <xf numFmtId="187" fontId="26" fillId="0" borderId="10" xfId="33" applyNumberFormat="1" applyFont="1" applyFill="1" applyBorder="1" applyAlignment="1" applyProtection="1">
      <alignment horizontal="right" vertical="center"/>
    </xf>
    <xf numFmtId="187" fontId="27" fillId="0" borderId="0" xfId="33" applyNumberFormat="1" applyFont="1" applyFill="1" applyBorder="1" applyAlignment="1" applyProtection="1">
      <alignment vertical="center"/>
    </xf>
    <xf numFmtId="190" fontId="26" fillId="0" borderId="10" xfId="0" applyNumberFormat="1" applyFont="1" applyFill="1" applyBorder="1" applyAlignment="1">
      <alignment horizontal="right" vertical="center"/>
    </xf>
    <xf numFmtId="0" fontId="26" fillId="0" borderId="24" xfId="0" applyFont="1" applyFill="1" applyBorder="1" applyAlignment="1">
      <alignment horizontal="left" vertical="center"/>
    </xf>
    <xf numFmtId="190" fontId="26" fillId="0" borderId="24" xfId="0" applyNumberFormat="1" applyFont="1" applyFill="1" applyBorder="1" applyAlignment="1">
      <alignment horizontal="right" vertical="center"/>
    </xf>
    <xf numFmtId="190" fontId="26" fillId="0" borderId="16" xfId="0" applyNumberFormat="1" applyFont="1" applyFill="1" applyBorder="1" applyAlignment="1">
      <alignment horizontal="right" vertical="center"/>
    </xf>
    <xf numFmtId="183" fontId="26" fillId="0" borderId="20" xfId="0" applyNumberFormat="1" applyFont="1" applyFill="1" applyBorder="1" applyAlignment="1">
      <alignment horizontal="right" vertical="center"/>
    </xf>
    <xf numFmtId="179" fontId="26" fillId="0" borderId="29" xfId="32" applyNumberFormat="1" applyFont="1" applyFill="1" applyBorder="1" applyAlignment="1">
      <alignment horizontal="right" vertical="center" shrinkToFit="1"/>
    </xf>
    <xf numFmtId="183" fontId="26" fillId="0" borderId="37" xfId="0" applyNumberFormat="1" applyFont="1" applyFill="1" applyBorder="1" applyAlignment="1">
      <alignment horizontal="right" vertical="center"/>
    </xf>
    <xf numFmtId="0" fontId="27" fillId="0" borderId="33" xfId="0" quotePrefix="1" applyFont="1" applyFill="1" applyBorder="1" applyAlignment="1">
      <alignment horizontal="center" vertical="center" shrinkToFit="1"/>
    </xf>
    <xf numFmtId="187" fontId="26" fillId="0" borderId="11" xfId="30" applyNumberFormat="1" applyFont="1" applyFill="1" applyBorder="1" applyAlignment="1" applyProtection="1">
      <alignment horizontal="center" vertical="center" wrapText="1" shrinkToFit="1"/>
    </xf>
    <xf numFmtId="0" fontId="26" fillId="0" borderId="12" xfId="0" applyFont="1" applyFill="1" applyBorder="1" applyAlignment="1">
      <alignment horizontal="left" vertical="center"/>
    </xf>
    <xf numFmtId="41" fontId="23" fillId="25" borderId="10" xfId="65" applyFont="1" applyFill="1" applyBorder="1" applyAlignment="1">
      <alignment horizontal="center" vertical="center" shrinkToFit="1"/>
    </xf>
    <xf numFmtId="41" fontId="23" fillId="0" borderId="10" xfId="65" applyFont="1" applyFill="1" applyBorder="1" applyAlignment="1">
      <alignment horizontal="center" vertical="center" shrinkToFit="1"/>
    </xf>
    <xf numFmtId="41" fontId="23" fillId="0" borderId="17" xfId="65" applyFont="1" applyFill="1" applyBorder="1" applyAlignment="1">
      <alignment horizontal="center" vertical="center" shrinkToFit="1"/>
    </xf>
    <xf numFmtId="41" fontId="23" fillId="0" borderId="0" xfId="65" applyFont="1" applyFill="1" applyBorder="1" applyAlignment="1">
      <alignment horizontal="center" vertical="center" shrinkToFit="1"/>
    </xf>
    <xf numFmtId="188" fontId="26" fillId="0" borderId="16" xfId="33" applyNumberFormat="1" applyFont="1" applyFill="1" applyBorder="1" applyAlignment="1" applyProtection="1">
      <alignment horizontal="right" vertical="center" shrinkToFit="1"/>
    </xf>
    <xf numFmtId="1" fontId="26" fillId="0" borderId="19" xfId="0" applyNumberFormat="1" applyFont="1" applyFill="1" applyBorder="1" applyAlignment="1">
      <alignment horizontal="center" vertical="center"/>
    </xf>
    <xf numFmtId="186" fontId="26" fillId="0" borderId="10" xfId="33" applyFont="1" applyFill="1" applyBorder="1" applyAlignment="1">
      <alignment horizontal="center" vertical="center"/>
    </xf>
    <xf numFmtId="188" fontId="26" fillId="0" borderId="10" xfId="33" applyNumberFormat="1" applyFont="1" applyFill="1" applyBorder="1" applyAlignment="1" applyProtection="1">
      <alignment horizontal="right" vertical="center" shrinkToFit="1"/>
    </xf>
    <xf numFmtId="1" fontId="26" fillId="0" borderId="24" xfId="0" applyNumberFormat="1" applyFont="1" applyFill="1" applyBorder="1" applyAlignment="1">
      <alignment horizontal="center" vertical="center"/>
    </xf>
    <xf numFmtId="188" fontId="26" fillId="0" borderId="24" xfId="33" applyNumberFormat="1" applyFont="1" applyFill="1" applyBorder="1" applyAlignment="1" applyProtection="1">
      <alignment horizontal="right" vertical="center" shrinkToFi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shrinkToFit="1"/>
    </xf>
    <xf numFmtId="0" fontId="27" fillId="0" borderId="0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vertical="center" shrinkToFit="1"/>
    </xf>
    <xf numFmtId="188" fontId="26" fillId="0" borderId="18" xfId="33" applyNumberFormat="1" applyFont="1" applyFill="1" applyBorder="1" applyAlignment="1" applyProtection="1">
      <alignment horizontal="right" vertical="center" shrinkToFit="1"/>
    </xf>
    <xf numFmtId="0" fontId="26" fillId="0" borderId="10" xfId="0" applyFont="1" applyFill="1" applyBorder="1" applyAlignment="1">
      <alignment horizontal="center" vertical="center" wrapText="1"/>
    </xf>
    <xf numFmtId="178" fontId="27" fillId="0" borderId="31" xfId="0" applyNumberFormat="1" applyFont="1" applyFill="1" applyBorder="1" applyAlignment="1">
      <alignment horizontal="center" vertical="center" shrinkToFit="1"/>
    </xf>
    <xf numFmtId="2" fontId="27" fillId="0" borderId="31" xfId="0" applyNumberFormat="1" applyFont="1" applyFill="1" applyBorder="1" applyAlignment="1">
      <alignment vertical="center"/>
    </xf>
    <xf numFmtId="186" fontId="27" fillId="0" borderId="0" xfId="30" applyNumberFormat="1" applyFont="1" applyFill="1" applyBorder="1" applyAlignment="1" applyProtection="1">
      <alignment vertical="center"/>
    </xf>
    <xf numFmtId="0" fontId="27" fillId="0" borderId="0" xfId="0" applyFont="1" applyFill="1" applyAlignment="1">
      <alignment horizontal="center" vertical="center" wrapText="1"/>
    </xf>
    <xf numFmtId="1" fontId="26" fillId="0" borderId="16" xfId="0" applyNumberFormat="1" applyFont="1" applyFill="1" applyBorder="1" applyAlignment="1">
      <alignment horizontal="center" vertical="center"/>
    </xf>
    <xf numFmtId="186" fontId="26" fillId="0" borderId="10" xfId="30" applyNumberFormat="1" applyFont="1" applyFill="1" applyBorder="1" applyAlignment="1">
      <alignment horizontal="center" vertical="center" shrinkToFit="1"/>
    </xf>
    <xf numFmtId="2" fontId="26" fillId="0" borderId="10" xfId="0" applyNumberFormat="1" applyFont="1" applyFill="1" applyBorder="1" applyAlignment="1">
      <alignment horizontal="center" vertical="center" shrinkToFit="1"/>
    </xf>
    <xf numFmtId="2" fontId="26" fillId="0" borderId="24" xfId="0" applyNumberFormat="1" applyFont="1" applyFill="1" applyBorder="1" applyAlignment="1">
      <alignment horizontal="center" vertical="center" shrinkToFit="1"/>
    </xf>
    <xf numFmtId="180" fontId="26" fillId="0" borderId="16" xfId="0" applyNumberFormat="1" applyFont="1" applyFill="1" applyBorder="1" applyAlignment="1">
      <alignment horizontal="center" vertical="center" wrapText="1"/>
    </xf>
    <xf numFmtId="181" fontId="26" fillId="0" borderId="10" xfId="30" applyNumberFormat="1" applyFont="1" applyFill="1" applyBorder="1" applyAlignment="1">
      <alignment horizontal="center" vertical="center" shrinkToFit="1"/>
    </xf>
    <xf numFmtId="189" fontId="26" fillId="0" borderId="10" xfId="0" applyNumberFormat="1" applyFont="1" applyFill="1" applyBorder="1" applyAlignment="1">
      <alignment horizontal="center" vertical="center"/>
    </xf>
    <xf numFmtId="189" fontId="26" fillId="0" borderId="24" xfId="0" applyNumberFormat="1" applyFont="1" applyFill="1" applyBorder="1" applyAlignment="1">
      <alignment horizontal="center" vertical="center"/>
    </xf>
    <xf numFmtId="186" fontId="27" fillId="0" borderId="0" xfId="30" applyNumberFormat="1" applyFont="1" applyFill="1" applyBorder="1" applyAlignment="1">
      <alignment vertical="center" shrinkToFit="1"/>
    </xf>
    <xf numFmtId="186" fontId="27" fillId="0" borderId="21" xfId="30" applyNumberFormat="1" applyFont="1" applyFill="1" applyBorder="1" applyAlignment="1">
      <alignment vertical="center" shrinkToFit="1"/>
    </xf>
    <xf numFmtId="186" fontId="26" fillId="0" borderId="0" xfId="30" applyNumberFormat="1" applyFont="1" applyFill="1" applyAlignment="1">
      <alignment vertical="center"/>
    </xf>
    <xf numFmtId="189" fontId="30" fillId="0" borderId="10" xfId="0" applyNumberFormat="1" applyFont="1" applyFill="1" applyBorder="1" applyAlignment="1">
      <alignment horizontal="center" vertical="center"/>
    </xf>
    <xf numFmtId="43" fontId="26" fillId="0" borderId="10" xfId="30" applyFont="1" applyFill="1" applyBorder="1" applyAlignment="1">
      <alignment horizontal="center" vertical="center"/>
    </xf>
    <xf numFmtId="43" fontId="26" fillId="0" borderId="24" xfId="30" applyFont="1" applyFill="1" applyBorder="1" applyAlignment="1">
      <alignment horizontal="center" vertical="center"/>
    </xf>
    <xf numFmtId="186" fontId="33" fillId="0" borderId="0" xfId="30" applyNumberFormat="1" applyFont="1" applyFill="1" applyAlignment="1">
      <alignment vertical="center"/>
    </xf>
    <xf numFmtId="179" fontId="26" fillId="0" borderId="16" xfId="32" applyNumberFormat="1" applyFont="1" applyFill="1" applyBorder="1" applyAlignment="1">
      <alignment horizontal="right" vertical="center" shrinkToFit="1"/>
    </xf>
    <xf numFmtId="1" fontId="26" fillId="0" borderId="10" xfId="0" applyNumberFormat="1" applyFont="1" applyFill="1" applyBorder="1" applyAlignment="1">
      <alignment horizontal="center" vertical="center" shrinkToFit="1"/>
    </xf>
    <xf numFmtId="2" fontId="26" fillId="0" borderId="16" xfId="0" applyNumberFormat="1" applyFont="1" applyFill="1" applyBorder="1" applyAlignment="1">
      <alignment horizontal="center" vertical="center" shrinkToFit="1"/>
    </xf>
    <xf numFmtId="43" fontId="26" fillId="0" borderId="10" xfId="30" applyNumberFormat="1" applyFont="1" applyFill="1" applyBorder="1" applyAlignment="1">
      <alignment horizontal="center" vertical="center" shrinkToFit="1"/>
    </xf>
    <xf numFmtId="189" fontId="26" fillId="0" borderId="16" xfId="0" applyNumberFormat="1" applyFont="1" applyFill="1" applyBorder="1" applyAlignment="1">
      <alignment horizontal="center" vertical="center"/>
    </xf>
    <xf numFmtId="190" fontId="26" fillId="0" borderId="16" xfId="0" applyNumberFormat="1" applyFont="1" applyFill="1" applyBorder="1" applyAlignment="1">
      <alignment horizontal="right" vertical="center" shrinkToFit="1"/>
    </xf>
    <xf numFmtId="179" fontId="26" fillId="0" borderId="16" xfId="19" applyNumberFormat="1" applyFont="1" applyFill="1" applyBorder="1" applyAlignment="1">
      <alignment vertical="center"/>
    </xf>
    <xf numFmtId="43" fontId="26" fillId="0" borderId="16" xfId="30" applyFont="1" applyFill="1" applyBorder="1" applyAlignment="1">
      <alignment horizontal="center" vertical="center"/>
    </xf>
    <xf numFmtId="176" fontId="26" fillId="0" borderId="24" xfId="0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 shrinkToFit="1"/>
    </xf>
    <xf numFmtId="0" fontId="27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 shrinkToFit="1"/>
    </xf>
    <xf numFmtId="0" fontId="27" fillId="0" borderId="0" xfId="0" applyFont="1" applyFill="1" applyAlignment="1">
      <alignment horizontal="left" vertical="center" shrinkToFit="1"/>
    </xf>
    <xf numFmtId="41" fontId="23" fillId="24" borderId="10" xfId="65" applyFont="1" applyFill="1" applyBorder="1" applyAlignment="1">
      <alignment horizontal="center" vertical="center" shrinkToFit="1"/>
    </xf>
    <xf numFmtId="41" fontId="23" fillId="24" borderId="17" xfId="65" applyFont="1" applyFill="1" applyBorder="1" applyAlignment="1">
      <alignment horizontal="center" vertical="center" shrinkToFit="1"/>
    </xf>
    <xf numFmtId="41" fontId="23" fillId="24" borderId="0" xfId="65" applyFont="1" applyFill="1" applyBorder="1" applyAlignment="1">
      <alignment horizontal="center" vertical="center" shrinkToFit="1"/>
    </xf>
    <xf numFmtId="179" fontId="23" fillId="24" borderId="0" xfId="65" applyNumberFormat="1" applyFont="1" applyFill="1" applyBorder="1" applyAlignment="1">
      <alignment horizontal="center" vertical="center" shrinkToFit="1"/>
    </xf>
    <xf numFmtId="41" fontId="23" fillId="24" borderId="0" xfId="65" applyFont="1" applyFill="1" applyAlignment="1">
      <alignment horizontal="center" vertical="center" shrinkToFit="1"/>
    </xf>
    <xf numFmtId="0" fontId="26" fillId="0" borderId="35" xfId="0" applyFont="1" applyFill="1" applyBorder="1" applyAlignment="1">
      <alignment horizontal="center" vertical="center" shrinkToFit="1"/>
    </xf>
    <xf numFmtId="0" fontId="26" fillId="0" borderId="18" xfId="0" applyFont="1" applyFill="1" applyBorder="1" applyAlignment="1">
      <alignment horizontal="left" vertical="center" shrinkToFit="1"/>
    </xf>
    <xf numFmtId="0" fontId="26" fillId="0" borderId="25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left" vertical="center" shrinkToFit="1"/>
    </xf>
    <xf numFmtId="0" fontId="26" fillId="0" borderId="24" xfId="0" applyFont="1" applyFill="1" applyBorder="1" applyAlignment="1">
      <alignment horizontal="center" vertical="center" shrinkToFit="1"/>
    </xf>
    <xf numFmtId="0" fontId="26" fillId="0" borderId="26" xfId="0" applyFont="1" applyFill="1" applyBorder="1" applyAlignment="1">
      <alignment horizontal="center" vertical="center" shrinkToFit="1"/>
    </xf>
    <xf numFmtId="0" fontId="26" fillId="0" borderId="18" xfId="0" applyFont="1" applyFill="1" applyBorder="1" applyAlignment="1">
      <alignment horizontal="center" vertical="center" shrinkToFit="1"/>
    </xf>
    <xf numFmtId="176" fontId="26" fillId="0" borderId="10" xfId="0" applyNumberFormat="1" applyFont="1" applyFill="1" applyBorder="1" applyAlignment="1">
      <alignment horizontal="center" vertical="center" shrinkToFit="1"/>
    </xf>
    <xf numFmtId="0" fontId="26" fillId="0" borderId="32" xfId="0" applyFont="1" applyFill="1" applyBorder="1" applyAlignment="1">
      <alignment horizontal="center" vertical="center" shrinkToFit="1"/>
    </xf>
    <xf numFmtId="0" fontId="26" fillId="0" borderId="29" xfId="0" applyFont="1" applyFill="1" applyBorder="1" applyAlignment="1">
      <alignment horizontal="center" vertical="center" wrapText="1" shrinkToFit="1"/>
    </xf>
    <xf numFmtId="0" fontId="26" fillId="0" borderId="10" xfId="0" applyFont="1" applyFill="1" applyBorder="1" applyAlignment="1">
      <alignment horizontal="right" vertical="center" wrapText="1" shrinkToFit="1"/>
    </xf>
    <xf numFmtId="1" fontId="26" fillId="0" borderId="23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right" vertical="center" wrapText="1" shrinkToFit="1"/>
    </xf>
    <xf numFmtId="187" fontId="26" fillId="0" borderId="23" xfId="30" applyNumberFormat="1" applyFont="1" applyFill="1" applyBorder="1" applyAlignment="1" applyProtection="1">
      <alignment horizontal="right" vertical="center"/>
    </xf>
    <xf numFmtId="185" fontId="30" fillId="0" borderId="18" xfId="0" applyNumberFormat="1" applyFont="1" applyFill="1" applyBorder="1" applyAlignment="1">
      <alignment horizontal="right" vertical="center"/>
    </xf>
    <xf numFmtId="1" fontId="26" fillId="0" borderId="38" xfId="0" applyNumberFormat="1" applyFont="1" applyFill="1" applyBorder="1" applyAlignment="1">
      <alignment horizontal="center" vertical="center"/>
    </xf>
    <xf numFmtId="186" fontId="26" fillId="0" borderId="28" xfId="33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right" vertical="center" wrapText="1" shrinkToFit="1"/>
    </xf>
    <xf numFmtId="187" fontId="26" fillId="0" borderId="38" xfId="30" applyNumberFormat="1" applyFont="1" applyFill="1" applyBorder="1" applyAlignment="1" applyProtection="1">
      <alignment horizontal="right" vertical="center"/>
    </xf>
    <xf numFmtId="176" fontId="26" fillId="0" borderId="29" xfId="0" applyNumberFormat="1" applyFont="1" applyFill="1" applyBorder="1" applyAlignment="1">
      <alignment horizontal="center" vertical="center" wrapText="1" shrinkToFit="1"/>
    </xf>
    <xf numFmtId="176" fontId="26" fillId="0" borderId="10" xfId="0" applyNumberFormat="1" applyFont="1" applyFill="1" applyBorder="1" applyAlignment="1">
      <alignment horizontal="center" vertical="center" wrapText="1" shrinkToFit="1"/>
    </xf>
    <xf numFmtId="191" fontId="27" fillId="0" borderId="31" xfId="0" applyNumberFormat="1" applyFont="1" applyFill="1" applyBorder="1" applyAlignment="1">
      <alignment vertical="center"/>
    </xf>
    <xf numFmtId="0" fontId="26" fillId="0" borderId="34" xfId="0" applyFont="1" applyFill="1" applyBorder="1" applyAlignment="1">
      <alignment horizontal="center" vertical="center"/>
    </xf>
    <xf numFmtId="178" fontId="27" fillId="0" borderId="12" xfId="0" applyNumberFormat="1" applyFont="1" applyFill="1" applyBorder="1" applyAlignment="1">
      <alignment horizontal="center" vertical="center" shrinkToFit="1"/>
    </xf>
    <xf numFmtId="2" fontId="30" fillId="0" borderId="12" xfId="0" applyNumberFormat="1" applyFont="1" applyFill="1" applyBorder="1" applyAlignment="1">
      <alignment vertical="center"/>
    </xf>
    <xf numFmtId="188" fontId="27" fillId="0" borderId="12" xfId="0" applyNumberFormat="1" applyFont="1" applyFill="1" applyBorder="1" applyAlignment="1">
      <alignment vertical="center" shrinkToFit="1"/>
    </xf>
    <xf numFmtId="0" fontId="26" fillId="0" borderId="16" xfId="0" applyFont="1" applyFill="1" applyBorder="1" applyAlignment="1">
      <alignment horizontal="right" vertical="center" wrapText="1" shrinkToFit="1"/>
    </xf>
    <xf numFmtId="2" fontId="26" fillId="0" borderId="31" xfId="0" applyNumberFormat="1" applyFont="1" applyFill="1" applyBorder="1" applyAlignment="1">
      <alignment vertical="center"/>
    </xf>
    <xf numFmtId="176" fontId="27" fillId="0" borderId="12" xfId="0" applyNumberFormat="1" applyFont="1" applyFill="1" applyBorder="1" applyAlignment="1">
      <alignment horizontal="center" vertical="center" shrinkToFit="1"/>
    </xf>
    <xf numFmtId="178" fontId="27" fillId="0" borderId="12" xfId="0" applyNumberFormat="1" applyFont="1" applyFill="1" applyBorder="1" applyAlignment="1">
      <alignment vertical="center" shrinkToFit="1"/>
    </xf>
    <xf numFmtId="179" fontId="27" fillId="0" borderId="12" xfId="30" applyNumberFormat="1" applyFont="1" applyFill="1" applyBorder="1" applyAlignment="1">
      <alignment vertical="center" shrinkToFit="1"/>
    </xf>
    <xf numFmtId="186" fontId="26" fillId="0" borderId="10" xfId="33" applyNumberFormat="1" applyFont="1" applyFill="1" applyBorder="1" applyAlignment="1">
      <alignment horizontal="center" vertical="center"/>
    </xf>
    <xf numFmtId="186" fontId="26" fillId="0" borderId="16" xfId="33" applyNumberFormat="1" applyFont="1" applyFill="1" applyBorder="1" applyAlignment="1">
      <alignment horizontal="center" vertical="center"/>
    </xf>
    <xf numFmtId="186" fontId="26" fillId="0" borderId="24" xfId="33" applyNumberFormat="1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right" vertical="center" wrapText="1" shrinkToFit="1"/>
    </xf>
    <xf numFmtId="186" fontId="26" fillId="0" borderId="16" xfId="30" applyNumberFormat="1" applyFont="1" applyFill="1" applyBorder="1" applyAlignment="1">
      <alignment horizontal="center" vertical="center" shrinkToFit="1"/>
    </xf>
    <xf numFmtId="186" fontId="26" fillId="0" borderId="24" xfId="30" applyNumberFormat="1" applyFont="1" applyFill="1" applyBorder="1" applyAlignment="1">
      <alignment horizontal="center" vertical="center" shrinkToFit="1"/>
    </xf>
    <xf numFmtId="176" fontId="26" fillId="0" borderId="12" xfId="0" applyNumberFormat="1" applyFont="1" applyFill="1" applyBorder="1" applyAlignment="1">
      <alignment horizontal="center" vertical="center" shrinkToFit="1"/>
    </xf>
    <xf numFmtId="179" fontId="26" fillId="0" borderId="12" xfId="30" applyNumberFormat="1" applyFont="1" applyFill="1" applyBorder="1" applyAlignment="1">
      <alignment vertical="center" shrinkToFit="1"/>
    </xf>
    <xf numFmtId="2" fontId="32" fillId="0" borderId="12" xfId="0" applyNumberFormat="1" applyFont="1" applyFill="1" applyBorder="1" applyAlignment="1">
      <alignment vertical="center"/>
    </xf>
    <xf numFmtId="178" fontId="26" fillId="0" borderId="12" xfId="0" applyNumberFormat="1" applyFont="1" applyFill="1" applyBorder="1" applyAlignment="1">
      <alignment horizontal="center" vertical="center" shrinkToFit="1"/>
    </xf>
    <xf numFmtId="180" fontId="27" fillId="0" borderId="12" xfId="0" applyNumberFormat="1" applyFont="1" applyFill="1" applyBorder="1" applyAlignment="1">
      <alignment horizontal="center" vertical="center" wrapText="1"/>
    </xf>
    <xf numFmtId="1" fontId="27" fillId="0" borderId="12" xfId="0" applyNumberFormat="1" applyFont="1" applyFill="1" applyBorder="1" applyAlignment="1">
      <alignment horizontal="center" vertical="center" wrapText="1"/>
    </xf>
    <xf numFmtId="182" fontId="27" fillId="0" borderId="12" xfId="0" applyNumberFormat="1" applyFont="1" applyFill="1" applyBorder="1" applyAlignment="1">
      <alignment horizontal="center" vertical="center" shrinkToFit="1"/>
    </xf>
    <xf numFmtId="182" fontId="27" fillId="0" borderId="12" xfId="0" applyNumberFormat="1" applyFont="1" applyFill="1" applyBorder="1" applyAlignment="1">
      <alignment horizontal="right" vertical="center" shrinkToFit="1"/>
    </xf>
    <xf numFmtId="176" fontId="26" fillId="0" borderId="12" xfId="0" applyNumberFormat="1" applyFont="1" applyFill="1" applyBorder="1" applyAlignment="1">
      <alignment horizontal="right" vertical="center" shrinkToFit="1"/>
    </xf>
    <xf numFmtId="179" fontId="26" fillId="0" borderId="12" xfId="30" applyNumberFormat="1" applyFont="1" applyFill="1" applyBorder="1" applyAlignment="1">
      <alignment horizontal="right" vertical="center" shrinkToFit="1"/>
    </xf>
    <xf numFmtId="179" fontId="26" fillId="0" borderId="16" xfId="23" applyNumberFormat="1" applyFont="1" applyFill="1" applyBorder="1" applyAlignment="1">
      <alignment horizontal="center" vertical="center"/>
    </xf>
    <xf numFmtId="179" fontId="27" fillId="0" borderId="12" xfId="30" applyNumberFormat="1" applyFont="1" applyFill="1" applyBorder="1" applyAlignment="1">
      <alignment horizontal="right" vertical="center" shrinkToFit="1"/>
    </xf>
    <xf numFmtId="176" fontId="27" fillId="0" borderId="12" xfId="0" applyNumberFormat="1" applyFont="1" applyFill="1" applyBorder="1" applyAlignment="1">
      <alignment horizontal="right" vertical="center" shrinkToFit="1"/>
    </xf>
    <xf numFmtId="180" fontId="27" fillId="0" borderId="12" xfId="0" applyNumberFormat="1" applyFont="1" applyFill="1" applyBorder="1" applyAlignment="1">
      <alignment horizontal="center" vertical="center"/>
    </xf>
    <xf numFmtId="2" fontId="27" fillId="0" borderId="12" xfId="0" applyNumberFormat="1" applyFont="1" applyFill="1" applyBorder="1" applyAlignment="1">
      <alignment horizontal="center" vertical="center"/>
    </xf>
    <xf numFmtId="1" fontId="27" fillId="0" borderId="12" xfId="0" applyNumberFormat="1" applyFont="1" applyFill="1" applyBorder="1" applyAlignment="1">
      <alignment horizontal="center" vertical="center"/>
    </xf>
    <xf numFmtId="1" fontId="27" fillId="0" borderId="12" xfId="0" applyNumberFormat="1" applyFont="1" applyFill="1" applyBorder="1" applyAlignment="1">
      <alignment vertical="center"/>
    </xf>
    <xf numFmtId="180" fontId="26" fillId="0" borderId="12" xfId="0" applyNumberFormat="1" applyFont="1" applyFill="1" applyBorder="1" applyAlignment="1">
      <alignment vertical="center"/>
    </xf>
    <xf numFmtId="1" fontId="26" fillId="0" borderId="12" xfId="0" applyNumberFormat="1" applyFont="1" applyFill="1" applyBorder="1" applyAlignment="1">
      <alignment vertical="center"/>
    </xf>
    <xf numFmtId="176" fontId="27" fillId="0" borderId="0" xfId="0" applyNumberFormat="1" applyFont="1" applyFill="1" applyAlignment="1">
      <alignment vertical="center" shrinkToFit="1"/>
    </xf>
    <xf numFmtId="0" fontId="26" fillId="0" borderId="10" xfId="0" applyFont="1" applyFill="1" applyBorder="1" applyAlignment="1">
      <alignment horizontal="center" vertical="center" shrinkToFit="1"/>
    </xf>
    <xf numFmtId="176" fontId="26" fillId="0" borderId="18" xfId="0" applyNumberFormat="1" applyFont="1" applyFill="1" applyBorder="1" applyAlignment="1">
      <alignment horizontal="center" vertical="center" shrinkToFit="1"/>
    </xf>
    <xf numFmtId="0" fontId="26" fillId="0" borderId="28" xfId="0" applyFont="1" applyFill="1" applyBorder="1" applyAlignment="1">
      <alignment horizontal="center" vertical="center" shrinkToFit="1"/>
    </xf>
    <xf numFmtId="0" fontId="27" fillId="0" borderId="0" xfId="0" quotePrefix="1" applyFont="1" applyFill="1" applyBorder="1" applyAlignment="1">
      <alignment horizontal="center" vertical="center" shrinkToFit="1"/>
    </xf>
    <xf numFmtId="179" fontId="30" fillId="0" borderId="0" xfId="0" applyNumberFormat="1" applyFont="1" applyFill="1" applyBorder="1" applyAlignment="1">
      <alignment vertical="center"/>
    </xf>
    <xf numFmtId="179" fontId="27" fillId="0" borderId="0" xfId="0" applyNumberFormat="1" applyFont="1" applyFill="1" applyAlignment="1">
      <alignment horizontal="left" vertical="center" shrinkToFit="1"/>
    </xf>
    <xf numFmtId="0" fontId="26" fillId="0" borderId="29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180" fontId="26" fillId="0" borderId="18" xfId="0" applyNumberFormat="1" applyFont="1" applyFill="1" applyBorder="1" applyAlignment="1">
      <alignment horizontal="center" vertical="center" wrapText="1"/>
    </xf>
    <xf numFmtId="1" fontId="26" fillId="0" borderId="18" xfId="0" applyNumberFormat="1" applyFont="1" applyFill="1" applyBorder="1" applyAlignment="1">
      <alignment horizontal="center" vertical="center"/>
    </xf>
    <xf numFmtId="186" fontId="26" fillId="0" borderId="18" xfId="33" applyNumberFormat="1" applyFont="1" applyFill="1" applyBorder="1" applyAlignment="1">
      <alignment horizontal="center" vertical="center"/>
    </xf>
    <xf numFmtId="187" fontId="26" fillId="0" borderId="18" xfId="30" applyNumberFormat="1" applyFont="1" applyFill="1" applyBorder="1" applyAlignment="1" applyProtection="1">
      <alignment horizontal="right" vertical="center"/>
    </xf>
    <xf numFmtId="185" fontId="26" fillId="0" borderId="18" xfId="0" applyNumberFormat="1" applyFont="1" applyFill="1" applyBorder="1" applyAlignment="1">
      <alignment horizontal="right" vertical="center"/>
    </xf>
    <xf numFmtId="187" fontId="27" fillId="0" borderId="12" xfId="33" applyNumberFormat="1" applyFont="1" applyFill="1" applyBorder="1" applyAlignment="1" applyProtection="1">
      <alignment vertical="center"/>
    </xf>
    <xf numFmtId="187" fontId="27" fillId="0" borderId="12" xfId="33" applyNumberFormat="1" applyFont="1" applyFill="1" applyBorder="1" applyAlignment="1" applyProtection="1">
      <alignment vertical="center" shrinkToFit="1"/>
    </xf>
    <xf numFmtId="186" fontId="27" fillId="0" borderId="12" xfId="30" applyNumberFormat="1" applyFont="1" applyFill="1" applyBorder="1" applyAlignment="1">
      <alignment vertical="center" shrinkToFit="1"/>
    </xf>
    <xf numFmtId="0" fontId="30" fillId="0" borderId="11" xfId="0" applyFont="1" applyFill="1" applyBorder="1" applyAlignment="1">
      <alignment horizontal="center" vertical="center" wrapText="1"/>
    </xf>
    <xf numFmtId="179" fontId="30" fillId="0" borderId="31" xfId="30" applyNumberFormat="1" applyFont="1" applyFill="1" applyBorder="1" applyAlignment="1">
      <alignment vertical="center"/>
    </xf>
    <xf numFmtId="179" fontId="30" fillId="0" borderId="12" xfId="30" applyNumberFormat="1" applyFont="1" applyFill="1" applyBorder="1" applyAlignment="1">
      <alignment vertical="center"/>
    </xf>
    <xf numFmtId="2" fontId="26" fillId="0" borderId="28" xfId="0" applyNumberFormat="1" applyFont="1" applyFill="1" applyBorder="1" applyAlignment="1">
      <alignment horizontal="center" vertical="center" shrinkToFit="1"/>
    </xf>
    <xf numFmtId="188" fontId="26" fillId="0" borderId="28" xfId="33" applyNumberFormat="1" applyFont="1" applyFill="1" applyBorder="1" applyAlignment="1" applyProtection="1">
      <alignment horizontal="right" vertical="center" shrinkToFit="1"/>
    </xf>
    <xf numFmtId="187" fontId="26" fillId="0" borderId="28" xfId="30" applyNumberFormat="1" applyFont="1" applyFill="1" applyBorder="1" applyAlignment="1" applyProtection="1">
      <alignment horizontal="right" vertical="center"/>
    </xf>
    <xf numFmtId="184" fontId="26" fillId="0" borderId="28" xfId="0" applyNumberFormat="1" applyFont="1" applyFill="1" applyBorder="1" applyAlignment="1">
      <alignment horizontal="right" vertical="center"/>
    </xf>
    <xf numFmtId="179" fontId="26" fillId="0" borderId="28" xfId="32" applyNumberFormat="1" applyFont="1" applyFill="1" applyBorder="1" applyAlignment="1">
      <alignment horizontal="right" vertical="center" shrinkToFit="1"/>
    </xf>
    <xf numFmtId="182" fontId="27" fillId="0" borderId="31" xfId="0" applyNumberFormat="1" applyFont="1" applyFill="1" applyBorder="1" applyAlignment="1">
      <alignment horizontal="center" vertical="center" shrinkToFit="1"/>
    </xf>
    <xf numFmtId="176" fontId="26" fillId="0" borderId="31" xfId="0" applyNumberFormat="1" applyFont="1" applyFill="1" applyBorder="1" applyAlignment="1">
      <alignment horizontal="right" vertical="center" shrinkToFit="1"/>
    </xf>
    <xf numFmtId="176" fontId="27" fillId="0" borderId="31" xfId="0" applyNumberFormat="1" applyFont="1" applyFill="1" applyBorder="1" applyAlignment="1">
      <alignment horizontal="right" vertical="center" shrinkToFit="1"/>
    </xf>
    <xf numFmtId="179" fontId="27" fillId="0" borderId="31" xfId="30" applyNumberFormat="1" applyFont="1" applyFill="1" applyBorder="1" applyAlignment="1">
      <alignment horizontal="right" vertical="center" shrinkToFit="1"/>
    </xf>
    <xf numFmtId="181" fontId="26" fillId="0" borderId="28" xfId="30" applyNumberFormat="1" applyFont="1" applyFill="1" applyBorder="1" applyAlignment="1">
      <alignment horizontal="center" vertical="center" shrinkToFit="1"/>
    </xf>
    <xf numFmtId="187" fontId="26" fillId="0" borderId="28" xfId="33" applyNumberFormat="1" applyFont="1" applyFill="1" applyBorder="1" applyAlignment="1" applyProtection="1">
      <alignment horizontal="right" vertical="center"/>
    </xf>
    <xf numFmtId="0" fontId="27" fillId="0" borderId="31" xfId="0" applyFont="1" applyFill="1" applyBorder="1" applyAlignment="1">
      <alignment vertical="center" shrinkToFit="1"/>
    </xf>
    <xf numFmtId="182" fontId="27" fillId="0" borderId="31" xfId="0" applyNumberFormat="1" applyFont="1" applyFill="1" applyBorder="1" applyAlignment="1">
      <alignment vertical="center" shrinkToFit="1"/>
    </xf>
    <xf numFmtId="2" fontId="30" fillId="0" borderId="31" xfId="0" applyNumberFormat="1" applyFont="1" applyFill="1" applyBorder="1" applyAlignment="1">
      <alignment vertical="center" shrinkToFit="1"/>
    </xf>
    <xf numFmtId="179" fontId="26" fillId="0" borderId="31" xfId="30" applyNumberFormat="1" applyFont="1" applyFill="1" applyBorder="1" applyAlignment="1">
      <alignment vertical="center" shrinkToFit="1"/>
    </xf>
    <xf numFmtId="183" fontId="26" fillId="0" borderId="31" xfId="0" applyNumberFormat="1" applyFont="1" applyFill="1" applyBorder="1" applyAlignment="1">
      <alignment horizontal="right" vertical="center"/>
    </xf>
    <xf numFmtId="179" fontId="30" fillId="0" borderId="24" xfId="23" applyNumberFormat="1" applyFont="1" applyFill="1" applyBorder="1" applyAlignment="1">
      <alignment horizontal="center" vertical="center"/>
    </xf>
    <xf numFmtId="186" fontId="32" fillId="0" borderId="10" xfId="33" applyNumberFormat="1" applyFont="1" applyFill="1" applyBorder="1" applyAlignment="1">
      <alignment horizontal="center" vertical="center"/>
    </xf>
    <xf numFmtId="10" fontId="23" fillId="24" borderId="10" xfId="68" applyNumberFormat="1" applyFont="1" applyFill="1" applyBorder="1" applyAlignment="1">
      <alignment vertical="center" shrinkToFit="1"/>
    </xf>
    <xf numFmtId="0" fontId="37" fillId="0" borderId="10" xfId="0" applyFont="1" applyFill="1" applyBorder="1" applyAlignment="1">
      <alignment vertical="center" shrinkToFit="1"/>
    </xf>
    <xf numFmtId="0" fontId="24" fillId="0" borderId="10" xfId="0" applyFont="1" applyFill="1" applyBorder="1" applyAlignment="1">
      <alignment vertical="center" shrinkToFit="1"/>
    </xf>
    <xf numFmtId="10" fontId="23" fillId="24" borderId="17" xfId="68" applyNumberFormat="1" applyFont="1" applyFill="1" applyBorder="1" applyAlignment="1">
      <alignment vertical="center" shrinkToFit="1"/>
    </xf>
    <xf numFmtId="10" fontId="23" fillId="24" borderId="0" xfId="68" applyNumberFormat="1" applyFont="1" applyFill="1" applyBorder="1" applyAlignment="1">
      <alignment vertical="center" shrinkToFit="1"/>
    </xf>
    <xf numFmtId="10" fontId="23" fillId="0" borderId="10" xfId="68" applyNumberFormat="1" applyFont="1" applyFill="1" applyBorder="1" applyAlignment="1">
      <alignment vertical="center" shrinkToFit="1"/>
    </xf>
    <xf numFmtId="41" fontId="34" fillId="24" borderId="0" xfId="65" applyFont="1" applyFill="1" applyAlignment="1">
      <alignment horizontal="center" vertical="center" shrinkToFit="1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4" fillId="24" borderId="36" xfId="0" applyFont="1" applyFill="1" applyBorder="1" applyAlignment="1">
      <alignment horizontal="center" vertical="center" shrinkToFit="1"/>
    </xf>
  </cellXfs>
  <cellStyles count="6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10" xfId="19"/>
    <cellStyle name="一般 10 2" xfId="67"/>
    <cellStyle name="一般 16" xfId="20"/>
    <cellStyle name="一般 2" xfId="21"/>
    <cellStyle name="一般 2 2" xfId="22"/>
    <cellStyle name="一般 2 3" xfId="64"/>
    <cellStyle name="一般 24" xfId="23"/>
    <cellStyle name="一般 25" xfId="62"/>
    <cellStyle name="一般 3" xfId="24"/>
    <cellStyle name="一般 4" xfId="25"/>
    <cellStyle name="一般 5" xfId="26"/>
    <cellStyle name="一般 6" xfId="27"/>
    <cellStyle name="一般 7" xfId="28"/>
    <cellStyle name="一般_93年度北區補貼計畫書930923報北所更正版" xfId="29"/>
    <cellStyle name="千分位" xfId="30" builtinId="3"/>
    <cellStyle name="千分位 13" xfId="31"/>
    <cellStyle name="千分位 2" xfId="32"/>
    <cellStyle name="千分位 20 2" xfId="63"/>
    <cellStyle name="千分位 3" xfId="33"/>
    <cellStyle name="千分位 3 2" xfId="34"/>
    <cellStyle name="千分位 4" xfId="35"/>
    <cellStyle name="千分位 5" xfId="36"/>
    <cellStyle name="千分位[0] 2" xfId="65"/>
    <cellStyle name="千分位[0] 7" xfId="37"/>
    <cellStyle name="中等" xfId="38" builtinId="28" customBuiltin="1"/>
    <cellStyle name="合計" xfId="39" builtinId="25" customBuiltin="1"/>
    <cellStyle name="好" xfId="40" builtinId="26" customBuiltin="1"/>
    <cellStyle name="百分比 2" xfId="66"/>
    <cellStyle name="百分比 2 2" xfId="68"/>
    <cellStyle name="百分比 4" xfId="41"/>
    <cellStyle name="計算方式" xfId="42" builtinId="22" customBuiltin="1"/>
    <cellStyle name="連結的儲存格" xfId="43" builtinId="24" customBuiltin="1"/>
    <cellStyle name="備註" xfId="44" builtinId="10" customBuiltin="1"/>
    <cellStyle name="說明文字" xfId="45" builtinId="53" customBuiltin="1"/>
    <cellStyle name="輔色1" xfId="46" builtinId="29" customBuiltin="1"/>
    <cellStyle name="輔色2" xfId="47" builtinId="33" customBuiltin="1"/>
    <cellStyle name="輔色3" xfId="48" builtinId="37" customBuiltin="1"/>
    <cellStyle name="輔色4" xfId="49" builtinId="41" customBuiltin="1"/>
    <cellStyle name="輔色5" xfId="50" builtinId="45" customBuiltin="1"/>
    <cellStyle name="輔色6" xfId="51" builtinId="49" customBuiltin="1"/>
    <cellStyle name="標題" xfId="52" builtinId="15" customBuiltin="1"/>
    <cellStyle name="標題 1" xfId="53" builtinId="16" customBuiltin="1"/>
    <cellStyle name="標題 2" xfId="54" builtinId="17" customBuiltin="1"/>
    <cellStyle name="標題 3" xfId="55" builtinId="18" customBuiltin="1"/>
    <cellStyle name="標題 4" xfId="56" builtinId="19" customBuiltin="1"/>
    <cellStyle name="輸入" xfId="57" builtinId="20" customBuiltin="1"/>
    <cellStyle name="輸出" xfId="58" builtinId="21" customBuiltin="1"/>
    <cellStyle name="檢查儲存格" xfId="59" builtinId="23" customBuiltin="1"/>
    <cellStyle name="壞" xfId="60" builtinId="27" customBuiltin="1"/>
    <cellStyle name="警告文字" xfId="61" builtinId="11" customBuiltin="1"/>
  </cellStyles>
  <dxfs count="0"/>
  <tableStyles count="0" defaultTableStyle="TableStyleMedium9" defaultPivotStyle="PivotStyleLight16"/>
  <colors>
    <mruColors>
      <color rgb="FFFFCCFF"/>
      <color rgb="FF99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12865</xdr:colOff>
      <xdr:row>58</xdr:row>
      <xdr:rowOff>21194</xdr:rowOff>
    </xdr:from>
    <xdr:to>
      <xdr:col>17</xdr:col>
      <xdr:colOff>0</xdr:colOff>
      <xdr:row>62</xdr:row>
      <xdr:rowOff>250371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>
          <a:spLocks noChangeArrowheads="1"/>
        </xdr:cNvSpPr>
      </xdr:nvSpPr>
      <xdr:spPr bwMode="auto">
        <a:xfrm flipH="1">
          <a:off x="12829705" y="18865454"/>
          <a:ext cx="1384859" cy="12959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91</xdr:row>
      <xdr:rowOff>21194</xdr:rowOff>
    </xdr:from>
    <xdr:to>
      <xdr:col>17</xdr:col>
      <xdr:colOff>0</xdr:colOff>
      <xdr:row>95</xdr:row>
      <xdr:rowOff>250371</xdr:rowOff>
    </xdr:to>
    <xdr:sp macro="" textlink="">
      <xdr:nvSpPr>
        <xdr:cNvPr id="20" name="Rectangle 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>
          <a:spLocks noChangeArrowheads="1"/>
        </xdr:cNvSpPr>
      </xdr:nvSpPr>
      <xdr:spPr bwMode="auto">
        <a:xfrm flipH="1">
          <a:off x="10543705" y="2155531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124</xdr:row>
      <xdr:rowOff>21194</xdr:rowOff>
    </xdr:from>
    <xdr:to>
      <xdr:col>17</xdr:col>
      <xdr:colOff>0</xdr:colOff>
      <xdr:row>128</xdr:row>
      <xdr:rowOff>250371</xdr:rowOff>
    </xdr:to>
    <xdr:sp macro="" textlink="">
      <xdr:nvSpPr>
        <xdr:cNvPr id="22" name="Rectangle 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>
          <a:spLocks noChangeArrowheads="1"/>
        </xdr:cNvSpPr>
      </xdr:nvSpPr>
      <xdr:spPr bwMode="auto">
        <a:xfrm flipH="1">
          <a:off x="10543705" y="3369397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157</xdr:row>
      <xdr:rowOff>21194</xdr:rowOff>
    </xdr:from>
    <xdr:to>
      <xdr:col>17</xdr:col>
      <xdr:colOff>0</xdr:colOff>
      <xdr:row>161</xdr:row>
      <xdr:rowOff>250371</xdr:rowOff>
    </xdr:to>
    <xdr:sp macro="" textlink="">
      <xdr:nvSpPr>
        <xdr:cNvPr id="24" name="Rectangle 1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Arrowheads="1"/>
        </xdr:cNvSpPr>
      </xdr:nvSpPr>
      <xdr:spPr bwMode="auto">
        <a:xfrm flipH="1">
          <a:off x="10543705" y="4583263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190</xdr:row>
      <xdr:rowOff>21194</xdr:rowOff>
    </xdr:from>
    <xdr:to>
      <xdr:col>17</xdr:col>
      <xdr:colOff>0</xdr:colOff>
      <xdr:row>194</xdr:row>
      <xdr:rowOff>250371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Arrowheads="1"/>
        </xdr:cNvSpPr>
      </xdr:nvSpPr>
      <xdr:spPr bwMode="auto">
        <a:xfrm flipH="1">
          <a:off x="10543705" y="5797129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223</xdr:row>
      <xdr:rowOff>21194</xdr:rowOff>
    </xdr:from>
    <xdr:to>
      <xdr:col>17</xdr:col>
      <xdr:colOff>0</xdr:colOff>
      <xdr:row>227</xdr:row>
      <xdr:rowOff>250371</xdr:rowOff>
    </xdr:to>
    <xdr:sp macro="" textlink="">
      <xdr:nvSpPr>
        <xdr:cNvPr id="31" name="Rectangle 1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rrowheads="1"/>
        </xdr:cNvSpPr>
      </xdr:nvSpPr>
      <xdr:spPr bwMode="auto">
        <a:xfrm flipH="1">
          <a:off x="10543705" y="7010995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256</xdr:row>
      <xdr:rowOff>21194</xdr:rowOff>
    </xdr:from>
    <xdr:to>
      <xdr:col>17</xdr:col>
      <xdr:colOff>0</xdr:colOff>
      <xdr:row>260</xdr:row>
      <xdr:rowOff>250371</xdr:rowOff>
    </xdr:to>
    <xdr:sp macro="" textlink="">
      <xdr:nvSpPr>
        <xdr:cNvPr id="33" name="Rectangle 1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Arrowheads="1"/>
        </xdr:cNvSpPr>
      </xdr:nvSpPr>
      <xdr:spPr bwMode="auto">
        <a:xfrm flipH="1">
          <a:off x="10543705" y="8224861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289</xdr:row>
      <xdr:rowOff>21194</xdr:rowOff>
    </xdr:from>
    <xdr:to>
      <xdr:col>17</xdr:col>
      <xdr:colOff>0</xdr:colOff>
      <xdr:row>293</xdr:row>
      <xdr:rowOff>250371</xdr:rowOff>
    </xdr:to>
    <xdr:sp macro="" textlink="">
      <xdr:nvSpPr>
        <xdr:cNvPr id="42" name="Rectangle 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 flipH="1">
          <a:off x="10543705" y="9404437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322</xdr:row>
      <xdr:rowOff>21194</xdr:rowOff>
    </xdr:from>
    <xdr:to>
      <xdr:col>17</xdr:col>
      <xdr:colOff>0</xdr:colOff>
      <xdr:row>326</xdr:row>
      <xdr:rowOff>250371</xdr:rowOff>
    </xdr:to>
    <xdr:sp macro="" textlink="">
      <xdr:nvSpPr>
        <xdr:cNvPr id="44" name="Rectangle 1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rrowheads="1"/>
        </xdr:cNvSpPr>
      </xdr:nvSpPr>
      <xdr:spPr bwMode="auto">
        <a:xfrm flipH="1">
          <a:off x="10543705" y="10584013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355</xdr:row>
      <xdr:rowOff>21194</xdr:rowOff>
    </xdr:from>
    <xdr:to>
      <xdr:col>17</xdr:col>
      <xdr:colOff>0</xdr:colOff>
      <xdr:row>359</xdr:row>
      <xdr:rowOff>250371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>
          <a:spLocks noChangeArrowheads="1"/>
        </xdr:cNvSpPr>
      </xdr:nvSpPr>
      <xdr:spPr bwMode="auto">
        <a:xfrm flipH="1">
          <a:off x="10543705" y="12943165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15</xdr:col>
      <xdr:colOff>12865</xdr:colOff>
      <xdr:row>388</xdr:row>
      <xdr:rowOff>21194</xdr:rowOff>
    </xdr:from>
    <xdr:to>
      <xdr:col>17</xdr:col>
      <xdr:colOff>0</xdr:colOff>
      <xdr:row>392</xdr:row>
      <xdr:rowOff>250371</xdr:rowOff>
    </xdr:to>
    <xdr:sp macro="" textlink="">
      <xdr:nvSpPr>
        <xdr:cNvPr id="51" name="Rectangle 1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>
          <a:spLocks noChangeArrowheads="1"/>
        </xdr:cNvSpPr>
      </xdr:nvSpPr>
      <xdr:spPr bwMode="auto">
        <a:xfrm flipH="1">
          <a:off x="10543705" y="14122741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S429"/>
  <sheetViews>
    <sheetView tabSelected="1" topLeftCell="F1" zoomScale="86" zoomScaleNormal="86" zoomScaleSheetLayoutView="56" zoomScalePageLayoutView="78" workbookViewId="0">
      <selection activeCell="S8" sqref="S8"/>
    </sheetView>
  </sheetViews>
  <sheetFormatPr defaultColWidth="8.796875" defaultRowHeight="27" customHeight="1"/>
  <cols>
    <col min="1" max="1" width="6.8984375" style="35" customWidth="1"/>
    <col min="2" max="2" width="23" style="2" customWidth="1"/>
    <col min="3" max="3" width="9.796875" style="3" customWidth="1"/>
    <col min="4" max="5" width="6.8984375" style="35" customWidth="1"/>
    <col min="6" max="8" width="5.3984375" style="3" customWidth="1"/>
    <col min="9" max="9" width="7.796875" style="34" customWidth="1"/>
    <col min="10" max="10" width="10.796875" style="34" customWidth="1"/>
    <col min="11" max="11" width="6.69921875" style="34" customWidth="1"/>
    <col min="12" max="12" width="10.3984375" style="25" customWidth="1"/>
    <col min="13" max="13" width="11.19921875" style="3" customWidth="1"/>
    <col min="14" max="14" width="6" style="26" customWidth="1"/>
    <col min="15" max="15" width="9.59765625" style="3" customWidth="1"/>
    <col min="16" max="17" width="8.59765625" style="3" customWidth="1"/>
    <col min="18" max="18" width="27.5" style="163" customWidth="1"/>
    <col min="19" max="19" width="10.296875" style="3" customWidth="1"/>
    <col min="20" max="16384" width="8.796875" style="3"/>
  </cols>
  <sheetData>
    <row r="1" spans="1:18" ht="27" customHeight="1" thickBot="1">
      <c r="C1" s="276" t="s">
        <v>58</v>
      </c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8" ht="64.900000000000006" customHeight="1" thickBot="1">
      <c r="A2" s="235" t="s">
        <v>57</v>
      </c>
      <c r="B2" s="9" t="s">
        <v>1</v>
      </c>
      <c r="C2" s="1" t="s">
        <v>2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56" t="s">
        <v>71</v>
      </c>
      <c r="J2" s="56" t="s">
        <v>70</v>
      </c>
      <c r="K2" s="56" t="s">
        <v>72</v>
      </c>
      <c r="L2" s="1" t="s">
        <v>55</v>
      </c>
      <c r="M2" s="57" t="s">
        <v>56</v>
      </c>
      <c r="N2" s="248" t="s">
        <v>3</v>
      </c>
      <c r="O2" s="115" t="s">
        <v>73</v>
      </c>
      <c r="P2" s="1" t="s">
        <v>12</v>
      </c>
      <c r="Q2" s="1" t="s">
        <v>4</v>
      </c>
      <c r="R2" s="162"/>
    </row>
    <row r="3" spans="1:18" ht="27" customHeight="1">
      <c r="A3" s="171">
        <v>1120</v>
      </c>
      <c r="B3" s="172" t="s">
        <v>43</v>
      </c>
      <c r="C3" s="234">
        <v>9001862</v>
      </c>
      <c r="D3" s="78">
        <v>10</v>
      </c>
      <c r="E3" s="78">
        <v>10</v>
      </c>
      <c r="F3" s="234">
        <v>2</v>
      </c>
      <c r="G3" s="234">
        <v>31</v>
      </c>
      <c r="H3" s="182">
        <f t="shared" ref="H3:H23" si="0">F3*31</f>
        <v>62</v>
      </c>
      <c r="I3" s="180">
        <v>14</v>
      </c>
      <c r="J3" s="183">
        <f>D3*H3-I3</f>
        <v>606</v>
      </c>
      <c r="K3" s="190">
        <v>14</v>
      </c>
      <c r="L3" s="132">
        <f>E3*H3-K3</f>
        <v>606</v>
      </c>
      <c r="M3" s="184">
        <f t="shared" ref="M3:M23" si="1">O3/2.5</f>
        <v>57.2</v>
      </c>
      <c r="N3" s="185">
        <f>ROUND(M3/L3,2)</f>
        <v>0.09</v>
      </c>
      <c r="O3" s="23">
        <v>143</v>
      </c>
      <c r="P3" s="79">
        <f>ROUND(O3/L3,3)</f>
        <v>0.23599999999999999</v>
      </c>
      <c r="Q3" s="111">
        <v>40.252000000000002</v>
      </c>
      <c r="R3" s="162"/>
    </row>
    <row r="4" spans="1:18" ht="27" customHeight="1">
      <c r="A4" s="173">
        <v>1121</v>
      </c>
      <c r="B4" s="88" t="s">
        <v>26</v>
      </c>
      <c r="C4" s="228">
        <v>9001863</v>
      </c>
      <c r="D4" s="89">
        <v>48.8</v>
      </c>
      <c r="E4" s="89">
        <v>48.8</v>
      </c>
      <c r="F4" s="28">
        <v>22</v>
      </c>
      <c r="G4" s="28">
        <v>31</v>
      </c>
      <c r="H4" s="122">
        <f t="shared" si="0"/>
        <v>682</v>
      </c>
      <c r="I4" s="123"/>
      <c r="J4" s="181">
        <f t="shared" ref="J4:J23" si="2">D4*H4-I4</f>
        <v>33281.599999999999</v>
      </c>
      <c r="K4" s="191"/>
      <c r="L4" s="132">
        <f t="shared" ref="L4:L23" si="3">E4*H4-K4</f>
        <v>33281.599999999999</v>
      </c>
      <c r="M4" s="24">
        <f t="shared" si="1"/>
        <v>204557.2</v>
      </c>
      <c r="N4" s="45">
        <f t="shared" ref="N4:N23" si="4">ROUND(M4/L4,2)</f>
        <v>6.15</v>
      </c>
      <c r="O4" s="23">
        <v>511393</v>
      </c>
      <c r="P4" s="31">
        <f t="shared" ref="P4:P23" si="5">ROUND(O4/L4,3)</f>
        <v>15.366</v>
      </c>
      <c r="Q4" s="46">
        <v>40.252000000000002</v>
      </c>
      <c r="R4" s="162"/>
    </row>
    <row r="5" spans="1:18" ht="27" customHeight="1">
      <c r="A5" s="173">
        <v>1122</v>
      </c>
      <c r="B5" s="88" t="s">
        <v>27</v>
      </c>
      <c r="C5" s="228">
        <v>9001864</v>
      </c>
      <c r="D5" s="90">
        <v>71.150000000000006</v>
      </c>
      <c r="E5" s="90">
        <v>72.400000000000006</v>
      </c>
      <c r="F5" s="28">
        <v>6</v>
      </c>
      <c r="G5" s="28">
        <v>31</v>
      </c>
      <c r="H5" s="122">
        <f t="shared" si="0"/>
        <v>186</v>
      </c>
      <c r="I5" s="123"/>
      <c r="J5" s="181">
        <f t="shared" si="2"/>
        <v>13233.900000000001</v>
      </c>
      <c r="K5" s="191"/>
      <c r="L5" s="132">
        <f t="shared" si="3"/>
        <v>13466.400000000001</v>
      </c>
      <c r="M5" s="24">
        <f t="shared" si="1"/>
        <v>37774</v>
      </c>
      <c r="N5" s="45">
        <f t="shared" si="4"/>
        <v>2.81</v>
      </c>
      <c r="O5" s="23">
        <v>94435</v>
      </c>
      <c r="P5" s="31">
        <f t="shared" si="5"/>
        <v>7.0129999999999999</v>
      </c>
      <c r="Q5" s="46">
        <v>40.252000000000002</v>
      </c>
      <c r="R5" s="162"/>
    </row>
    <row r="6" spans="1:18" ht="27" customHeight="1">
      <c r="A6" s="173">
        <v>1123</v>
      </c>
      <c r="B6" s="84" t="s">
        <v>28</v>
      </c>
      <c r="C6" s="228">
        <v>9002067</v>
      </c>
      <c r="D6" s="89">
        <v>19.600000000000001</v>
      </c>
      <c r="E6" s="89">
        <v>20.399999999999999</v>
      </c>
      <c r="F6" s="47">
        <v>14</v>
      </c>
      <c r="G6" s="47">
        <v>31</v>
      </c>
      <c r="H6" s="122">
        <f t="shared" si="0"/>
        <v>434</v>
      </c>
      <c r="I6" s="123">
        <v>1.6</v>
      </c>
      <c r="J6" s="181">
        <f t="shared" si="2"/>
        <v>8504.8000000000011</v>
      </c>
      <c r="K6" s="191">
        <f t="shared" ref="K6:K19" si="6">I6</f>
        <v>1.6</v>
      </c>
      <c r="L6" s="132">
        <f t="shared" si="3"/>
        <v>8851.9999999999982</v>
      </c>
      <c r="M6" s="24">
        <f t="shared" si="1"/>
        <v>34208.400000000001</v>
      </c>
      <c r="N6" s="45">
        <f t="shared" si="4"/>
        <v>3.86</v>
      </c>
      <c r="O6" s="23">
        <v>85521</v>
      </c>
      <c r="P6" s="31">
        <f t="shared" si="5"/>
        <v>9.6609999999999996</v>
      </c>
      <c r="Q6" s="46">
        <v>40.252000000000002</v>
      </c>
    </row>
    <row r="7" spans="1:18" ht="27" customHeight="1">
      <c r="A7" s="173">
        <v>1125</v>
      </c>
      <c r="B7" s="84" t="s">
        <v>44</v>
      </c>
      <c r="C7" s="177">
        <v>9002182</v>
      </c>
      <c r="D7" s="91">
        <v>20.8</v>
      </c>
      <c r="E7" s="91">
        <v>20.8</v>
      </c>
      <c r="F7" s="47">
        <v>10</v>
      </c>
      <c r="G7" s="47">
        <v>31</v>
      </c>
      <c r="H7" s="122">
        <f t="shared" si="0"/>
        <v>310</v>
      </c>
      <c r="I7" s="123"/>
      <c r="J7" s="181">
        <f t="shared" si="2"/>
        <v>6448</v>
      </c>
      <c r="K7" s="191"/>
      <c r="L7" s="132">
        <f t="shared" si="3"/>
        <v>6448</v>
      </c>
      <c r="M7" s="24">
        <f t="shared" si="1"/>
        <v>7916.8</v>
      </c>
      <c r="N7" s="45">
        <f t="shared" si="4"/>
        <v>1.23</v>
      </c>
      <c r="O7" s="23">
        <v>19792</v>
      </c>
      <c r="P7" s="31">
        <f t="shared" si="5"/>
        <v>3.069</v>
      </c>
      <c r="Q7" s="46">
        <v>40.252000000000002</v>
      </c>
    </row>
    <row r="8" spans="1:18" ht="27" customHeight="1">
      <c r="A8" s="171">
        <v>1126</v>
      </c>
      <c r="B8" s="101" t="s">
        <v>39</v>
      </c>
      <c r="C8" s="177">
        <v>9002068</v>
      </c>
      <c r="D8" s="178">
        <v>66.099999999999994</v>
      </c>
      <c r="E8" s="229">
        <v>66.099999999999994</v>
      </c>
      <c r="F8" s="28">
        <v>2</v>
      </c>
      <c r="G8" s="28">
        <v>31</v>
      </c>
      <c r="H8" s="122">
        <f t="shared" si="0"/>
        <v>62</v>
      </c>
      <c r="I8" s="123"/>
      <c r="J8" s="181">
        <f t="shared" si="2"/>
        <v>4098.2</v>
      </c>
      <c r="K8" s="191"/>
      <c r="L8" s="132">
        <f t="shared" si="3"/>
        <v>4098.2</v>
      </c>
      <c r="M8" s="24">
        <f t="shared" si="1"/>
        <v>20334</v>
      </c>
      <c r="N8" s="45">
        <f t="shared" si="4"/>
        <v>4.96</v>
      </c>
      <c r="O8" s="23">
        <v>50835</v>
      </c>
      <c r="P8" s="31">
        <f t="shared" si="5"/>
        <v>12.404</v>
      </c>
      <c r="Q8" s="46">
        <v>40.252000000000002</v>
      </c>
    </row>
    <row r="9" spans="1:18" ht="27" customHeight="1">
      <c r="A9" s="173">
        <v>1128</v>
      </c>
      <c r="B9" s="84" t="s">
        <v>45</v>
      </c>
      <c r="C9" s="177">
        <v>9002283</v>
      </c>
      <c r="D9" s="229">
        <v>35.15</v>
      </c>
      <c r="E9" s="229">
        <v>35.15</v>
      </c>
      <c r="F9" s="28">
        <v>4</v>
      </c>
      <c r="G9" s="28">
        <v>31</v>
      </c>
      <c r="H9" s="122">
        <f t="shared" si="0"/>
        <v>124</v>
      </c>
      <c r="I9" s="123">
        <v>0.8</v>
      </c>
      <c r="J9" s="181">
        <f t="shared" si="2"/>
        <v>4357.7999999999993</v>
      </c>
      <c r="K9" s="191">
        <v>0.8</v>
      </c>
      <c r="L9" s="132">
        <f t="shared" si="3"/>
        <v>4357.7999999999993</v>
      </c>
      <c r="M9" s="24">
        <f t="shared" si="1"/>
        <v>14076</v>
      </c>
      <c r="N9" s="45">
        <f t="shared" si="4"/>
        <v>3.23</v>
      </c>
      <c r="O9" s="23">
        <v>35190</v>
      </c>
      <c r="P9" s="31">
        <f t="shared" si="5"/>
        <v>8.0749999999999993</v>
      </c>
      <c r="Q9" s="46">
        <v>40.252000000000002</v>
      </c>
    </row>
    <row r="10" spans="1:18" ht="27" customHeight="1">
      <c r="A10" s="173">
        <v>1129</v>
      </c>
      <c r="B10" s="88" t="s">
        <v>40</v>
      </c>
      <c r="C10" s="228">
        <v>9002187</v>
      </c>
      <c r="D10" s="178">
        <v>30.75</v>
      </c>
      <c r="E10" s="178">
        <v>30.75</v>
      </c>
      <c r="F10" s="28">
        <v>6</v>
      </c>
      <c r="G10" s="28">
        <v>31</v>
      </c>
      <c r="H10" s="122">
        <f t="shared" si="0"/>
        <v>186</v>
      </c>
      <c r="I10" s="123">
        <v>0.8</v>
      </c>
      <c r="J10" s="181">
        <f t="shared" si="2"/>
        <v>5718.7</v>
      </c>
      <c r="K10" s="191">
        <f t="shared" si="6"/>
        <v>0.8</v>
      </c>
      <c r="L10" s="132">
        <f t="shared" si="3"/>
        <v>5718.7</v>
      </c>
      <c r="M10" s="24">
        <f t="shared" si="1"/>
        <v>31661.599999999999</v>
      </c>
      <c r="N10" s="45">
        <f t="shared" si="4"/>
        <v>5.54</v>
      </c>
      <c r="O10" s="23">
        <v>79154</v>
      </c>
      <c r="P10" s="31">
        <f t="shared" si="5"/>
        <v>13.840999999999999</v>
      </c>
      <c r="Q10" s="46">
        <v>40.252000000000002</v>
      </c>
    </row>
    <row r="11" spans="1:18" ht="27" customHeight="1">
      <c r="A11" s="173">
        <v>1130</v>
      </c>
      <c r="B11" s="84" t="s">
        <v>46</v>
      </c>
      <c r="C11" s="228">
        <v>9002184</v>
      </c>
      <c r="D11" s="178">
        <v>29.7</v>
      </c>
      <c r="E11" s="178">
        <v>29.7</v>
      </c>
      <c r="F11" s="28">
        <v>10</v>
      </c>
      <c r="G11" s="28">
        <v>31</v>
      </c>
      <c r="H11" s="122">
        <f t="shared" si="0"/>
        <v>310</v>
      </c>
      <c r="I11" s="123"/>
      <c r="J11" s="181">
        <f t="shared" si="2"/>
        <v>9207</v>
      </c>
      <c r="K11" s="191"/>
      <c r="L11" s="132">
        <f t="shared" si="3"/>
        <v>9207</v>
      </c>
      <c r="M11" s="24">
        <f t="shared" si="1"/>
        <v>8355.6</v>
      </c>
      <c r="N11" s="45">
        <f t="shared" si="4"/>
        <v>0.91</v>
      </c>
      <c r="O11" s="23">
        <v>20889</v>
      </c>
      <c r="P11" s="31">
        <f t="shared" si="5"/>
        <v>2.2690000000000001</v>
      </c>
      <c r="Q11" s="46">
        <v>40.252000000000002</v>
      </c>
    </row>
    <row r="12" spans="1:18" ht="27" customHeight="1">
      <c r="A12" s="173">
        <v>1131</v>
      </c>
      <c r="B12" s="88" t="s">
        <v>29</v>
      </c>
      <c r="C12" s="228">
        <v>9002188</v>
      </c>
      <c r="D12" s="89">
        <v>18.899999999999999</v>
      </c>
      <c r="E12" s="89">
        <v>18.899999999999999</v>
      </c>
      <c r="F12" s="28">
        <v>12</v>
      </c>
      <c r="G12" s="28">
        <v>31</v>
      </c>
      <c r="H12" s="122">
        <f t="shared" si="0"/>
        <v>372</v>
      </c>
      <c r="I12" s="123">
        <v>1.6</v>
      </c>
      <c r="J12" s="181">
        <f t="shared" si="2"/>
        <v>7029.1999999999989</v>
      </c>
      <c r="K12" s="191">
        <f t="shared" si="6"/>
        <v>1.6</v>
      </c>
      <c r="L12" s="132">
        <f t="shared" si="3"/>
        <v>7029.1999999999989</v>
      </c>
      <c r="M12" s="24">
        <f t="shared" si="1"/>
        <v>54378.400000000001</v>
      </c>
      <c r="N12" s="45">
        <f t="shared" si="4"/>
        <v>7.74</v>
      </c>
      <c r="O12" s="22">
        <v>135946</v>
      </c>
      <c r="P12" s="31">
        <f t="shared" si="5"/>
        <v>19.34</v>
      </c>
      <c r="Q12" s="46">
        <v>40.252000000000002</v>
      </c>
      <c r="R12" s="162"/>
    </row>
    <row r="13" spans="1:18" ht="27" customHeight="1">
      <c r="A13" s="173">
        <v>1132</v>
      </c>
      <c r="B13" s="88" t="s">
        <v>30</v>
      </c>
      <c r="C13" s="228">
        <v>9002189</v>
      </c>
      <c r="D13" s="90">
        <v>36.35</v>
      </c>
      <c r="E13" s="90">
        <f>35.9+0.45</f>
        <v>36.35</v>
      </c>
      <c r="F13" s="28">
        <v>12</v>
      </c>
      <c r="G13" s="28">
        <v>31</v>
      </c>
      <c r="H13" s="122">
        <f t="shared" si="0"/>
        <v>372</v>
      </c>
      <c r="I13" s="123">
        <v>2.4</v>
      </c>
      <c r="J13" s="181">
        <f t="shared" si="2"/>
        <v>13519.800000000001</v>
      </c>
      <c r="K13" s="191">
        <f t="shared" si="6"/>
        <v>2.4</v>
      </c>
      <c r="L13" s="132">
        <f t="shared" si="3"/>
        <v>13519.800000000001</v>
      </c>
      <c r="M13" s="24">
        <f t="shared" si="1"/>
        <v>74406.399999999994</v>
      </c>
      <c r="N13" s="45">
        <f t="shared" si="4"/>
        <v>5.5</v>
      </c>
      <c r="O13" s="22">
        <v>186016</v>
      </c>
      <c r="P13" s="31">
        <f t="shared" si="5"/>
        <v>13.759</v>
      </c>
      <c r="Q13" s="46">
        <v>40.252000000000002</v>
      </c>
      <c r="R13" s="162"/>
    </row>
    <row r="14" spans="1:18" ht="27" customHeight="1">
      <c r="A14" s="173">
        <v>1133</v>
      </c>
      <c r="B14" s="84" t="s">
        <v>41</v>
      </c>
      <c r="C14" s="228">
        <v>9002190</v>
      </c>
      <c r="D14" s="178">
        <v>56.9</v>
      </c>
      <c r="E14" s="178">
        <v>56.9</v>
      </c>
      <c r="F14" s="28">
        <v>4</v>
      </c>
      <c r="G14" s="28">
        <v>31</v>
      </c>
      <c r="H14" s="122">
        <f t="shared" si="0"/>
        <v>124</v>
      </c>
      <c r="I14" s="123">
        <v>6.2</v>
      </c>
      <c r="J14" s="181">
        <f t="shared" si="2"/>
        <v>7049.4</v>
      </c>
      <c r="K14" s="191">
        <f t="shared" si="6"/>
        <v>6.2</v>
      </c>
      <c r="L14" s="132">
        <f t="shared" si="3"/>
        <v>7049.4</v>
      </c>
      <c r="M14" s="24">
        <f t="shared" si="1"/>
        <v>52769.599999999999</v>
      </c>
      <c r="N14" s="45">
        <f t="shared" si="4"/>
        <v>7.49</v>
      </c>
      <c r="O14" s="22">
        <v>131924</v>
      </c>
      <c r="P14" s="31">
        <f t="shared" si="5"/>
        <v>18.713999999999999</v>
      </c>
      <c r="Q14" s="46">
        <v>40.252000000000002</v>
      </c>
      <c r="R14" s="162"/>
    </row>
    <row r="15" spans="1:18" ht="27" customHeight="1">
      <c r="A15" s="173">
        <v>1135</v>
      </c>
      <c r="B15" s="88" t="s">
        <v>31</v>
      </c>
      <c r="C15" s="228">
        <v>9002191</v>
      </c>
      <c r="D15" s="89">
        <v>28.4</v>
      </c>
      <c r="E15" s="89">
        <v>28.4</v>
      </c>
      <c r="F15" s="28">
        <v>24</v>
      </c>
      <c r="G15" s="28">
        <v>31</v>
      </c>
      <c r="H15" s="122">
        <f t="shared" si="0"/>
        <v>744</v>
      </c>
      <c r="I15" s="123"/>
      <c r="J15" s="181">
        <f t="shared" si="2"/>
        <v>21129.599999999999</v>
      </c>
      <c r="K15" s="191"/>
      <c r="L15" s="132">
        <f t="shared" si="3"/>
        <v>21129.599999999999</v>
      </c>
      <c r="M15" s="24">
        <f t="shared" si="1"/>
        <v>52677.2</v>
      </c>
      <c r="N15" s="45">
        <f t="shared" si="4"/>
        <v>2.4900000000000002</v>
      </c>
      <c r="O15" s="22">
        <v>131693</v>
      </c>
      <c r="P15" s="31">
        <f t="shared" si="5"/>
        <v>6.2329999999999997</v>
      </c>
      <c r="Q15" s="46">
        <v>40.252000000000002</v>
      </c>
      <c r="R15" s="162"/>
    </row>
    <row r="16" spans="1:18" ht="27" customHeight="1">
      <c r="A16" s="173">
        <v>1136</v>
      </c>
      <c r="B16" s="88" t="s">
        <v>32</v>
      </c>
      <c r="C16" s="228">
        <v>9002192</v>
      </c>
      <c r="D16" s="90">
        <v>26.85</v>
      </c>
      <c r="E16" s="90">
        <f>26.4+0.45</f>
        <v>26.849999999999998</v>
      </c>
      <c r="F16" s="28">
        <v>6</v>
      </c>
      <c r="G16" s="28">
        <v>31</v>
      </c>
      <c r="H16" s="122">
        <f t="shared" si="0"/>
        <v>186</v>
      </c>
      <c r="I16" s="123">
        <v>1.2</v>
      </c>
      <c r="J16" s="181">
        <f t="shared" si="2"/>
        <v>4992.9000000000005</v>
      </c>
      <c r="K16" s="191">
        <f t="shared" si="6"/>
        <v>1.2</v>
      </c>
      <c r="L16" s="132">
        <f t="shared" si="3"/>
        <v>4992.8999999999996</v>
      </c>
      <c r="M16" s="24">
        <f t="shared" si="1"/>
        <v>33101.599999999999</v>
      </c>
      <c r="N16" s="45">
        <f t="shared" si="4"/>
        <v>6.63</v>
      </c>
      <c r="O16" s="22">
        <v>82754</v>
      </c>
      <c r="P16" s="31">
        <f t="shared" si="5"/>
        <v>16.574000000000002</v>
      </c>
      <c r="Q16" s="46">
        <v>40.252000000000002</v>
      </c>
      <c r="R16" s="162"/>
    </row>
    <row r="17" spans="1:18" ht="27" customHeight="1">
      <c r="A17" s="173">
        <v>1137</v>
      </c>
      <c r="B17" s="88" t="s">
        <v>33</v>
      </c>
      <c r="C17" s="228">
        <v>9002185</v>
      </c>
      <c r="D17" s="89">
        <v>69.3</v>
      </c>
      <c r="E17" s="89">
        <v>69.3</v>
      </c>
      <c r="F17" s="28">
        <v>14</v>
      </c>
      <c r="G17" s="28">
        <v>31</v>
      </c>
      <c r="H17" s="122">
        <f t="shared" si="0"/>
        <v>434</v>
      </c>
      <c r="I17" s="123"/>
      <c r="J17" s="181">
        <f t="shared" si="2"/>
        <v>30076.199999999997</v>
      </c>
      <c r="K17" s="191"/>
      <c r="L17" s="132">
        <f t="shared" si="3"/>
        <v>30076.199999999997</v>
      </c>
      <c r="M17" s="24">
        <f t="shared" si="1"/>
        <v>58572.800000000003</v>
      </c>
      <c r="N17" s="45">
        <f t="shared" si="4"/>
        <v>1.95</v>
      </c>
      <c r="O17" s="22">
        <v>146432</v>
      </c>
      <c r="P17" s="31">
        <f t="shared" si="5"/>
        <v>4.8689999999999998</v>
      </c>
      <c r="Q17" s="46">
        <v>40.252000000000002</v>
      </c>
      <c r="R17" s="162"/>
    </row>
    <row r="18" spans="1:18" ht="27" customHeight="1">
      <c r="A18" s="173">
        <v>1139</v>
      </c>
      <c r="B18" s="88" t="s">
        <v>34</v>
      </c>
      <c r="C18" s="228">
        <v>9002193</v>
      </c>
      <c r="D18" s="89">
        <v>27.9</v>
      </c>
      <c r="E18" s="89">
        <v>27.9</v>
      </c>
      <c r="F18" s="28">
        <v>18</v>
      </c>
      <c r="G18" s="28">
        <v>31</v>
      </c>
      <c r="H18" s="122">
        <f t="shared" si="0"/>
        <v>558</v>
      </c>
      <c r="I18" s="123">
        <v>8.3000000000000007</v>
      </c>
      <c r="J18" s="181">
        <f t="shared" si="2"/>
        <v>15559.9</v>
      </c>
      <c r="K18" s="191">
        <f t="shared" si="6"/>
        <v>8.3000000000000007</v>
      </c>
      <c r="L18" s="132">
        <f t="shared" si="3"/>
        <v>15559.9</v>
      </c>
      <c r="M18" s="24">
        <f t="shared" si="1"/>
        <v>57611.6</v>
      </c>
      <c r="N18" s="45">
        <f t="shared" si="4"/>
        <v>3.7</v>
      </c>
      <c r="O18" s="22">
        <v>144029</v>
      </c>
      <c r="P18" s="31">
        <f t="shared" si="5"/>
        <v>9.2560000000000002</v>
      </c>
      <c r="Q18" s="46">
        <v>40.252000000000002</v>
      </c>
      <c r="R18" s="162"/>
    </row>
    <row r="19" spans="1:18" ht="27" customHeight="1">
      <c r="A19" s="173">
        <v>1140</v>
      </c>
      <c r="B19" s="88" t="s">
        <v>35</v>
      </c>
      <c r="C19" s="228">
        <v>9002194</v>
      </c>
      <c r="D19" s="89">
        <v>76.5</v>
      </c>
      <c r="E19" s="89">
        <v>76.5</v>
      </c>
      <c r="F19" s="28">
        <v>16</v>
      </c>
      <c r="G19" s="28">
        <v>31</v>
      </c>
      <c r="H19" s="122">
        <f t="shared" si="0"/>
        <v>496</v>
      </c>
      <c r="I19" s="123">
        <v>4</v>
      </c>
      <c r="J19" s="181">
        <f t="shared" si="2"/>
        <v>37940</v>
      </c>
      <c r="K19" s="191">
        <f t="shared" si="6"/>
        <v>4</v>
      </c>
      <c r="L19" s="132">
        <f t="shared" si="3"/>
        <v>37940</v>
      </c>
      <c r="M19" s="24">
        <f t="shared" si="1"/>
        <v>210970</v>
      </c>
      <c r="N19" s="45">
        <f t="shared" si="4"/>
        <v>5.56</v>
      </c>
      <c r="O19" s="22">
        <v>527425</v>
      </c>
      <c r="P19" s="31">
        <f t="shared" si="5"/>
        <v>13.901999999999999</v>
      </c>
      <c r="Q19" s="46">
        <v>40.252000000000002</v>
      </c>
      <c r="R19" s="162"/>
    </row>
    <row r="20" spans="1:18" ht="27" customHeight="1">
      <c r="A20" s="173">
        <v>1141</v>
      </c>
      <c r="B20" s="88" t="s">
        <v>42</v>
      </c>
      <c r="C20" s="228">
        <v>9002069</v>
      </c>
      <c r="D20" s="178">
        <v>122.7</v>
      </c>
      <c r="E20" s="178">
        <v>137.9</v>
      </c>
      <c r="F20" s="154">
        <v>2</v>
      </c>
      <c r="G20" s="28">
        <v>31</v>
      </c>
      <c r="H20" s="122">
        <f t="shared" si="0"/>
        <v>62</v>
      </c>
      <c r="I20" s="123"/>
      <c r="J20" s="181">
        <f t="shared" si="2"/>
        <v>7607.4000000000005</v>
      </c>
      <c r="K20" s="191"/>
      <c r="L20" s="132">
        <f t="shared" si="3"/>
        <v>8549.8000000000011</v>
      </c>
      <c r="M20" s="24">
        <f t="shared" si="1"/>
        <v>47498</v>
      </c>
      <c r="N20" s="45">
        <f t="shared" si="4"/>
        <v>5.56</v>
      </c>
      <c r="O20" s="22">
        <v>118745</v>
      </c>
      <c r="P20" s="31">
        <f t="shared" si="5"/>
        <v>13.888999999999999</v>
      </c>
      <c r="Q20" s="46">
        <v>40.252000000000002</v>
      </c>
      <c r="R20" s="162"/>
    </row>
    <row r="21" spans="1:18" ht="27" customHeight="1">
      <c r="A21" s="173">
        <v>1142</v>
      </c>
      <c r="B21" s="88" t="s">
        <v>36</v>
      </c>
      <c r="C21" s="228">
        <v>9001865</v>
      </c>
      <c r="D21" s="89">
        <v>45.5</v>
      </c>
      <c r="E21" s="89">
        <v>45.5</v>
      </c>
      <c r="F21" s="28">
        <v>8</v>
      </c>
      <c r="G21" s="28">
        <v>31</v>
      </c>
      <c r="H21" s="122">
        <f t="shared" si="0"/>
        <v>248</v>
      </c>
      <c r="I21" s="123"/>
      <c r="J21" s="181">
        <f t="shared" si="2"/>
        <v>11284</v>
      </c>
      <c r="K21" s="191"/>
      <c r="L21" s="132">
        <f t="shared" si="3"/>
        <v>11284</v>
      </c>
      <c r="M21" s="24">
        <f t="shared" si="1"/>
        <v>36214.400000000001</v>
      </c>
      <c r="N21" s="45">
        <f t="shared" si="4"/>
        <v>3.21</v>
      </c>
      <c r="O21" s="22">
        <v>90536</v>
      </c>
      <c r="P21" s="31">
        <f t="shared" si="5"/>
        <v>8.0229999999999997</v>
      </c>
      <c r="Q21" s="46">
        <v>40.252000000000002</v>
      </c>
      <c r="R21" s="162"/>
    </row>
    <row r="22" spans="1:18" ht="27" customHeight="1">
      <c r="A22" s="173">
        <v>1143</v>
      </c>
      <c r="B22" s="88" t="s">
        <v>37</v>
      </c>
      <c r="C22" s="228">
        <v>9002214</v>
      </c>
      <c r="D22" s="89">
        <v>4.4000000000000004</v>
      </c>
      <c r="E22" s="89">
        <v>4.4000000000000004</v>
      </c>
      <c r="F22" s="28">
        <v>8</v>
      </c>
      <c r="G22" s="28">
        <v>31</v>
      </c>
      <c r="H22" s="122">
        <f t="shared" si="0"/>
        <v>248</v>
      </c>
      <c r="I22" s="123"/>
      <c r="J22" s="181">
        <f t="shared" si="2"/>
        <v>1091.2</v>
      </c>
      <c r="K22" s="191"/>
      <c r="L22" s="132">
        <f t="shared" si="3"/>
        <v>1091.2</v>
      </c>
      <c r="M22" s="24">
        <f t="shared" si="1"/>
        <v>10235.200000000001</v>
      </c>
      <c r="N22" s="45">
        <f t="shared" si="4"/>
        <v>9.3800000000000008</v>
      </c>
      <c r="O22" s="22">
        <v>25588</v>
      </c>
      <c r="P22" s="31">
        <f t="shared" si="5"/>
        <v>23.449000000000002</v>
      </c>
      <c r="Q22" s="46">
        <v>40.252000000000002</v>
      </c>
      <c r="R22" s="162"/>
    </row>
    <row r="23" spans="1:18" ht="27" customHeight="1" thickBot="1">
      <c r="A23" s="179">
        <v>1145</v>
      </c>
      <c r="B23" s="94" t="s">
        <v>48</v>
      </c>
      <c r="C23" s="230">
        <v>9002070</v>
      </c>
      <c r="D23" s="95">
        <v>75.7</v>
      </c>
      <c r="E23" s="95">
        <v>126.6</v>
      </c>
      <c r="F23" s="47">
        <v>14</v>
      </c>
      <c r="G23" s="47">
        <v>31</v>
      </c>
      <c r="H23" s="186">
        <f t="shared" si="0"/>
        <v>434</v>
      </c>
      <c r="I23" s="187">
        <v>31.6</v>
      </c>
      <c r="J23" s="188">
        <f t="shared" si="2"/>
        <v>32822.200000000004</v>
      </c>
      <c r="K23" s="190">
        <v>82.5</v>
      </c>
      <c r="L23" s="132">
        <f t="shared" si="3"/>
        <v>54861.899999999994</v>
      </c>
      <c r="M23" s="189">
        <f t="shared" si="1"/>
        <v>366972</v>
      </c>
      <c r="N23" s="65">
        <f t="shared" si="4"/>
        <v>6.69</v>
      </c>
      <c r="O23" s="112">
        <v>917430</v>
      </c>
      <c r="P23" s="66">
        <f t="shared" si="5"/>
        <v>16.722999999999999</v>
      </c>
      <c r="Q23" s="113">
        <v>40.252000000000002</v>
      </c>
      <c r="R23" s="162"/>
    </row>
    <row r="24" spans="1:18" ht="27" customHeight="1" thickBot="1">
      <c r="A24" s="236"/>
      <c r="B24" s="63"/>
      <c r="C24" s="64"/>
      <c r="D24" s="134"/>
      <c r="E24" s="134"/>
      <c r="F24" s="64"/>
      <c r="G24" s="64"/>
      <c r="H24" s="69"/>
      <c r="I24" s="198">
        <f t="shared" ref="I24:L24" si="7">SUM(I3:I23)</f>
        <v>72.5</v>
      </c>
      <c r="J24" s="198">
        <f t="shared" si="7"/>
        <v>275557.8</v>
      </c>
      <c r="K24" s="198">
        <f t="shared" si="7"/>
        <v>123.4</v>
      </c>
      <c r="L24" s="198">
        <f t="shared" si="7"/>
        <v>299119.59999999998</v>
      </c>
      <c r="M24" s="192"/>
      <c r="N24" s="135"/>
      <c r="O24" s="249">
        <f>SUM(O3:O23)</f>
        <v>3535870</v>
      </c>
      <c r="P24" s="64"/>
      <c r="Q24" s="64"/>
      <c r="R24" s="162"/>
    </row>
    <row r="25" spans="1:18" ht="27" customHeight="1">
      <c r="A25" s="6" t="s">
        <v>0</v>
      </c>
      <c r="B25" s="32" t="s">
        <v>5</v>
      </c>
      <c r="C25" s="7"/>
      <c r="D25" s="127"/>
      <c r="E25" s="127"/>
      <c r="F25" s="7"/>
      <c r="G25" s="7"/>
      <c r="H25" s="7"/>
      <c r="I25" s="128"/>
      <c r="J25" s="128"/>
      <c r="K25" s="128"/>
      <c r="M25" s="7"/>
      <c r="O25" s="72"/>
      <c r="P25" s="237"/>
      <c r="Q25" s="7"/>
      <c r="R25" s="162"/>
    </row>
    <row r="26" spans="1:18" ht="27" customHeight="1">
      <c r="A26" s="6"/>
      <c r="B26" s="32" t="s">
        <v>6</v>
      </c>
      <c r="C26" s="7"/>
      <c r="D26" s="127"/>
      <c r="E26" s="127"/>
      <c r="F26" s="7"/>
      <c r="G26" s="7"/>
      <c r="H26" s="7"/>
      <c r="I26" s="128"/>
      <c r="J26" s="128"/>
      <c r="K26" s="128"/>
      <c r="M26" s="7"/>
      <c r="O26" s="72"/>
      <c r="P26" s="237"/>
      <c r="Q26" s="7"/>
      <c r="R26" s="162"/>
    </row>
    <row r="27" spans="1:18" ht="27" customHeight="1">
      <c r="A27" s="6"/>
      <c r="B27" s="32" t="s">
        <v>7</v>
      </c>
      <c r="C27" s="7"/>
      <c r="D27" s="127"/>
      <c r="E27" s="127"/>
      <c r="F27" s="7"/>
      <c r="G27" s="7"/>
      <c r="H27" s="7"/>
      <c r="I27" s="128"/>
      <c r="J27" s="128"/>
      <c r="K27" s="128"/>
      <c r="M27" s="7"/>
      <c r="O27" s="72"/>
      <c r="P27" s="237"/>
      <c r="Q27" s="7"/>
      <c r="R27" s="162"/>
    </row>
    <row r="28" spans="1:18" ht="27" customHeight="1">
      <c r="A28" s="6"/>
      <c r="B28" s="32" t="s">
        <v>8</v>
      </c>
      <c r="C28" s="7"/>
      <c r="D28" s="127"/>
      <c r="E28" s="127"/>
      <c r="F28" s="7"/>
      <c r="G28" s="7"/>
      <c r="H28" s="7"/>
      <c r="I28" s="128"/>
      <c r="J28" s="128"/>
      <c r="K28" s="128"/>
      <c r="M28" s="7"/>
      <c r="O28" s="7"/>
      <c r="P28" s="237"/>
      <c r="Q28" s="7"/>
      <c r="R28" s="162"/>
    </row>
    <row r="29" spans="1:18" ht="27" customHeight="1">
      <c r="A29" s="6"/>
      <c r="B29" s="32" t="s">
        <v>9</v>
      </c>
      <c r="C29" s="7"/>
      <c r="D29" s="129"/>
      <c r="E29" s="129"/>
      <c r="F29" s="127"/>
      <c r="G29" s="127"/>
      <c r="H29" s="7"/>
      <c r="I29" s="128"/>
      <c r="J29" s="128"/>
      <c r="K29" s="128"/>
      <c r="M29" s="7"/>
      <c r="O29" s="7"/>
      <c r="P29" s="7"/>
      <c r="Q29" s="7"/>
      <c r="R29" s="162"/>
    </row>
    <row r="30" spans="1:18" ht="27" customHeight="1">
      <c r="A30" s="6"/>
      <c r="B30" s="5" t="s">
        <v>10</v>
      </c>
      <c r="C30" s="7"/>
      <c r="D30" s="129"/>
      <c r="E30" s="129"/>
      <c r="F30" s="7"/>
      <c r="G30" s="7"/>
      <c r="H30" s="7"/>
      <c r="I30" s="128"/>
      <c r="J30" s="128"/>
      <c r="K30" s="128"/>
      <c r="M30" s="7"/>
      <c r="O30" s="7"/>
      <c r="P30" s="7"/>
      <c r="Q30" s="7"/>
      <c r="R30" s="162"/>
    </row>
    <row r="31" spans="1:18" ht="27" customHeight="1" thickBot="1">
      <c r="A31" s="80"/>
      <c r="B31" s="4"/>
      <c r="C31" s="39"/>
      <c r="D31" s="38"/>
      <c r="E31" s="38"/>
      <c r="F31" s="39"/>
      <c r="G31" s="39"/>
      <c r="H31" s="39"/>
      <c r="I31" s="40"/>
      <c r="J31" s="40"/>
      <c r="K31" s="40"/>
      <c r="L31" s="81"/>
      <c r="M31" s="39"/>
      <c r="N31" s="82"/>
      <c r="O31" s="39"/>
      <c r="P31" s="39"/>
      <c r="Q31" s="39"/>
      <c r="R31" s="162"/>
    </row>
    <row r="32" spans="1:18" ht="27" customHeight="1">
      <c r="B32" s="2" t="s">
        <v>11</v>
      </c>
    </row>
    <row r="34" spans="1:18" ht="27" customHeight="1" thickBot="1">
      <c r="C34" s="276" t="s">
        <v>59</v>
      </c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</row>
    <row r="35" spans="1:18" ht="64.900000000000006" customHeight="1" thickBot="1">
      <c r="A35" s="235" t="s">
        <v>57</v>
      </c>
      <c r="B35" s="9" t="s">
        <v>1</v>
      </c>
      <c r="C35" s="1" t="s">
        <v>2</v>
      </c>
      <c r="D35" s="1" t="s">
        <v>50</v>
      </c>
      <c r="E35" s="1" t="s">
        <v>51</v>
      </c>
      <c r="F35" s="1" t="s">
        <v>52</v>
      </c>
      <c r="G35" s="1" t="s">
        <v>53</v>
      </c>
      <c r="H35" s="1" t="s">
        <v>54</v>
      </c>
      <c r="I35" s="56" t="s">
        <v>71</v>
      </c>
      <c r="J35" s="56" t="s">
        <v>70</v>
      </c>
      <c r="K35" s="56" t="s">
        <v>72</v>
      </c>
      <c r="L35" s="1" t="s">
        <v>55</v>
      </c>
      <c r="M35" s="57" t="s">
        <v>56</v>
      </c>
      <c r="N35" s="248" t="s">
        <v>3</v>
      </c>
      <c r="O35" s="115" t="s">
        <v>73</v>
      </c>
      <c r="P35" s="1" t="s">
        <v>12</v>
      </c>
      <c r="Q35" s="1" t="s">
        <v>4</v>
      </c>
      <c r="R35" s="164"/>
    </row>
    <row r="36" spans="1:18" ht="27" customHeight="1">
      <c r="A36" s="85">
        <v>1120</v>
      </c>
      <c r="B36" s="100" t="s">
        <v>43</v>
      </c>
      <c r="C36" s="58">
        <v>9001862</v>
      </c>
      <c r="D36" s="142">
        <v>10</v>
      </c>
      <c r="E36" s="142">
        <v>10</v>
      </c>
      <c r="F36" s="58">
        <v>2</v>
      </c>
      <c r="G36" s="58">
        <v>31</v>
      </c>
      <c r="H36" s="138">
        <f>(F36*2)+(2*29)</f>
        <v>62</v>
      </c>
      <c r="I36" s="155"/>
      <c r="J36" s="197">
        <f t="shared" ref="J36:J56" si="8">D36*H36-I36</f>
        <v>620</v>
      </c>
      <c r="K36" s="155"/>
      <c r="L36" s="121">
        <f t="shared" ref="L36:L56" si="9">E36*H36-K36</f>
        <v>620</v>
      </c>
      <c r="M36" s="59">
        <f t="shared" ref="M36:M56" si="10">O36/2.5</f>
        <v>102.8</v>
      </c>
      <c r="N36" s="53">
        <f>ROUND(M36/L36,2)</f>
        <v>0.17</v>
      </c>
      <c r="O36" s="153">
        <v>257</v>
      </c>
      <c r="P36" s="60">
        <f>ROUND(O36/L36,3)</f>
        <v>0.41499999999999998</v>
      </c>
      <c r="Q36" s="60">
        <v>40.252000000000002</v>
      </c>
      <c r="R36" s="162"/>
    </row>
    <row r="37" spans="1:18" ht="27" customHeight="1">
      <c r="A37" s="173">
        <v>1121</v>
      </c>
      <c r="B37" s="88" t="s">
        <v>26</v>
      </c>
      <c r="C37" s="228">
        <v>9001863</v>
      </c>
      <c r="D37" s="89">
        <v>48.8</v>
      </c>
      <c r="E37" s="89">
        <v>48.8</v>
      </c>
      <c r="F37" s="28">
        <v>22</v>
      </c>
      <c r="G37" s="133">
        <v>31</v>
      </c>
      <c r="H37" s="28">
        <f>F37*31</f>
        <v>682</v>
      </c>
      <c r="I37" s="140">
        <v>10.8</v>
      </c>
      <c r="J37" s="181">
        <f t="shared" si="8"/>
        <v>33270.799999999996</v>
      </c>
      <c r="K37" s="140">
        <f>I37</f>
        <v>10.8</v>
      </c>
      <c r="L37" s="124">
        <f t="shared" si="9"/>
        <v>33270.799999999996</v>
      </c>
      <c r="M37" s="29">
        <f t="shared" si="10"/>
        <v>203140</v>
      </c>
      <c r="N37" s="45">
        <f t="shared" ref="N37:N56" si="11">ROUND(M37/L37,2)</f>
        <v>6.11</v>
      </c>
      <c r="O37" s="22">
        <v>507850</v>
      </c>
      <c r="P37" s="31">
        <f t="shared" ref="P37:P56" si="12">ROUND(O37/L37,3)</f>
        <v>15.263999999999999</v>
      </c>
      <c r="Q37" s="31">
        <v>40.252000000000002</v>
      </c>
      <c r="R37" s="51"/>
    </row>
    <row r="38" spans="1:18" ht="27" customHeight="1">
      <c r="A38" s="173">
        <v>1122</v>
      </c>
      <c r="B38" s="88" t="s">
        <v>38</v>
      </c>
      <c r="C38" s="228">
        <v>9001864</v>
      </c>
      <c r="D38" s="90">
        <v>71.150000000000006</v>
      </c>
      <c r="E38" s="90">
        <v>72.400000000000006</v>
      </c>
      <c r="F38" s="28">
        <v>6</v>
      </c>
      <c r="G38" s="133">
        <v>31</v>
      </c>
      <c r="H38" s="28">
        <f t="shared" ref="H38:H56" si="13">F38*31</f>
        <v>186</v>
      </c>
      <c r="I38" s="140">
        <v>2.4500000000000002</v>
      </c>
      <c r="J38" s="181">
        <f t="shared" si="8"/>
        <v>13231.45</v>
      </c>
      <c r="K38" s="140">
        <v>3.7</v>
      </c>
      <c r="L38" s="124">
        <f t="shared" si="9"/>
        <v>13462.7</v>
      </c>
      <c r="M38" s="29">
        <f t="shared" si="10"/>
        <v>42888.800000000003</v>
      </c>
      <c r="N38" s="45">
        <f t="shared" si="11"/>
        <v>3.19</v>
      </c>
      <c r="O38" s="22">
        <v>107222</v>
      </c>
      <c r="P38" s="31">
        <f t="shared" si="12"/>
        <v>7.9640000000000004</v>
      </c>
      <c r="Q38" s="31">
        <v>40.252000000000002</v>
      </c>
      <c r="R38" s="51"/>
    </row>
    <row r="39" spans="1:18" ht="27" customHeight="1">
      <c r="A39" s="173">
        <v>1123</v>
      </c>
      <c r="B39" s="84" t="s">
        <v>28</v>
      </c>
      <c r="C39" s="228">
        <v>9002067</v>
      </c>
      <c r="D39" s="89">
        <v>19.600000000000001</v>
      </c>
      <c r="E39" s="89">
        <v>20.399999999999999</v>
      </c>
      <c r="F39" s="28">
        <v>14</v>
      </c>
      <c r="G39" s="133">
        <v>31</v>
      </c>
      <c r="H39" s="28">
        <f t="shared" si="13"/>
        <v>434</v>
      </c>
      <c r="I39" s="140">
        <v>8</v>
      </c>
      <c r="J39" s="181">
        <f t="shared" si="8"/>
        <v>8498.4000000000015</v>
      </c>
      <c r="K39" s="140">
        <f t="shared" ref="K39:K56" si="14">I39</f>
        <v>8</v>
      </c>
      <c r="L39" s="124">
        <f t="shared" si="9"/>
        <v>8845.5999999999985</v>
      </c>
      <c r="M39" s="29">
        <f t="shared" si="10"/>
        <v>29828</v>
      </c>
      <c r="N39" s="45">
        <f t="shared" si="11"/>
        <v>3.37</v>
      </c>
      <c r="O39" s="22">
        <v>74570</v>
      </c>
      <c r="P39" s="31">
        <f t="shared" si="12"/>
        <v>8.43</v>
      </c>
      <c r="Q39" s="31">
        <v>40.252000000000002</v>
      </c>
      <c r="R39" s="162"/>
    </row>
    <row r="40" spans="1:18" ht="27" customHeight="1">
      <c r="A40" s="173">
        <v>1125</v>
      </c>
      <c r="B40" s="84" t="s">
        <v>44</v>
      </c>
      <c r="C40" s="228">
        <v>9002182</v>
      </c>
      <c r="D40" s="89">
        <v>20.8</v>
      </c>
      <c r="E40" s="89">
        <v>20.8</v>
      </c>
      <c r="F40" s="28">
        <v>10</v>
      </c>
      <c r="G40" s="133">
        <v>31</v>
      </c>
      <c r="H40" s="28">
        <f t="shared" si="13"/>
        <v>310</v>
      </c>
      <c r="I40" s="140"/>
      <c r="J40" s="181">
        <f t="shared" si="8"/>
        <v>6448</v>
      </c>
      <c r="K40" s="140"/>
      <c r="L40" s="124">
        <f t="shared" si="9"/>
        <v>6448</v>
      </c>
      <c r="M40" s="29">
        <f t="shared" si="10"/>
        <v>8283.2000000000007</v>
      </c>
      <c r="N40" s="52">
        <f t="shared" si="11"/>
        <v>1.28</v>
      </c>
      <c r="O40" s="22">
        <v>20708</v>
      </c>
      <c r="P40" s="31">
        <f t="shared" si="12"/>
        <v>3.2120000000000002</v>
      </c>
      <c r="Q40" s="31">
        <v>40.252000000000002</v>
      </c>
      <c r="R40" s="162"/>
    </row>
    <row r="41" spans="1:18" ht="27" customHeight="1">
      <c r="A41" s="173">
        <v>1126</v>
      </c>
      <c r="B41" s="88" t="s">
        <v>39</v>
      </c>
      <c r="C41" s="228">
        <v>9002068</v>
      </c>
      <c r="D41" s="178">
        <v>66.099999999999994</v>
      </c>
      <c r="E41" s="178">
        <v>66.099999999999994</v>
      </c>
      <c r="F41" s="28">
        <v>2</v>
      </c>
      <c r="G41" s="133">
        <v>31</v>
      </c>
      <c r="H41" s="28">
        <f t="shared" si="13"/>
        <v>62</v>
      </c>
      <c r="I41" s="140"/>
      <c r="J41" s="181">
        <f t="shared" si="8"/>
        <v>4098.2</v>
      </c>
      <c r="K41" s="140"/>
      <c r="L41" s="124">
        <f t="shared" si="9"/>
        <v>4098.2</v>
      </c>
      <c r="M41" s="29">
        <f t="shared" si="10"/>
        <v>21402</v>
      </c>
      <c r="N41" s="45">
        <f t="shared" si="11"/>
        <v>5.22</v>
      </c>
      <c r="O41" s="22">
        <v>53505</v>
      </c>
      <c r="P41" s="31">
        <f t="shared" si="12"/>
        <v>13.055999999999999</v>
      </c>
      <c r="Q41" s="31">
        <v>40.252000000000002</v>
      </c>
      <c r="R41" s="162"/>
    </row>
    <row r="42" spans="1:18" ht="27" customHeight="1">
      <c r="A42" s="173">
        <v>1128</v>
      </c>
      <c r="B42" s="84" t="s">
        <v>45</v>
      </c>
      <c r="C42" s="228">
        <v>9002283</v>
      </c>
      <c r="D42" s="178">
        <v>35.15</v>
      </c>
      <c r="E42" s="178">
        <v>35.15</v>
      </c>
      <c r="F42" s="28">
        <v>4</v>
      </c>
      <c r="G42" s="133">
        <v>31</v>
      </c>
      <c r="H42" s="28">
        <f t="shared" si="13"/>
        <v>124</v>
      </c>
      <c r="I42" s="140">
        <v>5.8</v>
      </c>
      <c r="J42" s="181">
        <f t="shared" si="8"/>
        <v>4352.7999999999993</v>
      </c>
      <c r="K42" s="140">
        <v>5.8</v>
      </c>
      <c r="L42" s="124">
        <f t="shared" si="9"/>
        <v>4352.7999999999993</v>
      </c>
      <c r="M42" s="29">
        <f t="shared" si="10"/>
        <v>6737.6</v>
      </c>
      <c r="N42" s="45">
        <f t="shared" si="11"/>
        <v>1.55</v>
      </c>
      <c r="O42" s="22">
        <v>16844</v>
      </c>
      <c r="P42" s="31">
        <f t="shared" si="12"/>
        <v>3.87</v>
      </c>
      <c r="Q42" s="31">
        <v>40.252000000000002</v>
      </c>
      <c r="R42" s="162"/>
    </row>
    <row r="43" spans="1:18" ht="27" customHeight="1">
      <c r="A43" s="173">
        <v>1129</v>
      </c>
      <c r="B43" s="88" t="s">
        <v>40</v>
      </c>
      <c r="C43" s="228">
        <v>9002187</v>
      </c>
      <c r="D43" s="178">
        <v>30.75</v>
      </c>
      <c r="E43" s="178">
        <v>30.75</v>
      </c>
      <c r="F43" s="28">
        <v>6</v>
      </c>
      <c r="G43" s="133">
        <v>31</v>
      </c>
      <c r="H43" s="28">
        <f t="shared" si="13"/>
        <v>186</v>
      </c>
      <c r="I43" s="140">
        <v>11.6</v>
      </c>
      <c r="J43" s="181">
        <f t="shared" si="8"/>
        <v>5707.9</v>
      </c>
      <c r="K43" s="140">
        <f t="shared" si="14"/>
        <v>11.6</v>
      </c>
      <c r="L43" s="124">
        <f t="shared" si="9"/>
        <v>5707.9</v>
      </c>
      <c r="M43" s="29">
        <f t="shared" si="10"/>
        <v>28644.799999999999</v>
      </c>
      <c r="N43" s="45">
        <f t="shared" si="11"/>
        <v>5.0199999999999996</v>
      </c>
      <c r="O43" s="22">
        <v>71612</v>
      </c>
      <c r="P43" s="31">
        <f t="shared" si="12"/>
        <v>12.545999999999999</v>
      </c>
      <c r="Q43" s="31">
        <v>40.252000000000002</v>
      </c>
      <c r="R43" s="162"/>
    </row>
    <row r="44" spans="1:18" ht="27" customHeight="1">
      <c r="A44" s="173">
        <v>1130</v>
      </c>
      <c r="B44" s="84" t="s">
        <v>46</v>
      </c>
      <c r="C44" s="228">
        <v>9002184</v>
      </c>
      <c r="D44" s="178">
        <v>29.7</v>
      </c>
      <c r="E44" s="178">
        <v>29.7</v>
      </c>
      <c r="F44" s="28">
        <v>10</v>
      </c>
      <c r="G44" s="133">
        <v>31</v>
      </c>
      <c r="H44" s="28">
        <f t="shared" si="13"/>
        <v>310</v>
      </c>
      <c r="I44" s="140">
        <v>4.2</v>
      </c>
      <c r="J44" s="181">
        <f t="shared" si="8"/>
        <v>9202.7999999999993</v>
      </c>
      <c r="K44" s="140">
        <v>4.2</v>
      </c>
      <c r="L44" s="124">
        <f t="shared" si="9"/>
        <v>9202.7999999999993</v>
      </c>
      <c r="M44" s="29">
        <f t="shared" si="10"/>
        <v>6898</v>
      </c>
      <c r="N44" s="45">
        <f t="shared" si="11"/>
        <v>0.75</v>
      </c>
      <c r="O44" s="22">
        <v>17245</v>
      </c>
      <c r="P44" s="31">
        <f t="shared" si="12"/>
        <v>1.8740000000000001</v>
      </c>
      <c r="Q44" s="31">
        <v>40.252000000000002</v>
      </c>
      <c r="R44" s="162"/>
    </row>
    <row r="45" spans="1:18" ht="27" customHeight="1">
      <c r="A45" s="173">
        <v>1131</v>
      </c>
      <c r="B45" s="88" t="s">
        <v>29</v>
      </c>
      <c r="C45" s="228">
        <v>9002188</v>
      </c>
      <c r="D45" s="89">
        <v>18.899999999999999</v>
      </c>
      <c r="E45" s="89">
        <v>18.899999999999999</v>
      </c>
      <c r="F45" s="28">
        <v>12</v>
      </c>
      <c r="G45" s="133">
        <v>31</v>
      </c>
      <c r="H45" s="28">
        <f t="shared" si="13"/>
        <v>372</v>
      </c>
      <c r="I45" s="140">
        <v>21.5</v>
      </c>
      <c r="J45" s="181">
        <f t="shared" si="8"/>
        <v>7009.2999999999993</v>
      </c>
      <c r="K45" s="140">
        <f t="shared" si="14"/>
        <v>21.5</v>
      </c>
      <c r="L45" s="124">
        <f t="shared" si="9"/>
        <v>7009.2999999999993</v>
      </c>
      <c r="M45" s="29">
        <f t="shared" si="10"/>
        <v>42674.400000000001</v>
      </c>
      <c r="N45" s="45">
        <f t="shared" si="11"/>
        <v>6.09</v>
      </c>
      <c r="O45" s="22">
        <v>106686</v>
      </c>
      <c r="P45" s="31">
        <f t="shared" si="12"/>
        <v>15.221</v>
      </c>
      <c r="Q45" s="31">
        <v>40.252000000000002</v>
      </c>
      <c r="R45" s="51"/>
    </row>
    <row r="46" spans="1:18" ht="27" customHeight="1">
      <c r="A46" s="173">
        <v>1132</v>
      </c>
      <c r="B46" s="88" t="s">
        <v>30</v>
      </c>
      <c r="C46" s="228">
        <v>9002189</v>
      </c>
      <c r="D46" s="90">
        <v>36.35</v>
      </c>
      <c r="E46" s="90">
        <f>35.9+0.45</f>
        <v>36.35</v>
      </c>
      <c r="F46" s="28">
        <v>12</v>
      </c>
      <c r="G46" s="28">
        <v>31</v>
      </c>
      <c r="H46" s="28">
        <f t="shared" si="13"/>
        <v>372</v>
      </c>
      <c r="I46" s="140">
        <v>16.399999999999999</v>
      </c>
      <c r="J46" s="181">
        <f t="shared" si="8"/>
        <v>13505.800000000001</v>
      </c>
      <c r="K46" s="140">
        <f t="shared" si="14"/>
        <v>16.399999999999999</v>
      </c>
      <c r="L46" s="124">
        <f t="shared" si="9"/>
        <v>13505.800000000001</v>
      </c>
      <c r="M46" s="29">
        <f t="shared" si="10"/>
        <v>56042</v>
      </c>
      <c r="N46" s="45">
        <f t="shared" si="11"/>
        <v>4.1500000000000004</v>
      </c>
      <c r="O46" s="22">
        <v>140105</v>
      </c>
      <c r="P46" s="31">
        <f t="shared" si="12"/>
        <v>10.374000000000001</v>
      </c>
      <c r="Q46" s="31">
        <v>40.252000000000002</v>
      </c>
      <c r="R46" s="51"/>
    </row>
    <row r="47" spans="1:18" ht="27" customHeight="1">
      <c r="A47" s="173">
        <v>1133</v>
      </c>
      <c r="B47" s="84" t="s">
        <v>41</v>
      </c>
      <c r="C47" s="228">
        <v>9002190</v>
      </c>
      <c r="D47" s="178">
        <v>56.9</v>
      </c>
      <c r="E47" s="178">
        <v>56.9</v>
      </c>
      <c r="F47" s="28">
        <v>4</v>
      </c>
      <c r="G47" s="28">
        <v>31</v>
      </c>
      <c r="H47" s="28">
        <f t="shared" si="13"/>
        <v>124</v>
      </c>
      <c r="I47" s="140">
        <v>10</v>
      </c>
      <c r="J47" s="181">
        <f t="shared" si="8"/>
        <v>7045.5999999999995</v>
      </c>
      <c r="K47" s="140">
        <f t="shared" si="14"/>
        <v>10</v>
      </c>
      <c r="L47" s="124">
        <f t="shared" si="9"/>
        <v>7045.5999999999995</v>
      </c>
      <c r="M47" s="29">
        <f t="shared" si="10"/>
        <v>58200.800000000003</v>
      </c>
      <c r="N47" s="45">
        <f t="shared" si="11"/>
        <v>8.26</v>
      </c>
      <c r="O47" s="22">
        <v>145502</v>
      </c>
      <c r="P47" s="31">
        <f t="shared" si="12"/>
        <v>20.651</v>
      </c>
      <c r="Q47" s="31">
        <v>40.252000000000002</v>
      </c>
      <c r="R47" s="51"/>
    </row>
    <row r="48" spans="1:18" ht="27" customHeight="1">
      <c r="A48" s="173">
        <v>1135</v>
      </c>
      <c r="B48" s="88" t="s">
        <v>31</v>
      </c>
      <c r="C48" s="228">
        <v>9002191</v>
      </c>
      <c r="D48" s="89">
        <v>28.4</v>
      </c>
      <c r="E48" s="89">
        <v>28.4</v>
      </c>
      <c r="F48" s="28">
        <v>24</v>
      </c>
      <c r="G48" s="28">
        <v>31</v>
      </c>
      <c r="H48" s="28">
        <f t="shared" si="13"/>
        <v>744</v>
      </c>
      <c r="I48" s="140"/>
      <c r="J48" s="181">
        <f t="shared" si="8"/>
        <v>21129.599999999999</v>
      </c>
      <c r="K48" s="140"/>
      <c r="L48" s="124">
        <f t="shared" si="9"/>
        <v>21129.599999999999</v>
      </c>
      <c r="M48" s="29">
        <f t="shared" si="10"/>
        <v>51074</v>
      </c>
      <c r="N48" s="45">
        <f t="shared" si="11"/>
        <v>2.42</v>
      </c>
      <c r="O48" s="22">
        <v>127685</v>
      </c>
      <c r="P48" s="31">
        <f t="shared" si="12"/>
        <v>6.0430000000000001</v>
      </c>
      <c r="Q48" s="31">
        <v>40.252000000000002</v>
      </c>
      <c r="R48" s="162"/>
    </row>
    <row r="49" spans="1:18" ht="27" customHeight="1">
      <c r="A49" s="173">
        <v>1136</v>
      </c>
      <c r="B49" s="88" t="s">
        <v>32</v>
      </c>
      <c r="C49" s="228">
        <v>9002192</v>
      </c>
      <c r="D49" s="90">
        <v>26.85</v>
      </c>
      <c r="E49" s="90">
        <f>26.4+0.45</f>
        <v>26.849999999999998</v>
      </c>
      <c r="F49" s="28">
        <v>6</v>
      </c>
      <c r="G49" s="28">
        <v>31</v>
      </c>
      <c r="H49" s="28">
        <f t="shared" si="13"/>
        <v>186</v>
      </c>
      <c r="I49" s="140">
        <v>18.7</v>
      </c>
      <c r="J49" s="181">
        <f t="shared" si="8"/>
        <v>4975.4000000000005</v>
      </c>
      <c r="K49" s="140">
        <f t="shared" si="14"/>
        <v>18.7</v>
      </c>
      <c r="L49" s="124">
        <f t="shared" si="9"/>
        <v>4975.3999999999996</v>
      </c>
      <c r="M49" s="29">
        <f t="shared" si="10"/>
        <v>20656.400000000001</v>
      </c>
      <c r="N49" s="45">
        <f t="shared" si="11"/>
        <v>4.1500000000000004</v>
      </c>
      <c r="O49" s="22">
        <v>51641</v>
      </c>
      <c r="P49" s="31">
        <f t="shared" si="12"/>
        <v>10.379</v>
      </c>
      <c r="Q49" s="31">
        <v>40.252000000000002</v>
      </c>
      <c r="R49" s="162"/>
    </row>
    <row r="50" spans="1:18" ht="27" customHeight="1">
      <c r="A50" s="173">
        <v>1137</v>
      </c>
      <c r="B50" s="88" t="s">
        <v>33</v>
      </c>
      <c r="C50" s="228">
        <v>9002185</v>
      </c>
      <c r="D50" s="89">
        <v>69.3</v>
      </c>
      <c r="E50" s="89">
        <v>69.3</v>
      </c>
      <c r="F50" s="28">
        <v>14</v>
      </c>
      <c r="G50" s="28">
        <v>31</v>
      </c>
      <c r="H50" s="28">
        <f t="shared" si="13"/>
        <v>434</v>
      </c>
      <c r="I50" s="140"/>
      <c r="J50" s="181">
        <f t="shared" si="8"/>
        <v>30076.199999999997</v>
      </c>
      <c r="K50" s="140"/>
      <c r="L50" s="124">
        <f t="shared" si="9"/>
        <v>30076.199999999997</v>
      </c>
      <c r="M50" s="29">
        <f t="shared" si="10"/>
        <v>58036.4</v>
      </c>
      <c r="N50" s="45">
        <f t="shared" si="11"/>
        <v>1.93</v>
      </c>
      <c r="O50" s="22">
        <v>145091</v>
      </c>
      <c r="P50" s="31">
        <f t="shared" si="12"/>
        <v>4.8239999999999998</v>
      </c>
      <c r="Q50" s="31">
        <v>40.252000000000002</v>
      </c>
      <c r="R50" s="162"/>
    </row>
    <row r="51" spans="1:18" ht="27" customHeight="1">
      <c r="A51" s="173">
        <v>1139</v>
      </c>
      <c r="B51" s="88" t="s">
        <v>34</v>
      </c>
      <c r="C51" s="228">
        <v>9002193</v>
      </c>
      <c r="D51" s="89">
        <v>27.9</v>
      </c>
      <c r="E51" s="89">
        <v>27.9</v>
      </c>
      <c r="F51" s="28">
        <v>18</v>
      </c>
      <c r="G51" s="28">
        <v>31</v>
      </c>
      <c r="H51" s="28">
        <f t="shared" si="13"/>
        <v>558</v>
      </c>
      <c r="I51" s="140">
        <v>68.599999999999994</v>
      </c>
      <c r="J51" s="181">
        <f t="shared" si="8"/>
        <v>15499.599999999999</v>
      </c>
      <c r="K51" s="140">
        <f t="shared" si="14"/>
        <v>68.599999999999994</v>
      </c>
      <c r="L51" s="124">
        <f t="shared" si="9"/>
        <v>15499.599999999999</v>
      </c>
      <c r="M51" s="29">
        <f t="shared" si="10"/>
        <v>59429.2</v>
      </c>
      <c r="N51" s="45">
        <f t="shared" si="11"/>
        <v>3.83</v>
      </c>
      <c r="O51" s="22">
        <v>148573</v>
      </c>
      <c r="P51" s="31">
        <f t="shared" si="12"/>
        <v>9.5860000000000003</v>
      </c>
      <c r="Q51" s="31">
        <v>40.252000000000002</v>
      </c>
      <c r="R51" s="162"/>
    </row>
    <row r="52" spans="1:18" ht="27" customHeight="1">
      <c r="A52" s="173">
        <v>1140</v>
      </c>
      <c r="B52" s="88" t="s">
        <v>35</v>
      </c>
      <c r="C52" s="228">
        <v>9002194</v>
      </c>
      <c r="D52" s="89">
        <v>76.5</v>
      </c>
      <c r="E52" s="89">
        <v>76.5</v>
      </c>
      <c r="F52" s="28">
        <v>16</v>
      </c>
      <c r="G52" s="28">
        <v>31</v>
      </c>
      <c r="H52" s="28">
        <f t="shared" si="13"/>
        <v>496</v>
      </c>
      <c r="I52" s="140">
        <v>10.8</v>
      </c>
      <c r="J52" s="181">
        <f t="shared" si="8"/>
        <v>37933.199999999997</v>
      </c>
      <c r="K52" s="140">
        <f t="shared" si="14"/>
        <v>10.8</v>
      </c>
      <c r="L52" s="124">
        <f t="shared" si="9"/>
        <v>37933.199999999997</v>
      </c>
      <c r="M52" s="29">
        <f t="shared" si="10"/>
        <v>277916.79999999999</v>
      </c>
      <c r="N52" s="45">
        <f t="shared" si="11"/>
        <v>7.33</v>
      </c>
      <c r="O52" s="22">
        <v>694792</v>
      </c>
      <c r="P52" s="31">
        <f t="shared" si="12"/>
        <v>18.315999999999999</v>
      </c>
      <c r="Q52" s="31">
        <v>40.252000000000002</v>
      </c>
      <c r="R52" s="162"/>
    </row>
    <row r="53" spans="1:18" ht="27" customHeight="1">
      <c r="A53" s="173">
        <v>1141</v>
      </c>
      <c r="B53" s="88" t="s">
        <v>42</v>
      </c>
      <c r="C53" s="228">
        <v>9002069</v>
      </c>
      <c r="D53" s="178">
        <v>122.7</v>
      </c>
      <c r="E53" s="178">
        <v>137.9</v>
      </c>
      <c r="F53" s="28">
        <v>2</v>
      </c>
      <c r="G53" s="28">
        <v>31</v>
      </c>
      <c r="H53" s="28">
        <f t="shared" si="13"/>
        <v>62</v>
      </c>
      <c r="I53" s="140">
        <v>195.4</v>
      </c>
      <c r="J53" s="181">
        <f t="shared" si="8"/>
        <v>7412.0000000000009</v>
      </c>
      <c r="K53" s="140">
        <f t="shared" si="14"/>
        <v>195.4</v>
      </c>
      <c r="L53" s="124">
        <f t="shared" si="9"/>
        <v>8354.4000000000015</v>
      </c>
      <c r="M53" s="29">
        <f t="shared" si="10"/>
        <v>47032</v>
      </c>
      <c r="N53" s="45">
        <f t="shared" si="11"/>
        <v>5.63</v>
      </c>
      <c r="O53" s="22">
        <v>117580</v>
      </c>
      <c r="P53" s="31">
        <f t="shared" si="12"/>
        <v>14.074</v>
      </c>
      <c r="Q53" s="31">
        <v>40.252000000000002</v>
      </c>
      <c r="R53" s="162"/>
    </row>
    <row r="54" spans="1:18" ht="27" customHeight="1">
      <c r="A54" s="173">
        <v>1142</v>
      </c>
      <c r="B54" s="88" t="s">
        <v>36</v>
      </c>
      <c r="C54" s="228">
        <v>9001865</v>
      </c>
      <c r="D54" s="89">
        <v>45.5</v>
      </c>
      <c r="E54" s="89">
        <v>45.5</v>
      </c>
      <c r="F54" s="28">
        <v>8</v>
      </c>
      <c r="G54" s="28">
        <v>31</v>
      </c>
      <c r="H54" s="28">
        <f t="shared" si="13"/>
        <v>248</v>
      </c>
      <c r="I54" s="140"/>
      <c r="J54" s="181">
        <f t="shared" si="8"/>
        <v>11284</v>
      </c>
      <c r="K54" s="140"/>
      <c r="L54" s="124">
        <f t="shared" si="9"/>
        <v>11284</v>
      </c>
      <c r="M54" s="29">
        <f t="shared" si="10"/>
        <v>28691.599999999999</v>
      </c>
      <c r="N54" s="45">
        <f t="shared" si="11"/>
        <v>2.54</v>
      </c>
      <c r="O54" s="22">
        <v>71729</v>
      </c>
      <c r="P54" s="31">
        <f t="shared" si="12"/>
        <v>6.3570000000000002</v>
      </c>
      <c r="Q54" s="31">
        <v>40.252000000000002</v>
      </c>
      <c r="R54" s="51"/>
    </row>
    <row r="55" spans="1:18" ht="27" customHeight="1">
      <c r="A55" s="173">
        <v>1143</v>
      </c>
      <c r="B55" s="88" t="s">
        <v>37</v>
      </c>
      <c r="C55" s="228">
        <v>9002214</v>
      </c>
      <c r="D55" s="89">
        <v>4.4000000000000004</v>
      </c>
      <c r="E55" s="89">
        <v>4.4000000000000004</v>
      </c>
      <c r="F55" s="28">
        <v>8</v>
      </c>
      <c r="G55" s="28">
        <v>31</v>
      </c>
      <c r="H55" s="28">
        <f t="shared" si="13"/>
        <v>248</v>
      </c>
      <c r="I55" s="140"/>
      <c r="J55" s="181">
        <f t="shared" si="8"/>
        <v>1091.2</v>
      </c>
      <c r="K55" s="140"/>
      <c r="L55" s="124">
        <f t="shared" si="9"/>
        <v>1091.2</v>
      </c>
      <c r="M55" s="29">
        <f t="shared" si="10"/>
        <v>6203.6</v>
      </c>
      <c r="N55" s="45">
        <f t="shared" si="11"/>
        <v>5.69</v>
      </c>
      <c r="O55" s="22">
        <v>15509</v>
      </c>
      <c r="P55" s="31">
        <f t="shared" si="12"/>
        <v>14.212999999999999</v>
      </c>
      <c r="Q55" s="31">
        <v>40.252000000000002</v>
      </c>
      <c r="R55" s="51"/>
    </row>
    <row r="56" spans="1:18" ht="27" customHeight="1" thickBot="1">
      <c r="A56" s="176">
        <v>1145</v>
      </c>
      <c r="B56" s="92" t="s">
        <v>49</v>
      </c>
      <c r="C56" s="175">
        <v>9002070</v>
      </c>
      <c r="D56" s="93">
        <v>75.7</v>
      </c>
      <c r="E56" s="93">
        <v>126.6</v>
      </c>
      <c r="F56" s="125">
        <v>14</v>
      </c>
      <c r="G56" s="125">
        <v>31</v>
      </c>
      <c r="H56" s="125">
        <f t="shared" si="13"/>
        <v>434</v>
      </c>
      <c r="I56" s="141">
        <v>3</v>
      </c>
      <c r="J56" s="205">
        <f t="shared" si="8"/>
        <v>32850.800000000003</v>
      </c>
      <c r="K56" s="141">
        <f t="shared" si="14"/>
        <v>3</v>
      </c>
      <c r="L56" s="126">
        <f t="shared" si="9"/>
        <v>54941.399999999994</v>
      </c>
      <c r="M56" s="54">
        <f t="shared" si="10"/>
        <v>518868.8</v>
      </c>
      <c r="N56" s="55">
        <f t="shared" si="11"/>
        <v>9.44</v>
      </c>
      <c r="O56" s="61">
        <v>1297172</v>
      </c>
      <c r="P56" s="62">
        <f t="shared" si="12"/>
        <v>23.61</v>
      </c>
      <c r="Q56" s="62">
        <v>40.252000000000002</v>
      </c>
      <c r="R56" s="162"/>
    </row>
    <row r="57" spans="1:18" ht="27" customHeight="1" thickBot="1">
      <c r="A57" s="193"/>
      <c r="B57" s="116"/>
      <c r="C57" s="39"/>
      <c r="D57" s="194"/>
      <c r="E57" s="194"/>
      <c r="F57" s="194"/>
      <c r="G57" s="194"/>
      <c r="H57" s="194">
        <f>SUM(H36:H56)</f>
        <v>6634</v>
      </c>
      <c r="I57" s="210">
        <f>SUM(I36:I56)</f>
        <v>387.25</v>
      </c>
      <c r="J57" s="210">
        <f t="shared" ref="J57:L57" si="15">SUM(J36:J56)</f>
        <v>275243.05</v>
      </c>
      <c r="K57" s="210">
        <f t="shared" si="15"/>
        <v>388.5</v>
      </c>
      <c r="L57" s="210">
        <f t="shared" si="15"/>
        <v>298854.5</v>
      </c>
      <c r="M57" s="196"/>
      <c r="N57" s="196"/>
      <c r="O57" s="250">
        <f>SUM(O36:O56)</f>
        <v>3931878</v>
      </c>
      <c r="P57" s="39"/>
      <c r="Q57" s="39"/>
      <c r="R57" s="162"/>
    </row>
    <row r="58" spans="1:18" ht="27" customHeight="1">
      <c r="A58" s="6" t="s">
        <v>0</v>
      </c>
      <c r="B58" s="32" t="s">
        <v>5</v>
      </c>
      <c r="C58" s="7"/>
      <c r="D58" s="127"/>
      <c r="E58" s="127"/>
      <c r="F58" s="7"/>
      <c r="G58" s="7"/>
      <c r="H58" s="7"/>
      <c r="I58" s="128"/>
      <c r="J58" s="128"/>
      <c r="K58" s="128"/>
      <c r="M58" s="7"/>
      <c r="O58" s="7"/>
      <c r="P58" s="114"/>
      <c r="Q58" s="114"/>
      <c r="R58" s="162"/>
    </row>
    <row r="59" spans="1:18" ht="27" customHeight="1">
      <c r="A59" s="6"/>
      <c r="B59" s="32" t="s">
        <v>6</v>
      </c>
      <c r="C59" s="7"/>
      <c r="D59" s="127"/>
      <c r="E59" s="127"/>
      <c r="F59" s="7"/>
      <c r="G59" s="7"/>
      <c r="H59" s="7"/>
      <c r="I59" s="128"/>
      <c r="J59" s="128"/>
      <c r="K59" s="128"/>
      <c r="M59" s="7"/>
      <c r="O59" s="7"/>
      <c r="P59" s="129"/>
      <c r="Q59" s="129"/>
      <c r="R59" s="162"/>
    </row>
    <row r="60" spans="1:18" ht="27" customHeight="1">
      <c r="A60" s="6"/>
      <c r="B60" s="32" t="s">
        <v>7</v>
      </c>
      <c r="C60" s="7"/>
      <c r="D60" s="127"/>
      <c r="E60" s="127"/>
      <c r="F60" s="7"/>
      <c r="G60" s="7"/>
      <c r="H60" s="7"/>
      <c r="I60" s="128"/>
      <c r="J60" s="128"/>
      <c r="K60" s="128"/>
      <c r="M60" s="7"/>
      <c r="O60" s="7"/>
      <c r="P60" s="129"/>
      <c r="Q60" s="129"/>
      <c r="R60" s="162"/>
    </row>
    <row r="61" spans="1:18" ht="27" customHeight="1">
      <c r="A61" s="6"/>
      <c r="B61" s="32" t="s">
        <v>8</v>
      </c>
      <c r="C61" s="7"/>
      <c r="D61" s="127"/>
      <c r="E61" s="127"/>
      <c r="F61" s="7"/>
      <c r="G61" s="7"/>
      <c r="H61" s="7"/>
      <c r="I61" s="128"/>
      <c r="J61" s="128"/>
      <c r="K61" s="128"/>
      <c r="L61" s="136"/>
      <c r="M61" s="7"/>
      <c r="O61" s="7"/>
      <c r="P61" s="129"/>
      <c r="Q61" s="129"/>
      <c r="R61" s="162"/>
    </row>
    <row r="62" spans="1:18" ht="27" customHeight="1">
      <c r="A62" s="6"/>
      <c r="B62" s="32" t="s">
        <v>9</v>
      </c>
      <c r="C62" s="7"/>
      <c r="D62" s="129"/>
      <c r="E62" s="129"/>
      <c r="F62" s="127"/>
      <c r="G62" s="127"/>
      <c r="H62" s="7"/>
      <c r="I62" s="128"/>
      <c r="J62" s="128"/>
      <c r="K62" s="128"/>
      <c r="M62" s="7"/>
      <c r="O62" s="7"/>
      <c r="P62" s="8"/>
      <c r="Q62" s="8"/>
      <c r="R62" s="162"/>
    </row>
    <row r="63" spans="1:18" ht="27" customHeight="1">
      <c r="A63" s="6"/>
      <c r="B63" s="5" t="s">
        <v>10</v>
      </c>
      <c r="C63" s="7"/>
      <c r="D63" s="129"/>
      <c r="E63" s="129"/>
      <c r="F63" s="7"/>
      <c r="G63" s="7"/>
      <c r="H63" s="7"/>
      <c r="I63" s="128"/>
      <c r="J63" s="128"/>
      <c r="K63" s="128"/>
      <c r="M63" s="7"/>
      <c r="O63" s="7"/>
      <c r="P63" s="8"/>
      <c r="Q63" s="8"/>
      <c r="R63" s="162"/>
    </row>
    <row r="64" spans="1:18" ht="27" customHeight="1" thickBot="1">
      <c r="A64" s="80"/>
      <c r="B64" s="4"/>
      <c r="C64" s="39"/>
      <c r="D64" s="38"/>
      <c r="E64" s="38"/>
      <c r="F64" s="39"/>
      <c r="G64" s="39"/>
      <c r="H64" s="39"/>
      <c r="I64" s="40"/>
      <c r="J64" s="40"/>
      <c r="K64" s="40"/>
      <c r="L64" s="81"/>
      <c r="M64" s="39"/>
      <c r="N64" s="82"/>
      <c r="O64" s="39"/>
      <c r="P64" s="77"/>
      <c r="Q64" s="77"/>
      <c r="R64" s="162"/>
    </row>
    <row r="65" spans="1:18" ht="27" customHeight="1">
      <c r="B65" s="2" t="s">
        <v>11</v>
      </c>
      <c r="D65" s="137"/>
      <c r="E65" s="137"/>
    </row>
    <row r="66" spans="1:18" ht="27" customHeight="1">
      <c r="D66" s="137"/>
      <c r="E66" s="137"/>
    </row>
    <row r="67" spans="1:18" ht="27" customHeight="1" thickBot="1">
      <c r="A67" s="38"/>
      <c r="B67" s="4"/>
      <c r="C67" s="276" t="s">
        <v>60</v>
      </c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</row>
    <row r="68" spans="1:18" ht="64.900000000000006" customHeight="1" thickBot="1">
      <c r="A68" s="235" t="s">
        <v>57</v>
      </c>
      <c r="B68" s="9" t="s">
        <v>1</v>
      </c>
      <c r="C68" s="1" t="s">
        <v>2</v>
      </c>
      <c r="D68" s="1" t="s">
        <v>50</v>
      </c>
      <c r="E68" s="1" t="s">
        <v>51</v>
      </c>
      <c r="F68" s="1" t="s">
        <v>52</v>
      </c>
      <c r="G68" s="1" t="s">
        <v>53</v>
      </c>
      <c r="H68" s="1" t="s">
        <v>54</v>
      </c>
      <c r="I68" s="56" t="s">
        <v>71</v>
      </c>
      <c r="J68" s="56" t="s">
        <v>70</v>
      </c>
      <c r="K68" s="56" t="s">
        <v>72</v>
      </c>
      <c r="L68" s="1" t="s">
        <v>55</v>
      </c>
      <c r="M68" s="57" t="s">
        <v>56</v>
      </c>
      <c r="N68" s="248" t="s">
        <v>3</v>
      </c>
      <c r="O68" s="115" t="s">
        <v>73</v>
      </c>
      <c r="P68" s="1" t="s">
        <v>12</v>
      </c>
      <c r="Q68" s="1" t="s">
        <v>4</v>
      </c>
      <c r="R68" s="165"/>
    </row>
    <row r="69" spans="1:18" ht="27" customHeight="1">
      <c r="A69" s="171">
        <v>1120</v>
      </c>
      <c r="B69" s="172" t="s">
        <v>43</v>
      </c>
      <c r="C69" s="239">
        <v>9001862</v>
      </c>
      <c r="D69" s="240">
        <v>10</v>
      </c>
      <c r="E69" s="240">
        <v>10</v>
      </c>
      <c r="F69" s="239">
        <v>2</v>
      </c>
      <c r="G69" s="241">
        <v>29</v>
      </c>
      <c r="H69" s="241">
        <f>F69*G69</f>
        <v>58</v>
      </c>
      <c r="I69" s="242"/>
      <c r="J69" s="183">
        <f t="shared" ref="J69:J89" si="16">D69*H69-I69</f>
        <v>580</v>
      </c>
      <c r="K69" s="242"/>
      <c r="L69" s="132">
        <f t="shared" ref="L69:L89" si="17">E69*H69-K69</f>
        <v>580</v>
      </c>
      <c r="M69" s="243">
        <f t="shared" ref="M69:M89" si="18">O69/2.5</f>
        <v>74</v>
      </c>
      <c r="N69" s="244">
        <f>ROUND(M69/L69,2)</f>
        <v>0.13</v>
      </c>
      <c r="O69" s="23">
        <v>185</v>
      </c>
      <c r="P69" s="79">
        <f>ROUND(O69/L69,3)</f>
        <v>0.31900000000000001</v>
      </c>
      <c r="Q69" s="79">
        <v>40.252000000000002</v>
      </c>
      <c r="R69" s="162"/>
    </row>
    <row r="70" spans="1:18" ht="27" customHeight="1">
      <c r="A70" s="173">
        <v>1121</v>
      </c>
      <c r="B70" s="88" t="s">
        <v>26</v>
      </c>
      <c r="C70" s="228">
        <v>9001863</v>
      </c>
      <c r="D70" s="89">
        <v>48.8</v>
      </c>
      <c r="E70" s="89">
        <v>48.8</v>
      </c>
      <c r="F70" s="28">
        <v>22</v>
      </c>
      <c r="G70" s="28">
        <v>29</v>
      </c>
      <c r="H70" s="28">
        <f t="shared" ref="H70:H89" si="19">F70*G70</f>
        <v>638</v>
      </c>
      <c r="I70" s="202">
        <v>2</v>
      </c>
      <c r="J70" s="181">
        <f t="shared" si="16"/>
        <v>31132.399999999998</v>
      </c>
      <c r="K70" s="202">
        <f>I70</f>
        <v>2</v>
      </c>
      <c r="L70" s="124">
        <f t="shared" si="17"/>
        <v>31132.399999999998</v>
      </c>
      <c r="M70" s="29">
        <f t="shared" si="18"/>
        <v>159519.6</v>
      </c>
      <c r="N70" s="45">
        <f t="shared" ref="N70:N89" si="20">ROUND(M70/L70,2)</f>
        <v>5.12</v>
      </c>
      <c r="O70" s="22">
        <v>398799</v>
      </c>
      <c r="P70" s="31">
        <f t="shared" ref="P70:P89" si="21">ROUND(O70/L70,3)</f>
        <v>12.81</v>
      </c>
      <c r="Q70" s="31">
        <v>40.252000000000002</v>
      </c>
      <c r="R70" s="51"/>
    </row>
    <row r="71" spans="1:18" ht="27" customHeight="1">
      <c r="A71" s="173">
        <v>1122</v>
      </c>
      <c r="B71" s="88" t="s">
        <v>27</v>
      </c>
      <c r="C71" s="228">
        <v>9001864</v>
      </c>
      <c r="D71" s="90">
        <v>71.150000000000006</v>
      </c>
      <c r="E71" s="90">
        <v>72.400000000000006</v>
      </c>
      <c r="F71" s="28">
        <v>6</v>
      </c>
      <c r="G71" s="28">
        <v>29</v>
      </c>
      <c r="H71" s="28">
        <f t="shared" si="19"/>
        <v>174</v>
      </c>
      <c r="I71" s="202">
        <v>1.25</v>
      </c>
      <c r="J71" s="181">
        <f t="shared" si="16"/>
        <v>12378.85</v>
      </c>
      <c r="K71" s="202">
        <v>2.5</v>
      </c>
      <c r="L71" s="124">
        <f t="shared" si="17"/>
        <v>12595.1</v>
      </c>
      <c r="M71" s="29">
        <f t="shared" si="18"/>
        <v>33221.199999999997</v>
      </c>
      <c r="N71" s="45">
        <f t="shared" si="20"/>
        <v>2.64</v>
      </c>
      <c r="O71" s="22">
        <v>83053</v>
      </c>
      <c r="P71" s="31">
        <f t="shared" si="21"/>
        <v>6.5940000000000003</v>
      </c>
      <c r="Q71" s="31">
        <v>40.252000000000002</v>
      </c>
      <c r="R71" s="71"/>
    </row>
    <row r="72" spans="1:18" ht="27" customHeight="1">
      <c r="A72" s="173">
        <v>1123</v>
      </c>
      <c r="B72" s="84" t="s">
        <v>28</v>
      </c>
      <c r="C72" s="228">
        <v>9002067</v>
      </c>
      <c r="D72" s="89">
        <v>19.600000000000001</v>
      </c>
      <c r="E72" s="89">
        <v>20.399999999999999</v>
      </c>
      <c r="F72" s="28">
        <v>14</v>
      </c>
      <c r="G72" s="28">
        <v>29</v>
      </c>
      <c r="H72" s="28">
        <f t="shared" si="19"/>
        <v>406</v>
      </c>
      <c r="I72" s="202">
        <v>3.4</v>
      </c>
      <c r="J72" s="181">
        <f t="shared" si="16"/>
        <v>7954.2000000000007</v>
      </c>
      <c r="K72" s="202">
        <f t="shared" ref="K72:K86" si="22">I72</f>
        <v>3.4</v>
      </c>
      <c r="L72" s="124">
        <f t="shared" si="17"/>
        <v>8279</v>
      </c>
      <c r="M72" s="29">
        <f t="shared" si="18"/>
        <v>21026.799999999999</v>
      </c>
      <c r="N72" s="45">
        <f t="shared" si="20"/>
        <v>2.54</v>
      </c>
      <c r="O72" s="22">
        <v>52567</v>
      </c>
      <c r="P72" s="31">
        <f t="shared" si="21"/>
        <v>6.3490000000000002</v>
      </c>
      <c r="Q72" s="31">
        <v>40.252000000000002</v>
      </c>
      <c r="R72" s="162"/>
    </row>
    <row r="73" spans="1:18" ht="27" customHeight="1">
      <c r="A73" s="173">
        <v>1125</v>
      </c>
      <c r="B73" s="84" t="s">
        <v>44</v>
      </c>
      <c r="C73" s="228">
        <v>9002182</v>
      </c>
      <c r="D73" s="89">
        <v>20.8</v>
      </c>
      <c r="E73" s="89">
        <v>20.8</v>
      </c>
      <c r="F73" s="28">
        <v>10</v>
      </c>
      <c r="G73" s="28">
        <v>29</v>
      </c>
      <c r="H73" s="28">
        <f t="shared" si="19"/>
        <v>290</v>
      </c>
      <c r="I73" s="202"/>
      <c r="J73" s="181">
        <f t="shared" si="16"/>
        <v>6032</v>
      </c>
      <c r="K73" s="202"/>
      <c r="L73" s="124">
        <f t="shared" si="17"/>
        <v>6032</v>
      </c>
      <c r="M73" s="29">
        <f t="shared" si="18"/>
        <v>6556</v>
      </c>
      <c r="N73" s="45">
        <f t="shared" si="20"/>
        <v>1.0900000000000001</v>
      </c>
      <c r="O73" s="22">
        <v>16390</v>
      </c>
      <c r="P73" s="31">
        <f t="shared" si="21"/>
        <v>2.7170000000000001</v>
      </c>
      <c r="Q73" s="31">
        <v>40.252000000000002</v>
      </c>
      <c r="R73" s="162"/>
    </row>
    <row r="74" spans="1:18" ht="27" customHeight="1">
      <c r="A74" s="173">
        <v>1126</v>
      </c>
      <c r="B74" s="88" t="s">
        <v>39</v>
      </c>
      <c r="C74" s="228">
        <v>9002068</v>
      </c>
      <c r="D74" s="178">
        <v>66.099999999999994</v>
      </c>
      <c r="E74" s="178">
        <v>66.099999999999994</v>
      </c>
      <c r="F74" s="28">
        <v>2</v>
      </c>
      <c r="G74" s="28">
        <v>29</v>
      </c>
      <c r="H74" s="28">
        <f t="shared" si="19"/>
        <v>58</v>
      </c>
      <c r="I74" s="202"/>
      <c r="J74" s="181">
        <f t="shared" si="16"/>
        <v>3833.7999999999997</v>
      </c>
      <c r="K74" s="202"/>
      <c r="L74" s="124">
        <f t="shared" si="17"/>
        <v>3833.7999999999997</v>
      </c>
      <c r="M74" s="29">
        <f t="shared" si="18"/>
        <v>14365.6</v>
      </c>
      <c r="N74" s="45">
        <f t="shared" si="20"/>
        <v>3.75</v>
      </c>
      <c r="O74" s="22">
        <v>35914</v>
      </c>
      <c r="P74" s="31">
        <f t="shared" si="21"/>
        <v>9.3680000000000003</v>
      </c>
      <c r="Q74" s="31">
        <v>40.252000000000002</v>
      </c>
      <c r="R74" s="162"/>
    </row>
    <row r="75" spans="1:18" ht="27" customHeight="1">
      <c r="A75" s="173">
        <v>1128</v>
      </c>
      <c r="B75" s="84" t="s">
        <v>45</v>
      </c>
      <c r="C75" s="228">
        <v>9002283</v>
      </c>
      <c r="D75" s="178">
        <v>35.15</v>
      </c>
      <c r="E75" s="178">
        <v>35.15</v>
      </c>
      <c r="F75" s="28">
        <v>4</v>
      </c>
      <c r="G75" s="28">
        <v>29</v>
      </c>
      <c r="H75" s="28">
        <f t="shared" si="19"/>
        <v>116</v>
      </c>
      <c r="I75" s="202">
        <v>6.2</v>
      </c>
      <c r="J75" s="181">
        <f t="shared" si="16"/>
        <v>4071.2</v>
      </c>
      <c r="K75" s="202">
        <v>6.2</v>
      </c>
      <c r="L75" s="124">
        <f t="shared" si="17"/>
        <v>4071.2</v>
      </c>
      <c r="M75" s="29">
        <f t="shared" si="18"/>
        <v>3640.4</v>
      </c>
      <c r="N75" s="45">
        <f t="shared" si="20"/>
        <v>0.89</v>
      </c>
      <c r="O75" s="22">
        <v>9101</v>
      </c>
      <c r="P75" s="31">
        <f t="shared" si="21"/>
        <v>2.2349999999999999</v>
      </c>
      <c r="Q75" s="31">
        <v>40.252000000000002</v>
      </c>
      <c r="R75" s="162"/>
    </row>
    <row r="76" spans="1:18" ht="27" customHeight="1">
      <c r="A76" s="173">
        <v>1129</v>
      </c>
      <c r="B76" s="88" t="s">
        <v>40</v>
      </c>
      <c r="C76" s="228">
        <v>9002187</v>
      </c>
      <c r="D76" s="178">
        <v>30.75</v>
      </c>
      <c r="E76" s="178">
        <v>30.75</v>
      </c>
      <c r="F76" s="28">
        <v>6</v>
      </c>
      <c r="G76" s="28">
        <v>29</v>
      </c>
      <c r="H76" s="28">
        <f t="shared" si="19"/>
        <v>174</v>
      </c>
      <c r="I76" s="202"/>
      <c r="J76" s="181">
        <f t="shared" si="16"/>
        <v>5350.5</v>
      </c>
      <c r="K76" s="202"/>
      <c r="L76" s="124">
        <f t="shared" si="17"/>
        <v>5350.5</v>
      </c>
      <c r="M76" s="29">
        <f t="shared" si="18"/>
        <v>22468</v>
      </c>
      <c r="N76" s="45">
        <f t="shared" si="20"/>
        <v>4.2</v>
      </c>
      <c r="O76" s="22">
        <v>56170</v>
      </c>
      <c r="P76" s="31">
        <f t="shared" si="21"/>
        <v>10.497999999999999</v>
      </c>
      <c r="Q76" s="31">
        <v>40.252000000000002</v>
      </c>
      <c r="R76" s="162"/>
    </row>
    <row r="77" spans="1:18" ht="27" customHeight="1">
      <c r="A77" s="173">
        <v>1130</v>
      </c>
      <c r="B77" s="84" t="s">
        <v>46</v>
      </c>
      <c r="C77" s="228">
        <v>9002184</v>
      </c>
      <c r="D77" s="178">
        <v>29.7</v>
      </c>
      <c r="E77" s="178">
        <v>29.7</v>
      </c>
      <c r="F77" s="28">
        <v>10</v>
      </c>
      <c r="G77" s="28">
        <v>29</v>
      </c>
      <c r="H77" s="28">
        <f t="shared" si="19"/>
        <v>290</v>
      </c>
      <c r="I77" s="202"/>
      <c r="J77" s="181">
        <f t="shared" si="16"/>
        <v>8613</v>
      </c>
      <c r="K77" s="202"/>
      <c r="L77" s="124">
        <f t="shared" si="17"/>
        <v>8613</v>
      </c>
      <c r="M77" s="29">
        <f t="shared" si="18"/>
        <v>6271.2</v>
      </c>
      <c r="N77" s="45">
        <f t="shared" si="20"/>
        <v>0.73</v>
      </c>
      <c r="O77" s="22">
        <v>15678</v>
      </c>
      <c r="P77" s="31">
        <f t="shared" si="21"/>
        <v>1.82</v>
      </c>
      <c r="Q77" s="31">
        <v>40.252000000000002</v>
      </c>
      <c r="R77" s="162"/>
    </row>
    <row r="78" spans="1:18" ht="27" customHeight="1">
      <c r="A78" s="173">
        <v>1131</v>
      </c>
      <c r="B78" s="88" t="s">
        <v>29</v>
      </c>
      <c r="C78" s="228">
        <v>9002188</v>
      </c>
      <c r="D78" s="89">
        <v>18.899999999999999</v>
      </c>
      <c r="E78" s="89">
        <v>18.899999999999999</v>
      </c>
      <c r="F78" s="28">
        <v>12</v>
      </c>
      <c r="G78" s="28">
        <v>29</v>
      </c>
      <c r="H78" s="28">
        <f t="shared" si="19"/>
        <v>348</v>
      </c>
      <c r="I78" s="202">
        <v>2.15</v>
      </c>
      <c r="J78" s="181">
        <f t="shared" si="16"/>
        <v>6575.05</v>
      </c>
      <c r="K78" s="202">
        <f t="shared" si="22"/>
        <v>2.15</v>
      </c>
      <c r="L78" s="124">
        <f t="shared" si="17"/>
        <v>6575.05</v>
      </c>
      <c r="M78" s="29">
        <f t="shared" si="18"/>
        <v>24418.799999999999</v>
      </c>
      <c r="N78" s="45">
        <f t="shared" si="20"/>
        <v>3.71</v>
      </c>
      <c r="O78" s="22">
        <v>61047</v>
      </c>
      <c r="P78" s="31">
        <f t="shared" si="21"/>
        <v>9.2850000000000001</v>
      </c>
      <c r="Q78" s="31">
        <v>40.252000000000002</v>
      </c>
      <c r="R78" s="162"/>
    </row>
    <row r="79" spans="1:18" ht="27" customHeight="1">
      <c r="A79" s="173">
        <v>1132</v>
      </c>
      <c r="B79" s="88" t="s">
        <v>30</v>
      </c>
      <c r="C79" s="228">
        <v>9002189</v>
      </c>
      <c r="D79" s="90">
        <v>36.35</v>
      </c>
      <c r="E79" s="90">
        <f>35.9+0.45</f>
        <v>36.35</v>
      </c>
      <c r="F79" s="28">
        <v>12</v>
      </c>
      <c r="G79" s="28">
        <v>29</v>
      </c>
      <c r="H79" s="28">
        <f t="shared" si="19"/>
        <v>348</v>
      </c>
      <c r="I79" s="202">
        <v>4.4000000000000004</v>
      </c>
      <c r="J79" s="181">
        <f t="shared" si="16"/>
        <v>12645.400000000001</v>
      </c>
      <c r="K79" s="202">
        <f t="shared" si="22"/>
        <v>4.4000000000000004</v>
      </c>
      <c r="L79" s="124">
        <f t="shared" si="17"/>
        <v>12645.400000000001</v>
      </c>
      <c r="M79" s="29">
        <f t="shared" si="18"/>
        <v>37056</v>
      </c>
      <c r="N79" s="45">
        <f t="shared" si="20"/>
        <v>2.93</v>
      </c>
      <c r="O79" s="22">
        <v>92640</v>
      </c>
      <c r="P79" s="31">
        <f t="shared" si="21"/>
        <v>7.3259999999999996</v>
      </c>
      <c r="Q79" s="31">
        <v>40.252000000000002</v>
      </c>
      <c r="R79" s="51"/>
    </row>
    <row r="80" spans="1:18" ht="27" customHeight="1">
      <c r="A80" s="173">
        <v>1133</v>
      </c>
      <c r="B80" s="84" t="s">
        <v>41</v>
      </c>
      <c r="C80" s="228">
        <v>9002190</v>
      </c>
      <c r="D80" s="178">
        <v>56.9</v>
      </c>
      <c r="E80" s="178">
        <v>56.9</v>
      </c>
      <c r="F80" s="28">
        <v>4</v>
      </c>
      <c r="G80" s="28">
        <v>29</v>
      </c>
      <c r="H80" s="28">
        <f t="shared" si="19"/>
        <v>116</v>
      </c>
      <c r="I80" s="202">
        <v>1.2</v>
      </c>
      <c r="J80" s="181">
        <f t="shared" si="16"/>
        <v>6599.2</v>
      </c>
      <c r="K80" s="202">
        <f t="shared" si="22"/>
        <v>1.2</v>
      </c>
      <c r="L80" s="124">
        <f t="shared" si="17"/>
        <v>6599.2</v>
      </c>
      <c r="M80" s="29">
        <f t="shared" si="18"/>
        <v>44116.800000000003</v>
      </c>
      <c r="N80" s="45"/>
      <c r="O80" s="22">
        <v>110292</v>
      </c>
      <c r="P80" s="31">
        <f t="shared" si="21"/>
        <v>16.713000000000001</v>
      </c>
      <c r="Q80" s="31">
        <v>40.252000000000002</v>
      </c>
      <c r="R80" s="51"/>
    </row>
    <row r="81" spans="1:18" ht="27" customHeight="1">
      <c r="A81" s="173">
        <v>1135</v>
      </c>
      <c r="B81" s="88" t="s">
        <v>31</v>
      </c>
      <c r="C81" s="228">
        <v>9002191</v>
      </c>
      <c r="D81" s="89">
        <v>28.4</v>
      </c>
      <c r="E81" s="89">
        <v>28.4</v>
      </c>
      <c r="F81" s="28">
        <v>24</v>
      </c>
      <c r="G81" s="28">
        <v>29</v>
      </c>
      <c r="H81" s="28">
        <f t="shared" si="19"/>
        <v>696</v>
      </c>
      <c r="I81" s="202"/>
      <c r="J81" s="181">
        <f t="shared" si="16"/>
        <v>19766.399999999998</v>
      </c>
      <c r="K81" s="202"/>
      <c r="L81" s="124">
        <f t="shared" si="17"/>
        <v>19766.399999999998</v>
      </c>
      <c r="M81" s="29">
        <f t="shared" si="18"/>
        <v>45294.400000000001</v>
      </c>
      <c r="N81" s="45">
        <f t="shared" si="20"/>
        <v>2.29</v>
      </c>
      <c r="O81" s="22">
        <v>113236</v>
      </c>
      <c r="P81" s="31">
        <f t="shared" si="21"/>
        <v>5.7290000000000001</v>
      </c>
      <c r="Q81" s="31">
        <v>40.252000000000002</v>
      </c>
    </row>
    <row r="82" spans="1:18" ht="27" customHeight="1">
      <c r="A82" s="173">
        <v>1136</v>
      </c>
      <c r="B82" s="88" t="s">
        <v>32</v>
      </c>
      <c r="C82" s="228">
        <v>9002192</v>
      </c>
      <c r="D82" s="90">
        <v>26.85</v>
      </c>
      <c r="E82" s="90">
        <f>26.4+0.45</f>
        <v>26.849999999999998</v>
      </c>
      <c r="F82" s="28">
        <v>6</v>
      </c>
      <c r="G82" s="28">
        <v>29</v>
      </c>
      <c r="H82" s="28">
        <f t="shared" si="19"/>
        <v>174</v>
      </c>
      <c r="I82" s="202">
        <v>0.45</v>
      </c>
      <c r="J82" s="181">
        <f t="shared" si="16"/>
        <v>4671.4500000000007</v>
      </c>
      <c r="K82" s="202">
        <f t="shared" si="22"/>
        <v>0.45</v>
      </c>
      <c r="L82" s="124">
        <f t="shared" si="17"/>
        <v>4671.45</v>
      </c>
      <c r="M82" s="29">
        <f t="shared" si="18"/>
        <v>10545.2</v>
      </c>
      <c r="N82" s="45">
        <f t="shared" si="20"/>
        <v>2.2599999999999998</v>
      </c>
      <c r="O82" s="22">
        <v>26363</v>
      </c>
      <c r="P82" s="31">
        <f t="shared" si="21"/>
        <v>5.6429999999999998</v>
      </c>
      <c r="Q82" s="31">
        <v>40.252000000000002</v>
      </c>
      <c r="R82" s="162"/>
    </row>
    <row r="83" spans="1:18" ht="27" customHeight="1">
      <c r="A83" s="173">
        <v>1137</v>
      </c>
      <c r="B83" s="88" t="s">
        <v>33</v>
      </c>
      <c r="C83" s="228">
        <v>9002185</v>
      </c>
      <c r="D83" s="89">
        <v>69.3</v>
      </c>
      <c r="E83" s="89">
        <v>69.3</v>
      </c>
      <c r="F83" s="28">
        <v>14</v>
      </c>
      <c r="G83" s="28">
        <v>29</v>
      </c>
      <c r="H83" s="28">
        <f t="shared" si="19"/>
        <v>406</v>
      </c>
      <c r="I83" s="202"/>
      <c r="J83" s="181">
        <f t="shared" si="16"/>
        <v>28135.8</v>
      </c>
      <c r="K83" s="202"/>
      <c r="L83" s="124">
        <f t="shared" si="17"/>
        <v>28135.8</v>
      </c>
      <c r="M83" s="29">
        <f t="shared" si="18"/>
        <v>49778.8</v>
      </c>
      <c r="N83" s="45">
        <f t="shared" si="20"/>
        <v>1.77</v>
      </c>
      <c r="O83" s="22">
        <v>124447</v>
      </c>
      <c r="P83" s="31">
        <f t="shared" si="21"/>
        <v>4.423</v>
      </c>
      <c r="Q83" s="31">
        <v>40.252000000000002</v>
      </c>
      <c r="R83" s="162"/>
    </row>
    <row r="84" spans="1:18" ht="27" customHeight="1">
      <c r="A84" s="173">
        <v>1139</v>
      </c>
      <c r="B84" s="88" t="s">
        <v>34</v>
      </c>
      <c r="C84" s="228">
        <v>9002193</v>
      </c>
      <c r="D84" s="89">
        <v>27.9</v>
      </c>
      <c r="E84" s="89">
        <v>27.9</v>
      </c>
      <c r="F84" s="28">
        <v>18</v>
      </c>
      <c r="G84" s="28">
        <v>29</v>
      </c>
      <c r="H84" s="28">
        <f t="shared" si="19"/>
        <v>522</v>
      </c>
      <c r="I84" s="202">
        <v>4</v>
      </c>
      <c r="J84" s="181">
        <f t="shared" si="16"/>
        <v>14559.8</v>
      </c>
      <c r="K84" s="202">
        <f t="shared" si="22"/>
        <v>4</v>
      </c>
      <c r="L84" s="124">
        <f t="shared" si="17"/>
        <v>14559.8</v>
      </c>
      <c r="M84" s="29">
        <f t="shared" si="18"/>
        <v>53638.400000000001</v>
      </c>
      <c r="N84" s="45">
        <f t="shared" si="20"/>
        <v>3.68</v>
      </c>
      <c r="O84" s="22">
        <v>134096</v>
      </c>
      <c r="P84" s="31">
        <f t="shared" si="21"/>
        <v>9.2100000000000009</v>
      </c>
      <c r="Q84" s="31">
        <v>40.252000000000002</v>
      </c>
      <c r="R84" s="162"/>
    </row>
    <row r="85" spans="1:18" ht="27" customHeight="1">
      <c r="A85" s="173">
        <v>1140</v>
      </c>
      <c r="B85" s="88" t="s">
        <v>35</v>
      </c>
      <c r="C85" s="228">
        <v>9002194</v>
      </c>
      <c r="D85" s="89">
        <v>76.5</v>
      </c>
      <c r="E85" s="89">
        <v>76.5</v>
      </c>
      <c r="F85" s="28">
        <v>16</v>
      </c>
      <c r="G85" s="28">
        <v>29</v>
      </c>
      <c r="H85" s="28">
        <f t="shared" si="19"/>
        <v>464</v>
      </c>
      <c r="I85" s="202">
        <v>3.4</v>
      </c>
      <c r="J85" s="181">
        <f t="shared" si="16"/>
        <v>35492.6</v>
      </c>
      <c r="K85" s="202">
        <f t="shared" si="22"/>
        <v>3.4</v>
      </c>
      <c r="L85" s="124">
        <f t="shared" si="17"/>
        <v>35492.6</v>
      </c>
      <c r="M85" s="29">
        <f t="shared" si="18"/>
        <v>188592.8</v>
      </c>
      <c r="N85" s="45">
        <f t="shared" si="20"/>
        <v>5.31</v>
      </c>
      <c r="O85" s="22">
        <v>471482</v>
      </c>
      <c r="P85" s="31">
        <f t="shared" si="21"/>
        <v>13.284000000000001</v>
      </c>
      <c r="Q85" s="31">
        <v>40.252000000000002</v>
      </c>
      <c r="R85" s="162"/>
    </row>
    <row r="86" spans="1:18" ht="27" customHeight="1">
      <c r="A86" s="173">
        <v>1141</v>
      </c>
      <c r="B86" s="88" t="s">
        <v>42</v>
      </c>
      <c r="C86" s="228">
        <v>9002069</v>
      </c>
      <c r="D86" s="178">
        <v>122.7</v>
      </c>
      <c r="E86" s="178">
        <v>137.9</v>
      </c>
      <c r="F86" s="28">
        <v>2</v>
      </c>
      <c r="G86" s="28">
        <v>29</v>
      </c>
      <c r="H86" s="28">
        <f t="shared" si="19"/>
        <v>58</v>
      </c>
      <c r="I86" s="202">
        <v>1.5</v>
      </c>
      <c r="J86" s="181">
        <f t="shared" si="16"/>
        <v>7115.1</v>
      </c>
      <c r="K86" s="202">
        <f t="shared" si="22"/>
        <v>1.5</v>
      </c>
      <c r="L86" s="124">
        <f t="shared" si="17"/>
        <v>7996.7000000000007</v>
      </c>
      <c r="M86" s="29">
        <f t="shared" si="18"/>
        <v>41590</v>
      </c>
      <c r="N86" s="45"/>
      <c r="O86" s="22">
        <v>103975</v>
      </c>
      <c r="P86" s="31">
        <f t="shared" si="21"/>
        <v>13.002000000000001</v>
      </c>
      <c r="Q86" s="31">
        <v>40.252000000000002</v>
      </c>
      <c r="R86" s="162"/>
    </row>
    <row r="87" spans="1:18" ht="27" customHeight="1">
      <c r="A87" s="173">
        <v>1142</v>
      </c>
      <c r="B87" s="88" t="s">
        <v>36</v>
      </c>
      <c r="C87" s="228">
        <v>9001865</v>
      </c>
      <c r="D87" s="89">
        <v>45.5</v>
      </c>
      <c r="E87" s="89">
        <v>45.5</v>
      </c>
      <c r="F87" s="28">
        <v>8</v>
      </c>
      <c r="G87" s="28">
        <v>29</v>
      </c>
      <c r="H87" s="28">
        <f t="shared" si="19"/>
        <v>232</v>
      </c>
      <c r="I87" s="202"/>
      <c r="J87" s="181">
        <f t="shared" si="16"/>
        <v>10556</v>
      </c>
      <c r="K87" s="202"/>
      <c r="L87" s="124">
        <f t="shared" si="17"/>
        <v>10556</v>
      </c>
      <c r="M87" s="29">
        <f t="shared" si="18"/>
        <v>16959.599999999999</v>
      </c>
      <c r="N87" s="45">
        <f t="shared" si="20"/>
        <v>1.61</v>
      </c>
      <c r="O87" s="22">
        <v>42399</v>
      </c>
      <c r="P87" s="31">
        <f t="shared" si="21"/>
        <v>4.0170000000000003</v>
      </c>
      <c r="Q87" s="31">
        <v>40.252000000000002</v>
      </c>
      <c r="R87" s="71"/>
    </row>
    <row r="88" spans="1:18" ht="27" customHeight="1">
      <c r="A88" s="173">
        <v>1143</v>
      </c>
      <c r="B88" s="88" t="s">
        <v>37</v>
      </c>
      <c r="C88" s="228">
        <v>9002214</v>
      </c>
      <c r="D88" s="89">
        <v>4.4000000000000004</v>
      </c>
      <c r="E88" s="89">
        <v>4.4000000000000004</v>
      </c>
      <c r="F88" s="28">
        <v>8</v>
      </c>
      <c r="G88" s="28">
        <v>29</v>
      </c>
      <c r="H88" s="28">
        <f t="shared" si="19"/>
        <v>232</v>
      </c>
      <c r="I88" s="202"/>
      <c r="J88" s="181">
        <f t="shared" si="16"/>
        <v>1020.8000000000001</v>
      </c>
      <c r="K88" s="202"/>
      <c r="L88" s="124">
        <f t="shared" si="17"/>
        <v>1020.8000000000001</v>
      </c>
      <c r="M88" s="29">
        <f t="shared" si="18"/>
        <v>2531.1999999999998</v>
      </c>
      <c r="N88" s="45">
        <f t="shared" si="20"/>
        <v>2.48</v>
      </c>
      <c r="O88" s="22">
        <v>6328</v>
      </c>
      <c r="P88" s="31">
        <f t="shared" si="21"/>
        <v>6.1989999999999998</v>
      </c>
      <c r="Q88" s="31">
        <v>40.252000000000002</v>
      </c>
      <c r="R88" s="51"/>
    </row>
    <row r="89" spans="1:18" ht="27" customHeight="1" thickBot="1">
      <c r="A89" s="176">
        <v>1145</v>
      </c>
      <c r="B89" s="92" t="s">
        <v>49</v>
      </c>
      <c r="C89" s="175">
        <v>9002070</v>
      </c>
      <c r="D89" s="93">
        <v>75.7</v>
      </c>
      <c r="E89" s="93">
        <v>126.6</v>
      </c>
      <c r="F89" s="125">
        <v>14</v>
      </c>
      <c r="G89" s="125">
        <v>29</v>
      </c>
      <c r="H89" s="125">
        <f t="shared" si="19"/>
        <v>406</v>
      </c>
      <c r="I89" s="204"/>
      <c r="J89" s="205">
        <f t="shared" si="16"/>
        <v>30734.2</v>
      </c>
      <c r="K89" s="204"/>
      <c r="L89" s="126">
        <f t="shared" si="17"/>
        <v>51399.6</v>
      </c>
      <c r="M89" s="54">
        <f t="shared" si="18"/>
        <v>337493.2</v>
      </c>
      <c r="N89" s="55">
        <f t="shared" si="20"/>
        <v>6.57</v>
      </c>
      <c r="O89" s="61">
        <v>843733</v>
      </c>
      <c r="P89" s="62">
        <f t="shared" si="21"/>
        <v>16.414999999999999</v>
      </c>
      <c r="Q89" s="62">
        <v>40.252000000000002</v>
      </c>
      <c r="R89" s="162"/>
    </row>
    <row r="90" spans="1:18" ht="27" customHeight="1" thickBot="1">
      <c r="A90" s="193"/>
      <c r="B90" s="116"/>
      <c r="C90" s="39"/>
      <c r="D90" s="194"/>
      <c r="E90" s="194"/>
      <c r="F90" s="194"/>
      <c r="G90" s="194"/>
      <c r="H90" s="194"/>
      <c r="I90" s="208">
        <f>SUM(I69:I89)</f>
        <v>29.95</v>
      </c>
      <c r="J90" s="208">
        <f t="shared" ref="J90:L90" si="23">SUM(J69:J89)</f>
        <v>257817.74999999997</v>
      </c>
      <c r="K90" s="208">
        <f t="shared" si="23"/>
        <v>31.199999999999996</v>
      </c>
      <c r="L90" s="208">
        <f t="shared" si="23"/>
        <v>279905.8</v>
      </c>
      <c r="M90" s="200"/>
      <c r="N90" s="200"/>
      <c r="O90" s="201">
        <f>SUM(O69:O89)</f>
        <v>2797895</v>
      </c>
      <c r="P90" s="4"/>
      <c r="Q90" s="4"/>
      <c r="R90" s="162"/>
    </row>
    <row r="91" spans="1:18" ht="27" customHeight="1">
      <c r="A91" s="6" t="s">
        <v>0</v>
      </c>
      <c r="B91" s="32" t="s">
        <v>5</v>
      </c>
      <c r="C91" s="7"/>
      <c r="D91" s="127"/>
      <c r="E91" s="127"/>
      <c r="F91" s="7"/>
      <c r="G91" s="7"/>
      <c r="H91" s="7"/>
      <c r="I91" s="128"/>
      <c r="J91" s="128"/>
      <c r="K91" s="128"/>
      <c r="M91" s="7"/>
      <c r="O91" s="7"/>
      <c r="P91" s="114"/>
      <c r="Q91" s="114"/>
      <c r="R91" s="162"/>
    </row>
    <row r="92" spans="1:18" ht="27" customHeight="1">
      <c r="A92" s="6"/>
      <c r="B92" s="32" t="s">
        <v>6</v>
      </c>
      <c r="C92" s="7"/>
      <c r="D92" s="127"/>
      <c r="E92" s="127"/>
      <c r="F92" s="7"/>
      <c r="G92" s="7"/>
      <c r="H92" s="7"/>
      <c r="I92" s="128"/>
      <c r="J92" s="128"/>
      <c r="K92" s="128"/>
      <c r="M92" s="7"/>
      <c r="O92" s="7"/>
      <c r="P92" s="129"/>
      <c r="Q92" s="129"/>
      <c r="R92" s="162"/>
    </row>
    <row r="93" spans="1:18" ht="27" customHeight="1">
      <c r="A93" s="6"/>
      <c r="B93" s="32" t="s">
        <v>7</v>
      </c>
      <c r="C93" s="7"/>
      <c r="D93" s="127"/>
      <c r="E93" s="127"/>
      <c r="F93" s="7"/>
      <c r="G93" s="7"/>
      <c r="H93" s="7"/>
      <c r="I93" s="128"/>
      <c r="J93" s="128"/>
      <c r="K93" s="128"/>
      <c r="M93" s="7"/>
      <c r="O93" s="7"/>
      <c r="P93" s="129"/>
      <c r="Q93" s="129"/>
      <c r="R93" s="162"/>
    </row>
    <row r="94" spans="1:18" ht="27" customHeight="1">
      <c r="A94" s="6"/>
      <c r="B94" s="32" t="s">
        <v>8</v>
      </c>
      <c r="C94" s="7"/>
      <c r="D94" s="127"/>
      <c r="E94" s="127"/>
      <c r="F94" s="7"/>
      <c r="G94" s="7"/>
      <c r="H94" s="7"/>
      <c r="I94" s="128"/>
      <c r="J94" s="128"/>
      <c r="K94" s="128"/>
      <c r="M94" s="7"/>
      <c r="O94" s="7"/>
      <c r="P94" s="129"/>
      <c r="Q94" s="129"/>
      <c r="R94" s="162"/>
    </row>
    <row r="95" spans="1:18" ht="27" customHeight="1">
      <c r="A95" s="6"/>
      <c r="B95" s="32" t="s">
        <v>9</v>
      </c>
      <c r="C95" s="7"/>
      <c r="D95" s="129"/>
      <c r="E95" s="129"/>
      <c r="F95" s="127"/>
      <c r="G95" s="127"/>
      <c r="H95" s="7"/>
      <c r="I95" s="128"/>
      <c r="J95" s="128"/>
      <c r="K95" s="128"/>
      <c r="M95" s="7"/>
      <c r="O95" s="7"/>
      <c r="P95" s="8"/>
      <c r="Q95" s="8"/>
      <c r="R95" s="162"/>
    </row>
    <row r="96" spans="1:18" ht="27" customHeight="1">
      <c r="A96" s="6"/>
      <c r="B96" s="5" t="s">
        <v>10</v>
      </c>
      <c r="C96" s="7"/>
      <c r="D96" s="129"/>
      <c r="E96" s="129"/>
      <c r="F96" s="7"/>
      <c r="G96" s="7"/>
      <c r="H96" s="7"/>
      <c r="I96" s="128"/>
      <c r="J96" s="128"/>
      <c r="K96" s="128"/>
      <c r="M96" s="7"/>
      <c r="O96" s="7"/>
      <c r="P96" s="8"/>
      <c r="Q96" s="8"/>
      <c r="R96" s="162"/>
    </row>
    <row r="97" spans="1:19" ht="27" customHeight="1" thickBot="1">
      <c r="A97" s="80"/>
      <c r="B97" s="4"/>
      <c r="C97" s="39"/>
      <c r="D97" s="38"/>
      <c r="E97" s="38"/>
      <c r="F97" s="39"/>
      <c r="G97" s="39"/>
      <c r="H97" s="39"/>
      <c r="I97" s="40"/>
      <c r="J97" s="40"/>
      <c r="K97" s="40"/>
      <c r="L97" s="81"/>
      <c r="M97" s="39"/>
      <c r="N97" s="82"/>
      <c r="O97" s="39"/>
      <c r="P97" s="77"/>
      <c r="Q97" s="77"/>
      <c r="R97" s="162"/>
    </row>
    <row r="98" spans="1:19" ht="27" customHeight="1">
      <c r="B98" s="2" t="s">
        <v>11</v>
      </c>
      <c r="D98" s="137"/>
      <c r="E98" s="137"/>
    </row>
    <row r="99" spans="1:19" ht="27" customHeight="1">
      <c r="D99" s="137"/>
      <c r="E99" s="137"/>
    </row>
    <row r="100" spans="1:19" ht="27" customHeight="1" thickBot="1">
      <c r="C100" s="276" t="s">
        <v>61</v>
      </c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</row>
    <row r="101" spans="1:19" ht="64.900000000000006" customHeight="1" thickBot="1">
      <c r="A101" s="235" t="s">
        <v>57</v>
      </c>
      <c r="B101" s="9" t="s">
        <v>1</v>
      </c>
      <c r="C101" s="1" t="s">
        <v>2</v>
      </c>
      <c r="D101" s="1" t="s">
        <v>50</v>
      </c>
      <c r="E101" s="1" t="s">
        <v>51</v>
      </c>
      <c r="F101" s="1" t="s">
        <v>52</v>
      </c>
      <c r="G101" s="1" t="s">
        <v>53</v>
      </c>
      <c r="H101" s="1" t="s">
        <v>54</v>
      </c>
      <c r="I101" s="56" t="s">
        <v>71</v>
      </c>
      <c r="J101" s="56" t="s">
        <v>70</v>
      </c>
      <c r="K101" s="56" t="s">
        <v>72</v>
      </c>
      <c r="L101" s="1" t="s">
        <v>55</v>
      </c>
      <c r="M101" s="57" t="s">
        <v>56</v>
      </c>
      <c r="N101" s="248" t="s">
        <v>3</v>
      </c>
      <c r="O101" s="115" t="s">
        <v>73</v>
      </c>
      <c r="P101" s="1" t="s">
        <v>12</v>
      </c>
      <c r="Q101" s="1" t="s">
        <v>4</v>
      </c>
      <c r="R101" s="164"/>
    </row>
    <row r="102" spans="1:19" ht="27" customHeight="1">
      <c r="A102" s="85">
        <v>1120</v>
      </c>
      <c r="B102" s="100" t="s">
        <v>43</v>
      </c>
      <c r="C102" s="58">
        <v>9001862</v>
      </c>
      <c r="D102" s="142">
        <v>10</v>
      </c>
      <c r="E102" s="142">
        <v>10</v>
      </c>
      <c r="F102" s="58">
        <v>2</v>
      </c>
      <c r="G102" s="138">
        <v>31</v>
      </c>
      <c r="H102" s="138">
        <f>F102*G102</f>
        <v>62</v>
      </c>
      <c r="I102" s="203"/>
      <c r="J102" s="197">
        <f t="shared" ref="J102:J104" si="24">D102*H102-I102</f>
        <v>620</v>
      </c>
      <c r="K102" s="203"/>
      <c r="L102" s="121">
        <f t="shared" ref="L102" si="25">E102*H102-K102</f>
        <v>620</v>
      </c>
      <c r="M102" s="59">
        <f t="shared" ref="M102:M112" si="26">O102/2.5</f>
        <v>122.4</v>
      </c>
      <c r="N102" s="53">
        <f>ROUND(M102/L102,2)</f>
        <v>0.2</v>
      </c>
      <c r="O102" s="153">
        <v>306</v>
      </c>
      <c r="P102" s="60">
        <f>ROUND(O102/L102,3)</f>
        <v>0.49399999999999999</v>
      </c>
      <c r="Q102" s="60">
        <v>40.252000000000002</v>
      </c>
      <c r="R102" s="162"/>
    </row>
    <row r="103" spans="1:19" ht="27" customHeight="1">
      <c r="A103" s="173">
        <v>1121</v>
      </c>
      <c r="B103" s="88" t="s">
        <v>26</v>
      </c>
      <c r="C103" s="228">
        <v>9001863</v>
      </c>
      <c r="D103" s="89">
        <v>48.8</v>
      </c>
      <c r="E103" s="89">
        <v>48.8</v>
      </c>
      <c r="F103" s="28">
        <v>22</v>
      </c>
      <c r="G103" s="28">
        <v>31</v>
      </c>
      <c r="H103" s="28">
        <f>F103*G103</f>
        <v>682</v>
      </c>
      <c r="I103" s="139"/>
      <c r="J103" s="181">
        <f t="shared" si="24"/>
        <v>33281.599999999999</v>
      </c>
      <c r="K103" s="202"/>
      <c r="L103" s="124">
        <f t="shared" ref="L103:L122" si="27">E103*H103-K103</f>
        <v>33281.599999999999</v>
      </c>
      <c r="M103" s="29">
        <f t="shared" si="26"/>
        <v>165892.4</v>
      </c>
      <c r="N103" s="45">
        <f t="shared" ref="N103:N122" si="28">ROUND(M103/L103,2)</f>
        <v>4.9800000000000004</v>
      </c>
      <c r="O103" s="22">
        <v>414731</v>
      </c>
      <c r="P103" s="31">
        <f>ROUND(O103/L103,3)</f>
        <v>12.461</v>
      </c>
      <c r="Q103" s="31">
        <v>40.252000000000002</v>
      </c>
      <c r="R103" s="51"/>
      <c r="S103" s="42"/>
    </row>
    <row r="104" spans="1:19" ht="27" customHeight="1">
      <c r="A104" s="173">
        <v>1122</v>
      </c>
      <c r="B104" s="88" t="s">
        <v>27</v>
      </c>
      <c r="C104" s="228">
        <v>9001864</v>
      </c>
      <c r="D104" s="90">
        <v>71.150000000000006</v>
      </c>
      <c r="E104" s="90">
        <v>72.400000000000006</v>
      </c>
      <c r="F104" s="28">
        <v>6</v>
      </c>
      <c r="G104" s="28">
        <v>31</v>
      </c>
      <c r="H104" s="28">
        <f t="shared" ref="H104:H122" si="29">F104*G104</f>
        <v>186</v>
      </c>
      <c r="I104" s="139">
        <v>4</v>
      </c>
      <c r="J104" s="181">
        <f t="shared" si="24"/>
        <v>13229.900000000001</v>
      </c>
      <c r="K104" s="202">
        <f t="shared" ref="K104:K119" si="30">I104</f>
        <v>4</v>
      </c>
      <c r="L104" s="124">
        <f t="shared" si="27"/>
        <v>13462.400000000001</v>
      </c>
      <c r="M104" s="29">
        <f t="shared" si="26"/>
        <v>32092.400000000001</v>
      </c>
      <c r="N104" s="45">
        <f t="shared" si="28"/>
        <v>2.38</v>
      </c>
      <c r="O104" s="22">
        <v>80231</v>
      </c>
      <c r="P104" s="31">
        <f t="shared" ref="P104:P122" si="31">ROUND(O104/L104,3)</f>
        <v>5.96</v>
      </c>
      <c r="Q104" s="31">
        <v>40.252000000000002</v>
      </c>
      <c r="R104" s="51"/>
      <c r="S104" s="42"/>
    </row>
    <row r="105" spans="1:19" ht="27" customHeight="1">
      <c r="A105" s="173">
        <v>1123</v>
      </c>
      <c r="B105" s="84" t="s">
        <v>28</v>
      </c>
      <c r="C105" s="228">
        <v>9002067</v>
      </c>
      <c r="D105" s="89">
        <v>19.600000000000001</v>
      </c>
      <c r="E105" s="89">
        <v>20.399999999999999</v>
      </c>
      <c r="F105" s="28">
        <v>14</v>
      </c>
      <c r="G105" s="28">
        <v>31</v>
      </c>
      <c r="H105" s="28">
        <f t="shared" si="29"/>
        <v>434</v>
      </c>
      <c r="I105" s="139"/>
      <c r="J105" s="181">
        <f t="shared" ref="J105:J122" si="32">D105*H105-I105</f>
        <v>8506.4000000000015</v>
      </c>
      <c r="K105" s="202"/>
      <c r="L105" s="124">
        <f t="shared" si="27"/>
        <v>8853.5999999999985</v>
      </c>
      <c r="M105" s="29">
        <f t="shared" si="26"/>
        <v>22212</v>
      </c>
      <c r="N105" s="45">
        <f t="shared" si="28"/>
        <v>2.5099999999999998</v>
      </c>
      <c r="O105" s="22">
        <v>55530</v>
      </c>
      <c r="P105" s="31">
        <f t="shared" si="31"/>
        <v>6.2720000000000002</v>
      </c>
      <c r="Q105" s="31">
        <v>40.252000000000002</v>
      </c>
      <c r="R105" s="162"/>
      <c r="S105" s="42"/>
    </row>
    <row r="106" spans="1:19" ht="27" customHeight="1">
      <c r="A106" s="173">
        <v>1125</v>
      </c>
      <c r="B106" s="84" t="s">
        <v>44</v>
      </c>
      <c r="C106" s="228">
        <v>9002182</v>
      </c>
      <c r="D106" s="89">
        <v>20.8</v>
      </c>
      <c r="E106" s="89">
        <v>20.8</v>
      </c>
      <c r="F106" s="28">
        <v>10</v>
      </c>
      <c r="G106" s="28">
        <v>31</v>
      </c>
      <c r="H106" s="28">
        <f t="shared" si="29"/>
        <v>310</v>
      </c>
      <c r="I106" s="139"/>
      <c r="J106" s="181">
        <f t="shared" si="32"/>
        <v>6448</v>
      </c>
      <c r="K106" s="202"/>
      <c r="L106" s="124">
        <f t="shared" si="27"/>
        <v>6448</v>
      </c>
      <c r="M106" s="29">
        <f t="shared" si="26"/>
        <v>7038.4</v>
      </c>
      <c r="N106" s="45">
        <f t="shared" si="28"/>
        <v>1.0900000000000001</v>
      </c>
      <c r="O106" s="22">
        <v>17596</v>
      </c>
      <c r="P106" s="31">
        <f t="shared" si="31"/>
        <v>2.7290000000000001</v>
      </c>
      <c r="Q106" s="31">
        <v>40.252000000000002</v>
      </c>
      <c r="R106" s="162"/>
      <c r="S106" s="42"/>
    </row>
    <row r="107" spans="1:19" ht="27" customHeight="1">
      <c r="A107" s="173">
        <v>1126</v>
      </c>
      <c r="B107" s="88" t="s">
        <v>39</v>
      </c>
      <c r="C107" s="228">
        <v>9002068</v>
      </c>
      <c r="D107" s="178">
        <v>66.099999999999994</v>
      </c>
      <c r="E107" s="178">
        <v>66.099999999999994</v>
      </c>
      <c r="F107" s="28">
        <v>2</v>
      </c>
      <c r="G107" s="28">
        <v>31</v>
      </c>
      <c r="H107" s="28">
        <f t="shared" si="29"/>
        <v>62</v>
      </c>
      <c r="I107" s="139"/>
      <c r="J107" s="181">
        <f t="shared" si="32"/>
        <v>4098.2</v>
      </c>
      <c r="K107" s="202"/>
      <c r="L107" s="124">
        <f t="shared" si="27"/>
        <v>4098.2</v>
      </c>
      <c r="M107" s="29">
        <f t="shared" si="26"/>
        <v>14691.2</v>
      </c>
      <c r="N107" s="45">
        <f t="shared" si="28"/>
        <v>3.58</v>
      </c>
      <c r="O107" s="22">
        <v>36728</v>
      </c>
      <c r="P107" s="31">
        <f t="shared" si="31"/>
        <v>8.9619999999999997</v>
      </c>
      <c r="Q107" s="31">
        <v>40.252000000000002</v>
      </c>
      <c r="R107" s="162"/>
      <c r="S107" s="42"/>
    </row>
    <row r="108" spans="1:19" ht="27" customHeight="1">
      <c r="A108" s="173">
        <v>1128</v>
      </c>
      <c r="B108" s="84" t="s">
        <v>45</v>
      </c>
      <c r="C108" s="228">
        <v>9002283</v>
      </c>
      <c r="D108" s="178">
        <v>35.15</v>
      </c>
      <c r="E108" s="178">
        <v>35.15</v>
      </c>
      <c r="F108" s="28">
        <v>4</v>
      </c>
      <c r="G108" s="28">
        <v>31</v>
      </c>
      <c r="H108" s="28">
        <f t="shared" si="29"/>
        <v>124</v>
      </c>
      <c r="I108" s="139">
        <v>3</v>
      </c>
      <c r="J108" s="181">
        <f t="shared" si="32"/>
        <v>4355.5999999999995</v>
      </c>
      <c r="K108" s="202">
        <f t="shared" si="30"/>
        <v>3</v>
      </c>
      <c r="L108" s="124">
        <f t="shared" si="27"/>
        <v>4355.5999999999995</v>
      </c>
      <c r="M108" s="29">
        <f t="shared" si="26"/>
        <v>11664.8</v>
      </c>
      <c r="N108" s="45">
        <f t="shared" si="28"/>
        <v>2.68</v>
      </c>
      <c r="O108" s="22">
        <v>29162</v>
      </c>
      <c r="P108" s="31">
        <f t="shared" si="31"/>
        <v>6.6950000000000003</v>
      </c>
      <c r="Q108" s="31">
        <v>40.252000000000002</v>
      </c>
      <c r="R108" s="162"/>
      <c r="S108" s="42"/>
    </row>
    <row r="109" spans="1:19" ht="27" customHeight="1">
      <c r="A109" s="173">
        <v>1129</v>
      </c>
      <c r="B109" s="88" t="s">
        <v>40</v>
      </c>
      <c r="C109" s="228">
        <v>9002187</v>
      </c>
      <c r="D109" s="178">
        <v>30.75</v>
      </c>
      <c r="E109" s="178">
        <v>30.75</v>
      </c>
      <c r="F109" s="28">
        <v>6</v>
      </c>
      <c r="G109" s="28">
        <v>31</v>
      </c>
      <c r="H109" s="28">
        <f t="shared" si="29"/>
        <v>186</v>
      </c>
      <c r="I109" s="139">
        <v>3.2</v>
      </c>
      <c r="J109" s="181">
        <f t="shared" si="32"/>
        <v>5716.3</v>
      </c>
      <c r="K109" s="202">
        <f t="shared" si="30"/>
        <v>3.2</v>
      </c>
      <c r="L109" s="124">
        <f t="shared" si="27"/>
        <v>5716.3</v>
      </c>
      <c r="M109" s="29">
        <f t="shared" si="26"/>
        <v>23381.200000000001</v>
      </c>
      <c r="N109" s="45">
        <f t="shared" si="28"/>
        <v>4.09</v>
      </c>
      <c r="O109" s="22">
        <v>58453</v>
      </c>
      <c r="P109" s="31">
        <f t="shared" si="31"/>
        <v>10.226000000000001</v>
      </c>
      <c r="Q109" s="31">
        <v>40.252000000000002</v>
      </c>
      <c r="R109" s="162"/>
      <c r="S109" s="42"/>
    </row>
    <row r="110" spans="1:19" ht="27" customHeight="1">
      <c r="A110" s="173">
        <v>1130</v>
      </c>
      <c r="B110" s="84" t="s">
        <v>46</v>
      </c>
      <c r="C110" s="228">
        <v>9002184</v>
      </c>
      <c r="D110" s="178">
        <v>29.7</v>
      </c>
      <c r="E110" s="178">
        <v>29.7</v>
      </c>
      <c r="F110" s="28">
        <v>10</v>
      </c>
      <c r="G110" s="28">
        <v>31</v>
      </c>
      <c r="H110" s="28">
        <f t="shared" si="29"/>
        <v>310</v>
      </c>
      <c r="I110" s="139"/>
      <c r="J110" s="181">
        <f t="shared" si="32"/>
        <v>9207</v>
      </c>
      <c r="K110" s="202"/>
      <c r="L110" s="124">
        <f t="shared" si="27"/>
        <v>9207</v>
      </c>
      <c r="M110" s="29">
        <f t="shared" si="26"/>
        <v>9734.4</v>
      </c>
      <c r="N110" s="45">
        <f t="shared" si="28"/>
        <v>1.06</v>
      </c>
      <c r="O110" s="22">
        <v>24336</v>
      </c>
      <c r="P110" s="31">
        <f t="shared" si="31"/>
        <v>2.6429999999999998</v>
      </c>
      <c r="Q110" s="31">
        <v>40.252000000000002</v>
      </c>
      <c r="R110" s="162"/>
      <c r="S110" s="42"/>
    </row>
    <row r="111" spans="1:19" ht="27" customHeight="1">
      <c r="A111" s="173">
        <v>1131</v>
      </c>
      <c r="B111" s="88" t="s">
        <v>29</v>
      </c>
      <c r="C111" s="228">
        <v>9002188</v>
      </c>
      <c r="D111" s="89">
        <v>18.899999999999999</v>
      </c>
      <c r="E111" s="89">
        <v>18.899999999999999</v>
      </c>
      <c r="F111" s="28">
        <v>12</v>
      </c>
      <c r="G111" s="28">
        <v>31</v>
      </c>
      <c r="H111" s="28">
        <f t="shared" si="29"/>
        <v>372</v>
      </c>
      <c r="I111" s="139"/>
      <c r="J111" s="181">
        <f t="shared" si="32"/>
        <v>7030.7999999999993</v>
      </c>
      <c r="K111" s="202"/>
      <c r="L111" s="124">
        <f t="shared" si="27"/>
        <v>7030.7999999999993</v>
      </c>
      <c r="M111" s="29">
        <f t="shared" si="26"/>
        <v>50982.8</v>
      </c>
      <c r="N111" s="45">
        <f t="shared" si="28"/>
        <v>7.25</v>
      </c>
      <c r="O111" s="22">
        <v>127457</v>
      </c>
      <c r="P111" s="31">
        <f t="shared" si="31"/>
        <v>18.128</v>
      </c>
      <c r="Q111" s="31">
        <v>40.252000000000002</v>
      </c>
      <c r="R111" s="51"/>
      <c r="S111" s="42"/>
    </row>
    <row r="112" spans="1:19" ht="27" customHeight="1">
      <c r="A112" s="173">
        <v>1132</v>
      </c>
      <c r="B112" s="88" t="s">
        <v>30</v>
      </c>
      <c r="C112" s="228">
        <v>9002189</v>
      </c>
      <c r="D112" s="90">
        <v>36.35</v>
      </c>
      <c r="E112" s="90">
        <f>35.9+0.45</f>
        <v>36.35</v>
      </c>
      <c r="F112" s="28">
        <v>12</v>
      </c>
      <c r="G112" s="28">
        <v>31</v>
      </c>
      <c r="H112" s="28">
        <f t="shared" si="29"/>
        <v>372</v>
      </c>
      <c r="I112" s="139">
        <v>1.2</v>
      </c>
      <c r="J112" s="181">
        <f t="shared" si="32"/>
        <v>13521</v>
      </c>
      <c r="K112" s="202">
        <f t="shared" si="30"/>
        <v>1.2</v>
      </c>
      <c r="L112" s="124">
        <f t="shared" si="27"/>
        <v>13521</v>
      </c>
      <c r="M112" s="29">
        <f t="shared" si="26"/>
        <v>63891.199999999997</v>
      </c>
      <c r="N112" s="45">
        <f t="shared" si="28"/>
        <v>4.7300000000000004</v>
      </c>
      <c r="O112" s="22">
        <v>159728</v>
      </c>
      <c r="P112" s="31">
        <f t="shared" si="31"/>
        <v>11.813000000000001</v>
      </c>
      <c r="Q112" s="31">
        <v>40.252000000000002</v>
      </c>
      <c r="R112" s="162"/>
      <c r="S112" s="42"/>
    </row>
    <row r="113" spans="1:19" ht="27" customHeight="1">
      <c r="A113" s="173">
        <v>1133</v>
      </c>
      <c r="B113" s="84" t="s">
        <v>41</v>
      </c>
      <c r="C113" s="228">
        <v>9002190</v>
      </c>
      <c r="D113" s="178">
        <v>56.9</v>
      </c>
      <c r="E113" s="178">
        <v>56.9</v>
      </c>
      <c r="F113" s="28">
        <v>4</v>
      </c>
      <c r="G113" s="28">
        <v>31</v>
      </c>
      <c r="H113" s="28">
        <f t="shared" si="29"/>
        <v>124</v>
      </c>
      <c r="I113" s="139">
        <v>4.5999999999999996</v>
      </c>
      <c r="J113" s="181">
        <f t="shared" si="32"/>
        <v>7050.9999999999991</v>
      </c>
      <c r="K113" s="202">
        <f t="shared" si="30"/>
        <v>4.5999999999999996</v>
      </c>
      <c r="L113" s="124">
        <f t="shared" si="27"/>
        <v>7050.9999999999991</v>
      </c>
      <c r="M113" s="29">
        <f>O113/2.5</f>
        <v>23533.599999999999</v>
      </c>
      <c r="N113" s="45">
        <f>ROUND(M113/L113,2)</f>
        <v>3.34</v>
      </c>
      <c r="O113" s="22">
        <v>58834</v>
      </c>
      <c r="P113" s="31">
        <f t="shared" si="31"/>
        <v>8.3439999999999994</v>
      </c>
      <c r="Q113" s="31">
        <v>40.252000000000002</v>
      </c>
      <c r="R113" s="162"/>
      <c r="S113" s="42"/>
    </row>
    <row r="114" spans="1:19" ht="27" customHeight="1">
      <c r="A114" s="173">
        <v>1135</v>
      </c>
      <c r="B114" s="88" t="s">
        <v>31</v>
      </c>
      <c r="C114" s="228">
        <v>9002191</v>
      </c>
      <c r="D114" s="89">
        <v>28.4</v>
      </c>
      <c r="E114" s="89">
        <v>28.4</v>
      </c>
      <c r="F114" s="28">
        <v>24</v>
      </c>
      <c r="G114" s="28">
        <v>31</v>
      </c>
      <c r="H114" s="28">
        <f t="shared" si="29"/>
        <v>744</v>
      </c>
      <c r="I114" s="139"/>
      <c r="J114" s="181">
        <f t="shared" si="32"/>
        <v>21129.599999999999</v>
      </c>
      <c r="K114" s="202"/>
      <c r="L114" s="124">
        <f t="shared" si="27"/>
        <v>21129.599999999999</v>
      </c>
      <c r="M114" s="29">
        <f t="shared" ref="M114:M122" si="33">O114/2.5</f>
        <v>54992</v>
      </c>
      <c r="N114" s="45">
        <f t="shared" si="28"/>
        <v>2.6</v>
      </c>
      <c r="O114" s="22">
        <v>137480</v>
      </c>
      <c r="P114" s="31">
        <f t="shared" si="31"/>
        <v>6.5069999999999997</v>
      </c>
      <c r="Q114" s="31">
        <v>40.252000000000002</v>
      </c>
      <c r="R114" s="162"/>
    </row>
    <row r="115" spans="1:19" ht="27" customHeight="1">
      <c r="A115" s="173">
        <v>1136</v>
      </c>
      <c r="B115" s="88" t="s">
        <v>32</v>
      </c>
      <c r="C115" s="228">
        <v>9002192</v>
      </c>
      <c r="D115" s="90">
        <v>26.85</v>
      </c>
      <c r="E115" s="90">
        <f>26.4+0.45</f>
        <v>26.849999999999998</v>
      </c>
      <c r="F115" s="28">
        <v>6</v>
      </c>
      <c r="G115" s="28">
        <v>31</v>
      </c>
      <c r="H115" s="28">
        <f t="shared" si="29"/>
        <v>186</v>
      </c>
      <c r="I115" s="139"/>
      <c r="J115" s="181">
        <f t="shared" si="32"/>
        <v>4994.1000000000004</v>
      </c>
      <c r="K115" s="202"/>
      <c r="L115" s="124">
        <f t="shared" si="27"/>
        <v>4994.0999999999995</v>
      </c>
      <c r="M115" s="29">
        <f t="shared" si="33"/>
        <v>28831.200000000001</v>
      </c>
      <c r="N115" s="45">
        <f t="shared" si="28"/>
        <v>5.77</v>
      </c>
      <c r="O115" s="22">
        <v>72078</v>
      </c>
      <c r="P115" s="31">
        <f t="shared" si="31"/>
        <v>14.433</v>
      </c>
      <c r="Q115" s="31">
        <v>40.252000000000002</v>
      </c>
      <c r="R115" s="162"/>
      <c r="S115" s="42"/>
    </row>
    <row r="116" spans="1:19" ht="27" customHeight="1">
      <c r="A116" s="173">
        <v>1137</v>
      </c>
      <c r="B116" s="88" t="s">
        <v>33</v>
      </c>
      <c r="C116" s="228">
        <v>9002185</v>
      </c>
      <c r="D116" s="89">
        <v>69.3</v>
      </c>
      <c r="E116" s="89">
        <v>69.3</v>
      </c>
      <c r="F116" s="28">
        <v>14</v>
      </c>
      <c r="G116" s="28">
        <v>31</v>
      </c>
      <c r="H116" s="28">
        <f t="shared" si="29"/>
        <v>434</v>
      </c>
      <c r="I116" s="139"/>
      <c r="J116" s="181">
        <f t="shared" si="32"/>
        <v>30076.199999999997</v>
      </c>
      <c r="K116" s="202"/>
      <c r="L116" s="124">
        <f t="shared" si="27"/>
        <v>30076.199999999997</v>
      </c>
      <c r="M116" s="29">
        <f t="shared" si="33"/>
        <v>51948.4</v>
      </c>
      <c r="N116" s="45">
        <f t="shared" si="28"/>
        <v>1.73</v>
      </c>
      <c r="O116" s="22">
        <v>129871</v>
      </c>
      <c r="P116" s="31">
        <f t="shared" si="31"/>
        <v>4.3179999999999996</v>
      </c>
      <c r="Q116" s="31">
        <v>40.252000000000002</v>
      </c>
      <c r="R116" s="162"/>
      <c r="S116" s="42"/>
    </row>
    <row r="117" spans="1:19" ht="27" customHeight="1">
      <c r="A117" s="173">
        <v>1139</v>
      </c>
      <c r="B117" s="88" t="s">
        <v>34</v>
      </c>
      <c r="C117" s="228">
        <v>9002193</v>
      </c>
      <c r="D117" s="89">
        <v>27.9</v>
      </c>
      <c r="E117" s="89">
        <v>27.9</v>
      </c>
      <c r="F117" s="28">
        <v>18</v>
      </c>
      <c r="G117" s="28">
        <v>31</v>
      </c>
      <c r="H117" s="28">
        <f t="shared" si="29"/>
        <v>558</v>
      </c>
      <c r="I117" s="139">
        <v>4</v>
      </c>
      <c r="J117" s="181">
        <f t="shared" si="32"/>
        <v>15564.199999999999</v>
      </c>
      <c r="K117" s="202">
        <f t="shared" si="30"/>
        <v>4</v>
      </c>
      <c r="L117" s="124">
        <f t="shared" si="27"/>
        <v>15564.199999999999</v>
      </c>
      <c r="M117" s="29">
        <f t="shared" si="33"/>
        <v>67456.800000000003</v>
      </c>
      <c r="N117" s="45">
        <f t="shared" si="28"/>
        <v>4.33</v>
      </c>
      <c r="O117" s="22">
        <v>168642</v>
      </c>
      <c r="P117" s="31">
        <f t="shared" si="31"/>
        <v>10.835000000000001</v>
      </c>
      <c r="Q117" s="31">
        <v>40.252000000000002</v>
      </c>
      <c r="R117" s="162"/>
      <c r="S117" s="42"/>
    </row>
    <row r="118" spans="1:19" ht="27" customHeight="1">
      <c r="A118" s="173">
        <v>1140</v>
      </c>
      <c r="B118" s="88" t="s">
        <v>35</v>
      </c>
      <c r="C118" s="228">
        <v>9002194</v>
      </c>
      <c r="D118" s="89">
        <v>76.5</v>
      </c>
      <c r="E118" s="89">
        <v>76.5</v>
      </c>
      <c r="F118" s="28">
        <v>16</v>
      </c>
      <c r="G118" s="28">
        <v>31</v>
      </c>
      <c r="H118" s="28">
        <f t="shared" si="29"/>
        <v>496</v>
      </c>
      <c r="I118" s="139">
        <v>2.4</v>
      </c>
      <c r="J118" s="181">
        <f t="shared" si="32"/>
        <v>37941.599999999999</v>
      </c>
      <c r="K118" s="202">
        <f t="shared" si="30"/>
        <v>2.4</v>
      </c>
      <c r="L118" s="124">
        <f t="shared" si="27"/>
        <v>37941.599999999999</v>
      </c>
      <c r="M118" s="29">
        <f t="shared" si="33"/>
        <v>177106.8</v>
      </c>
      <c r="N118" s="45">
        <f t="shared" si="28"/>
        <v>4.67</v>
      </c>
      <c r="O118" s="22">
        <v>442767</v>
      </c>
      <c r="P118" s="31">
        <f t="shared" si="31"/>
        <v>11.67</v>
      </c>
      <c r="Q118" s="31">
        <v>40.252000000000002</v>
      </c>
      <c r="R118" s="162"/>
      <c r="S118" s="42"/>
    </row>
    <row r="119" spans="1:19" ht="27" customHeight="1">
      <c r="A119" s="173">
        <v>1141</v>
      </c>
      <c r="B119" s="88" t="s">
        <v>42</v>
      </c>
      <c r="C119" s="228">
        <v>9002069</v>
      </c>
      <c r="D119" s="178">
        <v>122.7</v>
      </c>
      <c r="E119" s="178">
        <v>137.9</v>
      </c>
      <c r="F119" s="28">
        <v>2</v>
      </c>
      <c r="G119" s="28">
        <v>31</v>
      </c>
      <c r="H119" s="28">
        <f t="shared" si="29"/>
        <v>62</v>
      </c>
      <c r="I119" s="139">
        <v>1.6</v>
      </c>
      <c r="J119" s="181">
        <f t="shared" si="32"/>
        <v>7605.8</v>
      </c>
      <c r="K119" s="202">
        <f t="shared" si="30"/>
        <v>1.6</v>
      </c>
      <c r="L119" s="124">
        <f t="shared" si="27"/>
        <v>8548.2000000000007</v>
      </c>
      <c r="M119" s="29">
        <f t="shared" si="33"/>
        <v>35772.800000000003</v>
      </c>
      <c r="N119" s="45">
        <f t="shared" si="28"/>
        <v>4.18</v>
      </c>
      <c r="O119" s="22">
        <v>89432</v>
      </c>
      <c r="P119" s="31">
        <f t="shared" si="31"/>
        <v>10.462</v>
      </c>
      <c r="Q119" s="31">
        <v>40.252000000000002</v>
      </c>
      <c r="R119" s="162"/>
      <c r="S119" s="42"/>
    </row>
    <row r="120" spans="1:19" ht="27" customHeight="1">
      <c r="A120" s="173">
        <v>1142</v>
      </c>
      <c r="B120" s="88" t="s">
        <v>36</v>
      </c>
      <c r="C120" s="228">
        <v>9001865</v>
      </c>
      <c r="D120" s="89">
        <v>45.5</v>
      </c>
      <c r="E120" s="89">
        <v>45.5</v>
      </c>
      <c r="F120" s="28">
        <v>8</v>
      </c>
      <c r="G120" s="28">
        <v>31</v>
      </c>
      <c r="H120" s="28">
        <f t="shared" si="29"/>
        <v>248</v>
      </c>
      <c r="I120" s="139"/>
      <c r="J120" s="181">
        <f t="shared" si="32"/>
        <v>11284</v>
      </c>
      <c r="K120" s="202"/>
      <c r="L120" s="124">
        <f t="shared" si="27"/>
        <v>11284</v>
      </c>
      <c r="M120" s="29">
        <f t="shared" si="33"/>
        <v>36646.400000000001</v>
      </c>
      <c r="N120" s="45">
        <f t="shared" si="28"/>
        <v>3.25</v>
      </c>
      <c r="O120" s="22">
        <v>91616</v>
      </c>
      <c r="P120" s="31">
        <f t="shared" si="31"/>
        <v>8.1189999999999998</v>
      </c>
      <c r="Q120" s="31">
        <v>40.252000000000002</v>
      </c>
      <c r="R120" s="51"/>
      <c r="S120" s="42"/>
    </row>
    <row r="121" spans="1:19" ht="27" customHeight="1">
      <c r="A121" s="173">
        <v>1143</v>
      </c>
      <c r="B121" s="88" t="s">
        <v>37</v>
      </c>
      <c r="C121" s="228">
        <v>9002214</v>
      </c>
      <c r="D121" s="89">
        <v>4.4000000000000004</v>
      </c>
      <c r="E121" s="89">
        <v>4.4000000000000004</v>
      </c>
      <c r="F121" s="28">
        <v>8</v>
      </c>
      <c r="G121" s="28">
        <v>31</v>
      </c>
      <c r="H121" s="28">
        <f t="shared" si="29"/>
        <v>248</v>
      </c>
      <c r="I121" s="139"/>
      <c r="J121" s="181">
        <f t="shared" si="32"/>
        <v>1091.2</v>
      </c>
      <c r="K121" s="202"/>
      <c r="L121" s="124">
        <f t="shared" si="27"/>
        <v>1091.2</v>
      </c>
      <c r="M121" s="29">
        <f t="shared" si="33"/>
        <v>11176.8</v>
      </c>
      <c r="N121" s="45">
        <f t="shared" si="28"/>
        <v>10.24</v>
      </c>
      <c r="O121" s="22">
        <v>27942</v>
      </c>
      <c r="P121" s="31">
        <f t="shared" si="31"/>
        <v>25.606999999999999</v>
      </c>
      <c r="Q121" s="31">
        <v>40.252000000000002</v>
      </c>
      <c r="R121" s="51"/>
      <c r="S121" s="42"/>
    </row>
    <row r="122" spans="1:19" ht="27" customHeight="1" thickBot="1">
      <c r="A122" s="176">
        <v>1145</v>
      </c>
      <c r="B122" s="92" t="s">
        <v>49</v>
      </c>
      <c r="C122" s="175">
        <v>9002207</v>
      </c>
      <c r="D122" s="93">
        <v>75.7</v>
      </c>
      <c r="E122" s="93">
        <v>126.6</v>
      </c>
      <c r="F122" s="125">
        <v>14</v>
      </c>
      <c r="G122" s="125">
        <v>31</v>
      </c>
      <c r="H122" s="125">
        <f t="shared" si="29"/>
        <v>434</v>
      </c>
      <c r="I122" s="207"/>
      <c r="J122" s="205">
        <f t="shared" si="32"/>
        <v>32853.800000000003</v>
      </c>
      <c r="K122" s="204"/>
      <c r="L122" s="126">
        <f t="shared" si="27"/>
        <v>54944.399999999994</v>
      </c>
      <c r="M122" s="54">
        <f t="shared" si="33"/>
        <v>305168.40000000002</v>
      </c>
      <c r="N122" s="55">
        <f t="shared" si="28"/>
        <v>5.55</v>
      </c>
      <c r="O122" s="61">
        <v>762921</v>
      </c>
      <c r="P122" s="62">
        <f t="shared" si="31"/>
        <v>13.885</v>
      </c>
      <c r="Q122" s="62">
        <v>40.252000000000002</v>
      </c>
      <c r="R122" s="162"/>
      <c r="S122" s="42"/>
    </row>
    <row r="123" spans="1:19" ht="27" customHeight="1" thickBot="1">
      <c r="A123" s="193"/>
      <c r="B123" s="116"/>
      <c r="C123" s="39"/>
      <c r="D123" s="194"/>
      <c r="E123" s="194"/>
      <c r="F123" s="194"/>
      <c r="G123" s="194"/>
      <c r="H123" s="194"/>
      <c r="I123" s="211">
        <f>SUM(I102:I122)</f>
        <v>24</v>
      </c>
      <c r="J123" s="211">
        <f t="shared" ref="J123:L123" si="34">SUM(J102:J122)</f>
        <v>275606.30000000005</v>
      </c>
      <c r="K123" s="211">
        <f t="shared" si="34"/>
        <v>24</v>
      </c>
      <c r="L123" s="211">
        <f t="shared" si="34"/>
        <v>299219.00000000006</v>
      </c>
      <c r="M123" s="200"/>
      <c r="N123" s="200"/>
      <c r="O123" s="201">
        <f>SUM(O102:O122)</f>
        <v>2985841</v>
      </c>
      <c r="P123" s="39"/>
      <c r="Q123" s="39"/>
      <c r="R123" s="162"/>
    </row>
    <row r="124" spans="1:19" ht="27" customHeight="1">
      <c r="A124" s="6" t="s">
        <v>0</v>
      </c>
      <c r="B124" s="32" t="s">
        <v>5</v>
      </c>
      <c r="C124" s="7"/>
      <c r="D124" s="127"/>
      <c r="E124" s="127"/>
      <c r="F124" s="7"/>
      <c r="G124" s="7"/>
      <c r="H124" s="7"/>
      <c r="I124" s="128"/>
      <c r="J124" s="128"/>
      <c r="K124" s="128"/>
      <c r="M124" s="7"/>
      <c r="O124" s="232"/>
      <c r="P124" s="114"/>
      <c r="Q124" s="114"/>
      <c r="R124" s="162"/>
    </row>
    <row r="125" spans="1:19" ht="27" customHeight="1">
      <c r="A125" s="6"/>
      <c r="B125" s="32" t="s">
        <v>6</v>
      </c>
      <c r="C125" s="7"/>
      <c r="D125" s="127"/>
      <c r="E125" s="127"/>
      <c r="F125" s="7"/>
      <c r="G125" s="7"/>
      <c r="H125" s="7"/>
      <c r="I125" s="128"/>
      <c r="J125" s="128"/>
      <c r="K125" s="128"/>
      <c r="M125" s="7"/>
      <c r="O125" s="7"/>
      <c r="P125" s="129"/>
      <c r="Q125" s="129"/>
      <c r="R125" s="162"/>
    </row>
    <row r="126" spans="1:19" ht="27" customHeight="1">
      <c r="A126" s="6"/>
      <c r="B126" s="32" t="s">
        <v>7</v>
      </c>
      <c r="C126" s="7"/>
      <c r="D126" s="127"/>
      <c r="E126" s="127"/>
      <c r="F126" s="7"/>
      <c r="G126" s="7"/>
      <c r="H126" s="7"/>
      <c r="I126" s="128"/>
      <c r="J126" s="128"/>
      <c r="K126" s="128"/>
      <c r="M126" s="7"/>
      <c r="O126" s="7"/>
      <c r="P126" s="129"/>
      <c r="Q126" s="129"/>
      <c r="R126" s="162"/>
    </row>
    <row r="127" spans="1:19" ht="27" customHeight="1">
      <c r="A127" s="6"/>
      <c r="B127" s="32" t="s">
        <v>8</v>
      </c>
      <c r="C127" s="7"/>
      <c r="D127" s="127"/>
      <c r="E127" s="127"/>
      <c r="F127" s="7"/>
      <c r="G127" s="7"/>
      <c r="H127" s="7"/>
      <c r="I127" s="128"/>
      <c r="J127" s="128"/>
      <c r="K127" s="128"/>
      <c r="M127" s="7"/>
      <c r="O127" s="7"/>
      <c r="P127" s="129"/>
      <c r="Q127" s="129"/>
      <c r="R127" s="162"/>
    </row>
    <row r="128" spans="1:19" ht="27" customHeight="1">
      <c r="A128" s="6"/>
      <c r="B128" s="32" t="s">
        <v>9</v>
      </c>
      <c r="C128" s="7"/>
      <c r="D128" s="129"/>
      <c r="E128" s="129"/>
      <c r="F128" s="127"/>
      <c r="G128" s="127"/>
      <c r="H128" s="7"/>
      <c r="I128" s="128"/>
      <c r="J128" s="128"/>
      <c r="K128" s="128"/>
      <c r="M128" s="7"/>
      <c r="O128" s="7"/>
      <c r="P128" s="8"/>
      <c r="Q128" s="8"/>
      <c r="R128" s="162"/>
    </row>
    <row r="129" spans="1:18" ht="27" customHeight="1">
      <c r="A129" s="6"/>
      <c r="B129" s="5" t="s">
        <v>10</v>
      </c>
      <c r="C129" s="7"/>
      <c r="D129" s="129"/>
      <c r="E129" s="129"/>
      <c r="F129" s="7"/>
      <c r="G129" s="7"/>
      <c r="H129" s="7"/>
      <c r="I129" s="128"/>
      <c r="J129" s="128"/>
      <c r="K129" s="128"/>
      <c r="M129" s="7"/>
      <c r="O129" s="7"/>
      <c r="P129" s="8"/>
      <c r="Q129" s="8"/>
      <c r="R129" s="162"/>
    </row>
    <row r="130" spans="1:18" ht="27" customHeight="1" thickBot="1">
      <c r="A130" s="80"/>
      <c r="B130" s="4"/>
      <c r="C130" s="39"/>
      <c r="D130" s="38"/>
      <c r="E130" s="38"/>
      <c r="F130" s="39"/>
      <c r="G130" s="39"/>
      <c r="H130" s="39"/>
      <c r="I130" s="40"/>
      <c r="J130" s="40"/>
      <c r="K130" s="40"/>
      <c r="L130" s="81"/>
      <c r="M130" s="39"/>
      <c r="N130" s="82"/>
      <c r="O130" s="39"/>
      <c r="P130" s="77"/>
      <c r="Q130" s="77"/>
      <c r="R130" s="162"/>
    </row>
    <row r="131" spans="1:18" ht="27" customHeight="1">
      <c r="B131" s="2" t="s">
        <v>11</v>
      </c>
      <c r="D131" s="137"/>
      <c r="E131" s="137"/>
    </row>
    <row r="132" spans="1:18" ht="27" customHeight="1">
      <c r="D132" s="137"/>
      <c r="E132" s="137"/>
    </row>
    <row r="133" spans="1:18" ht="27" customHeight="1" thickBot="1">
      <c r="C133" s="276" t="s">
        <v>62</v>
      </c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</row>
    <row r="134" spans="1:18" ht="64.900000000000006" customHeight="1" thickBot="1">
      <c r="A134" s="235" t="s">
        <v>57</v>
      </c>
      <c r="B134" s="9" t="s">
        <v>1</v>
      </c>
      <c r="C134" s="1" t="s">
        <v>2</v>
      </c>
      <c r="D134" s="1" t="s">
        <v>50</v>
      </c>
      <c r="E134" s="1" t="s">
        <v>51</v>
      </c>
      <c r="F134" s="1" t="s">
        <v>52</v>
      </c>
      <c r="G134" s="1" t="s">
        <v>53</v>
      </c>
      <c r="H134" s="1" t="s">
        <v>54</v>
      </c>
      <c r="I134" s="56" t="s">
        <v>71</v>
      </c>
      <c r="J134" s="56" t="s">
        <v>70</v>
      </c>
      <c r="K134" s="56" t="s">
        <v>72</v>
      </c>
      <c r="L134" s="1" t="s">
        <v>55</v>
      </c>
      <c r="M134" s="57" t="s">
        <v>56</v>
      </c>
      <c r="N134" s="248" t="s">
        <v>3</v>
      </c>
      <c r="O134" s="115" t="s">
        <v>73</v>
      </c>
      <c r="P134" s="1" t="s">
        <v>12</v>
      </c>
      <c r="Q134" s="1" t="s">
        <v>4</v>
      </c>
      <c r="R134" s="164"/>
    </row>
    <row r="135" spans="1:18" ht="27" customHeight="1">
      <c r="A135" s="85">
        <v>1120</v>
      </c>
      <c r="B135" s="100" t="s">
        <v>43</v>
      </c>
      <c r="C135" s="58">
        <v>9001862</v>
      </c>
      <c r="D135" s="142">
        <v>10</v>
      </c>
      <c r="E135" s="142">
        <v>10</v>
      </c>
      <c r="F135" s="58">
        <v>2</v>
      </c>
      <c r="G135" s="138">
        <v>30</v>
      </c>
      <c r="H135" s="138">
        <f>F135*G135</f>
        <v>60</v>
      </c>
      <c r="I135" s="206"/>
      <c r="J135" s="197">
        <f t="shared" ref="J135" si="35">D135*H135-I135</f>
        <v>600</v>
      </c>
      <c r="K135" s="203"/>
      <c r="L135" s="121">
        <f t="shared" ref="L135" si="36">E135*H135-K135</f>
        <v>600</v>
      </c>
      <c r="M135" s="59">
        <f t="shared" ref="M135:M155" si="37">O135/2.5</f>
        <v>97.6</v>
      </c>
      <c r="N135" s="53">
        <f>ROUND(M135/L135,2)</f>
        <v>0.16</v>
      </c>
      <c r="O135" s="153">
        <v>244</v>
      </c>
      <c r="P135" s="60">
        <f>ROUND(O135/L135,3)</f>
        <v>0.40699999999999997</v>
      </c>
      <c r="Q135" s="60">
        <v>40.252000000000002</v>
      </c>
      <c r="R135" s="162"/>
    </row>
    <row r="136" spans="1:18" ht="27" customHeight="1">
      <c r="A136" s="173">
        <v>1121</v>
      </c>
      <c r="B136" s="88" t="s">
        <v>26</v>
      </c>
      <c r="C136" s="228">
        <v>9001863</v>
      </c>
      <c r="D136" s="89">
        <v>48.8</v>
      </c>
      <c r="E136" s="89">
        <v>48.8</v>
      </c>
      <c r="F136" s="28">
        <v>22</v>
      </c>
      <c r="G136" s="28">
        <v>30</v>
      </c>
      <c r="H136" s="28">
        <f>F136*G136</f>
        <v>660</v>
      </c>
      <c r="I136" s="140"/>
      <c r="J136" s="181">
        <f t="shared" ref="J136:J155" si="38">D136*H136-I136</f>
        <v>32207.999999999996</v>
      </c>
      <c r="K136" s="202"/>
      <c r="L136" s="124">
        <f t="shared" ref="L136:L155" si="39">E136*H136-K136</f>
        <v>32207.999999999996</v>
      </c>
      <c r="M136" s="29">
        <f t="shared" si="37"/>
        <v>151455.20000000001</v>
      </c>
      <c r="N136" s="45">
        <f t="shared" ref="N136:N155" si="40">ROUND(M136/L136,2)</f>
        <v>4.7</v>
      </c>
      <c r="O136" s="22">
        <v>378638</v>
      </c>
      <c r="P136" s="31">
        <f>ROUND(O136/L136,3)</f>
        <v>11.756</v>
      </c>
      <c r="Q136" s="31">
        <v>40.252000000000002</v>
      </c>
      <c r="R136" s="51"/>
    </row>
    <row r="137" spans="1:18" ht="27" customHeight="1">
      <c r="A137" s="173">
        <v>1122</v>
      </c>
      <c r="B137" s="88" t="s">
        <v>27</v>
      </c>
      <c r="C137" s="228">
        <v>9001864</v>
      </c>
      <c r="D137" s="90">
        <v>71.150000000000006</v>
      </c>
      <c r="E137" s="90">
        <v>72.400000000000006</v>
      </c>
      <c r="F137" s="28">
        <v>6</v>
      </c>
      <c r="G137" s="28">
        <v>30</v>
      </c>
      <c r="H137" s="28">
        <f t="shared" ref="H137:H155" si="41">F137*G137</f>
        <v>180</v>
      </c>
      <c r="I137" s="140">
        <v>1.25</v>
      </c>
      <c r="J137" s="181">
        <f t="shared" si="38"/>
        <v>12805.750000000002</v>
      </c>
      <c r="K137" s="202">
        <v>2.5</v>
      </c>
      <c r="L137" s="124">
        <f t="shared" si="39"/>
        <v>13029.500000000002</v>
      </c>
      <c r="M137" s="29">
        <f t="shared" si="37"/>
        <v>26612.400000000001</v>
      </c>
      <c r="N137" s="45">
        <f t="shared" si="40"/>
        <v>2.04</v>
      </c>
      <c r="O137" s="22">
        <v>66531</v>
      </c>
      <c r="P137" s="31">
        <f t="shared" ref="P137:P155" si="42">ROUND(O137/L137,3)</f>
        <v>5.1059999999999999</v>
      </c>
      <c r="Q137" s="31">
        <v>40.252000000000002</v>
      </c>
      <c r="R137" s="51"/>
    </row>
    <row r="138" spans="1:18" ht="27" customHeight="1">
      <c r="A138" s="173">
        <v>1123</v>
      </c>
      <c r="B138" s="84" t="s">
        <v>28</v>
      </c>
      <c r="C138" s="228">
        <v>9002067</v>
      </c>
      <c r="D138" s="89">
        <v>19.600000000000001</v>
      </c>
      <c r="E138" s="89">
        <v>20.399999999999999</v>
      </c>
      <c r="F138" s="28">
        <v>14</v>
      </c>
      <c r="G138" s="28">
        <v>30</v>
      </c>
      <c r="H138" s="28">
        <f t="shared" si="41"/>
        <v>420</v>
      </c>
      <c r="I138" s="140">
        <v>10.9</v>
      </c>
      <c r="J138" s="181">
        <f t="shared" si="38"/>
        <v>8221.1</v>
      </c>
      <c r="K138" s="268">
        <f t="shared" ref="K138:K152" si="43">I138</f>
        <v>10.9</v>
      </c>
      <c r="L138" s="124">
        <f t="shared" si="39"/>
        <v>8557.1</v>
      </c>
      <c r="M138" s="29">
        <f t="shared" si="37"/>
        <v>18687.599999999999</v>
      </c>
      <c r="N138" s="45">
        <f t="shared" si="40"/>
        <v>2.1800000000000002</v>
      </c>
      <c r="O138" s="22">
        <v>46719</v>
      </c>
      <c r="P138" s="31">
        <f t="shared" si="42"/>
        <v>5.46</v>
      </c>
      <c r="Q138" s="31">
        <v>40.252000000000002</v>
      </c>
      <c r="R138" s="162"/>
    </row>
    <row r="139" spans="1:18" ht="27" customHeight="1">
      <c r="A139" s="173">
        <v>1125</v>
      </c>
      <c r="B139" s="84" t="s">
        <v>44</v>
      </c>
      <c r="C139" s="228">
        <v>9002182</v>
      </c>
      <c r="D139" s="89">
        <v>20.8</v>
      </c>
      <c r="E139" s="89">
        <v>20.8</v>
      </c>
      <c r="F139" s="28">
        <v>10</v>
      </c>
      <c r="G139" s="28">
        <v>30</v>
      </c>
      <c r="H139" s="28">
        <f t="shared" si="41"/>
        <v>300</v>
      </c>
      <c r="I139" s="140"/>
      <c r="J139" s="181">
        <f t="shared" si="38"/>
        <v>6240</v>
      </c>
      <c r="K139" s="202"/>
      <c r="L139" s="124">
        <f t="shared" si="39"/>
        <v>6240</v>
      </c>
      <c r="M139" s="29">
        <f t="shared" si="37"/>
        <v>6434.8</v>
      </c>
      <c r="N139" s="45"/>
      <c r="O139" s="22">
        <v>16087</v>
      </c>
      <c r="P139" s="31">
        <f t="shared" si="42"/>
        <v>2.5779999999999998</v>
      </c>
      <c r="Q139" s="31">
        <v>40.252000000000002</v>
      </c>
      <c r="R139" s="162"/>
    </row>
    <row r="140" spans="1:18" ht="27" customHeight="1">
      <c r="A140" s="173">
        <v>1126</v>
      </c>
      <c r="B140" s="88" t="s">
        <v>39</v>
      </c>
      <c r="C140" s="228">
        <v>9002068</v>
      </c>
      <c r="D140" s="178">
        <v>66.099999999999994</v>
      </c>
      <c r="E140" s="178">
        <v>66.099999999999994</v>
      </c>
      <c r="F140" s="28">
        <v>2</v>
      </c>
      <c r="G140" s="28">
        <v>30</v>
      </c>
      <c r="H140" s="28">
        <f t="shared" si="41"/>
        <v>60</v>
      </c>
      <c r="I140" s="140"/>
      <c r="J140" s="181">
        <f t="shared" si="38"/>
        <v>3965.9999999999995</v>
      </c>
      <c r="K140" s="202"/>
      <c r="L140" s="124">
        <f t="shared" si="39"/>
        <v>3965.9999999999995</v>
      </c>
      <c r="M140" s="29">
        <f t="shared" si="37"/>
        <v>12187.2</v>
      </c>
      <c r="N140" s="45">
        <f t="shared" si="40"/>
        <v>3.07</v>
      </c>
      <c r="O140" s="22">
        <v>30468</v>
      </c>
      <c r="P140" s="31">
        <f t="shared" si="42"/>
        <v>7.6820000000000004</v>
      </c>
      <c r="Q140" s="31">
        <v>40.252000000000002</v>
      </c>
      <c r="R140" s="162"/>
    </row>
    <row r="141" spans="1:18" ht="27" customHeight="1">
      <c r="A141" s="173">
        <v>1128</v>
      </c>
      <c r="B141" s="84" t="s">
        <v>45</v>
      </c>
      <c r="C141" s="228">
        <v>9002283</v>
      </c>
      <c r="D141" s="178">
        <v>35.15</v>
      </c>
      <c r="E141" s="178">
        <v>35.15</v>
      </c>
      <c r="F141" s="28">
        <v>4</v>
      </c>
      <c r="G141" s="28">
        <v>30</v>
      </c>
      <c r="H141" s="28">
        <f t="shared" si="41"/>
        <v>120</v>
      </c>
      <c r="I141" s="140">
        <v>2</v>
      </c>
      <c r="J141" s="181">
        <f t="shared" si="38"/>
        <v>4216</v>
      </c>
      <c r="K141" s="202">
        <v>2</v>
      </c>
      <c r="L141" s="124">
        <f t="shared" si="39"/>
        <v>4216</v>
      </c>
      <c r="M141" s="29">
        <f t="shared" si="37"/>
        <v>10209.200000000001</v>
      </c>
      <c r="N141" s="45"/>
      <c r="O141" s="22">
        <v>25523</v>
      </c>
      <c r="P141" s="31">
        <f t="shared" si="42"/>
        <v>6.0540000000000003</v>
      </c>
      <c r="Q141" s="31">
        <v>40.252000000000002</v>
      </c>
      <c r="R141" s="162"/>
    </row>
    <row r="142" spans="1:18" ht="27" customHeight="1">
      <c r="A142" s="173">
        <v>1129</v>
      </c>
      <c r="B142" s="88" t="s">
        <v>40</v>
      </c>
      <c r="C142" s="228">
        <v>9002187</v>
      </c>
      <c r="D142" s="178">
        <v>30.75</v>
      </c>
      <c r="E142" s="178">
        <v>30.75</v>
      </c>
      <c r="F142" s="28">
        <v>6</v>
      </c>
      <c r="G142" s="28">
        <v>30</v>
      </c>
      <c r="H142" s="28">
        <f t="shared" si="41"/>
        <v>180</v>
      </c>
      <c r="I142" s="140">
        <v>2.8</v>
      </c>
      <c r="J142" s="181">
        <f t="shared" si="38"/>
        <v>5532.2</v>
      </c>
      <c r="K142" s="202">
        <f t="shared" si="43"/>
        <v>2.8</v>
      </c>
      <c r="L142" s="124">
        <f t="shared" si="39"/>
        <v>5532.2</v>
      </c>
      <c r="M142" s="29">
        <f t="shared" si="37"/>
        <v>19048</v>
      </c>
      <c r="N142" s="45">
        <f t="shared" si="40"/>
        <v>3.44</v>
      </c>
      <c r="O142" s="22">
        <v>47620</v>
      </c>
      <c r="P142" s="31">
        <f t="shared" si="42"/>
        <v>8.6080000000000005</v>
      </c>
      <c r="Q142" s="31">
        <v>40.252000000000002</v>
      </c>
      <c r="R142" s="162"/>
    </row>
    <row r="143" spans="1:18" ht="27" customHeight="1">
      <c r="A143" s="173">
        <v>1130</v>
      </c>
      <c r="B143" s="84" t="s">
        <v>46</v>
      </c>
      <c r="C143" s="228">
        <v>9002184</v>
      </c>
      <c r="D143" s="178">
        <v>29.7</v>
      </c>
      <c r="E143" s="178">
        <v>29.7</v>
      </c>
      <c r="F143" s="28">
        <v>10</v>
      </c>
      <c r="G143" s="28">
        <v>30</v>
      </c>
      <c r="H143" s="28">
        <f t="shared" si="41"/>
        <v>300</v>
      </c>
      <c r="I143" s="140">
        <v>1.2</v>
      </c>
      <c r="J143" s="181">
        <f t="shared" si="38"/>
        <v>8908.7999999999993</v>
      </c>
      <c r="K143" s="202">
        <v>1.2</v>
      </c>
      <c r="L143" s="124">
        <f t="shared" si="39"/>
        <v>8908.7999999999993</v>
      </c>
      <c r="M143" s="29">
        <f t="shared" si="37"/>
        <v>10415.200000000001</v>
      </c>
      <c r="N143" s="45"/>
      <c r="O143" s="22">
        <v>26038</v>
      </c>
      <c r="P143" s="31">
        <f t="shared" si="42"/>
        <v>2.923</v>
      </c>
      <c r="Q143" s="31">
        <v>40.252000000000002</v>
      </c>
      <c r="R143" s="162"/>
    </row>
    <row r="144" spans="1:18" ht="27" customHeight="1">
      <c r="A144" s="173">
        <v>1131</v>
      </c>
      <c r="B144" s="88" t="s">
        <v>29</v>
      </c>
      <c r="C144" s="228">
        <v>9002188</v>
      </c>
      <c r="D144" s="89">
        <v>18.899999999999999</v>
      </c>
      <c r="E144" s="89">
        <v>18.899999999999999</v>
      </c>
      <c r="F144" s="28">
        <v>12</v>
      </c>
      <c r="G144" s="28">
        <v>30</v>
      </c>
      <c r="H144" s="28">
        <f t="shared" si="41"/>
        <v>360</v>
      </c>
      <c r="I144" s="140">
        <v>5.95</v>
      </c>
      <c r="J144" s="181">
        <f t="shared" si="38"/>
        <v>6798.0499999999993</v>
      </c>
      <c r="K144" s="202">
        <f t="shared" si="43"/>
        <v>5.95</v>
      </c>
      <c r="L144" s="124">
        <f t="shared" si="39"/>
        <v>6798.0499999999993</v>
      </c>
      <c r="M144" s="29">
        <f t="shared" si="37"/>
        <v>42797.2</v>
      </c>
      <c r="N144" s="45">
        <f t="shared" si="40"/>
        <v>6.3</v>
      </c>
      <c r="O144" s="22">
        <v>106993</v>
      </c>
      <c r="P144" s="31">
        <f t="shared" si="42"/>
        <v>15.739000000000001</v>
      </c>
      <c r="Q144" s="31">
        <v>40.252000000000002</v>
      </c>
      <c r="R144" s="162"/>
    </row>
    <row r="145" spans="1:18" ht="27" customHeight="1">
      <c r="A145" s="173">
        <v>1132</v>
      </c>
      <c r="B145" s="88" t="s">
        <v>30</v>
      </c>
      <c r="C145" s="228">
        <v>9002189</v>
      </c>
      <c r="D145" s="89">
        <v>36.35</v>
      </c>
      <c r="E145" s="90">
        <f>35.9+0.45</f>
        <v>36.35</v>
      </c>
      <c r="F145" s="28">
        <v>12</v>
      </c>
      <c r="G145" s="28">
        <v>30</v>
      </c>
      <c r="H145" s="28">
        <f t="shared" si="41"/>
        <v>360</v>
      </c>
      <c r="I145" s="140">
        <v>11.3</v>
      </c>
      <c r="J145" s="181">
        <f t="shared" si="38"/>
        <v>13074.7</v>
      </c>
      <c r="K145" s="268">
        <f t="shared" si="43"/>
        <v>11.3</v>
      </c>
      <c r="L145" s="124">
        <f t="shared" si="39"/>
        <v>13074.7</v>
      </c>
      <c r="M145" s="29">
        <f t="shared" si="37"/>
        <v>53641.2</v>
      </c>
      <c r="N145" s="45">
        <f t="shared" si="40"/>
        <v>4.0999999999999996</v>
      </c>
      <c r="O145" s="22">
        <v>134103</v>
      </c>
      <c r="P145" s="31">
        <f t="shared" si="42"/>
        <v>10.257</v>
      </c>
      <c r="Q145" s="31">
        <v>40.252000000000002</v>
      </c>
      <c r="R145" s="51"/>
    </row>
    <row r="146" spans="1:18" ht="27" customHeight="1">
      <c r="A146" s="173">
        <v>1133</v>
      </c>
      <c r="B146" s="84" t="s">
        <v>41</v>
      </c>
      <c r="C146" s="228">
        <v>9002190</v>
      </c>
      <c r="D146" s="178">
        <v>56.9</v>
      </c>
      <c r="E146" s="178">
        <v>56.9</v>
      </c>
      <c r="F146" s="28">
        <v>4</v>
      </c>
      <c r="G146" s="28">
        <v>30</v>
      </c>
      <c r="H146" s="28">
        <f t="shared" si="41"/>
        <v>120</v>
      </c>
      <c r="I146" s="140">
        <v>0.8</v>
      </c>
      <c r="J146" s="181">
        <f t="shared" si="38"/>
        <v>6827.2</v>
      </c>
      <c r="K146" s="202">
        <f t="shared" si="43"/>
        <v>0.8</v>
      </c>
      <c r="L146" s="124">
        <f t="shared" si="39"/>
        <v>6827.2</v>
      </c>
      <c r="M146" s="29">
        <f t="shared" si="37"/>
        <v>15687.6</v>
      </c>
      <c r="N146" s="45">
        <f t="shared" si="40"/>
        <v>2.2999999999999998</v>
      </c>
      <c r="O146" s="22">
        <v>39219</v>
      </c>
      <c r="P146" s="31">
        <f t="shared" si="42"/>
        <v>5.7450000000000001</v>
      </c>
      <c r="Q146" s="31">
        <v>40.252000000000002</v>
      </c>
      <c r="R146" s="51"/>
    </row>
    <row r="147" spans="1:18" ht="27" customHeight="1">
      <c r="A147" s="173">
        <v>1135</v>
      </c>
      <c r="B147" s="88" t="s">
        <v>31</v>
      </c>
      <c r="C147" s="228">
        <v>9002191</v>
      </c>
      <c r="D147" s="89">
        <v>28.4</v>
      </c>
      <c r="E147" s="89">
        <v>28.4</v>
      </c>
      <c r="F147" s="28">
        <v>24</v>
      </c>
      <c r="G147" s="28">
        <v>30</v>
      </c>
      <c r="H147" s="28">
        <f t="shared" si="41"/>
        <v>720</v>
      </c>
      <c r="I147" s="140"/>
      <c r="J147" s="181">
        <f t="shared" si="38"/>
        <v>20448</v>
      </c>
      <c r="K147" s="202"/>
      <c r="L147" s="124">
        <f t="shared" si="39"/>
        <v>20448</v>
      </c>
      <c r="M147" s="29">
        <f t="shared" si="37"/>
        <v>51182.8</v>
      </c>
      <c r="N147" s="45">
        <f t="shared" si="40"/>
        <v>2.5</v>
      </c>
      <c r="O147" s="22">
        <v>127957</v>
      </c>
      <c r="P147" s="31">
        <f t="shared" si="42"/>
        <v>6.258</v>
      </c>
      <c r="Q147" s="31">
        <v>40.252000000000002</v>
      </c>
      <c r="R147" s="162"/>
    </row>
    <row r="148" spans="1:18" ht="27" customHeight="1">
      <c r="A148" s="173">
        <v>1136</v>
      </c>
      <c r="B148" s="88" t="s">
        <v>32</v>
      </c>
      <c r="C148" s="228">
        <v>9002192</v>
      </c>
      <c r="D148" s="90">
        <v>26.85</v>
      </c>
      <c r="E148" s="90">
        <f>26.4+0.45</f>
        <v>26.849999999999998</v>
      </c>
      <c r="F148" s="28">
        <v>6</v>
      </c>
      <c r="G148" s="28">
        <v>30</v>
      </c>
      <c r="H148" s="28">
        <f t="shared" si="41"/>
        <v>180</v>
      </c>
      <c r="I148" s="140">
        <v>2</v>
      </c>
      <c r="J148" s="181">
        <f t="shared" si="38"/>
        <v>4831</v>
      </c>
      <c r="K148" s="202">
        <f t="shared" si="43"/>
        <v>2</v>
      </c>
      <c r="L148" s="124">
        <f t="shared" si="39"/>
        <v>4831</v>
      </c>
      <c r="M148" s="29">
        <f t="shared" si="37"/>
        <v>24994.799999999999</v>
      </c>
      <c r="N148" s="45">
        <f t="shared" si="40"/>
        <v>5.17</v>
      </c>
      <c r="O148" s="22">
        <v>62487</v>
      </c>
      <c r="P148" s="31">
        <f t="shared" si="42"/>
        <v>12.935</v>
      </c>
      <c r="Q148" s="31">
        <v>40.252000000000002</v>
      </c>
      <c r="R148" s="162"/>
    </row>
    <row r="149" spans="1:18" ht="27" customHeight="1">
      <c r="A149" s="173">
        <v>1137</v>
      </c>
      <c r="B149" s="88" t="s">
        <v>33</v>
      </c>
      <c r="C149" s="228">
        <v>9002185</v>
      </c>
      <c r="D149" s="89">
        <v>69.3</v>
      </c>
      <c r="E149" s="89">
        <v>69.3</v>
      </c>
      <c r="F149" s="28">
        <v>14</v>
      </c>
      <c r="G149" s="28">
        <v>30</v>
      </c>
      <c r="H149" s="28">
        <f t="shared" si="41"/>
        <v>420</v>
      </c>
      <c r="I149" s="140"/>
      <c r="J149" s="181">
        <f t="shared" si="38"/>
        <v>29106</v>
      </c>
      <c r="K149" s="202"/>
      <c r="L149" s="124">
        <f t="shared" si="39"/>
        <v>29106</v>
      </c>
      <c r="M149" s="29">
        <f t="shared" si="37"/>
        <v>47717.2</v>
      </c>
      <c r="N149" s="45">
        <f t="shared" si="40"/>
        <v>1.64</v>
      </c>
      <c r="O149" s="22">
        <v>119293</v>
      </c>
      <c r="P149" s="31">
        <f t="shared" si="42"/>
        <v>4.0990000000000002</v>
      </c>
      <c r="Q149" s="31">
        <v>40.252000000000002</v>
      </c>
      <c r="R149" s="162"/>
    </row>
    <row r="150" spans="1:18" ht="27" customHeight="1">
      <c r="A150" s="173">
        <v>1139</v>
      </c>
      <c r="B150" s="88" t="s">
        <v>34</v>
      </c>
      <c r="C150" s="228">
        <v>9002193</v>
      </c>
      <c r="D150" s="89">
        <v>27.9</v>
      </c>
      <c r="E150" s="89">
        <v>27.9</v>
      </c>
      <c r="F150" s="28">
        <v>18</v>
      </c>
      <c r="G150" s="28">
        <v>30</v>
      </c>
      <c r="H150" s="28">
        <f t="shared" si="41"/>
        <v>540</v>
      </c>
      <c r="I150" s="140">
        <v>12</v>
      </c>
      <c r="J150" s="181">
        <f t="shared" si="38"/>
        <v>15054</v>
      </c>
      <c r="K150" s="268">
        <f t="shared" si="43"/>
        <v>12</v>
      </c>
      <c r="L150" s="124">
        <f t="shared" si="39"/>
        <v>15054</v>
      </c>
      <c r="M150" s="29">
        <f t="shared" si="37"/>
        <v>55574</v>
      </c>
      <c r="N150" s="45">
        <f t="shared" si="40"/>
        <v>3.69</v>
      </c>
      <c r="O150" s="22">
        <v>138935</v>
      </c>
      <c r="P150" s="31">
        <f t="shared" si="42"/>
        <v>9.2289999999999992</v>
      </c>
      <c r="Q150" s="31">
        <v>40.252000000000002</v>
      </c>
      <c r="R150" s="162"/>
    </row>
    <row r="151" spans="1:18" ht="27" customHeight="1">
      <c r="A151" s="173">
        <v>1140</v>
      </c>
      <c r="B151" s="88" t="s">
        <v>35</v>
      </c>
      <c r="C151" s="228">
        <v>9002194</v>
      </c>
      <c r="D151" s="89">
        <v>76.5</v>
      </c>
      <c r="E151" s="89">
        <v>76.5</v>
      </c>
      <c r="F151" s="28">
        <v>16</v>
      </c>
      <c r="G151" s="28">
        <v>30</v>
      </c>
      <c r="H151" s="28">
        <f t="shared" si="41"/>
        <v>480</v>
      </c>
      <c r="I151" s="140"/>
      <c r="J151" s="181">
        <f t="shared" si="38"/>
        <v>36720</v>
      </c>
      <c r="K151" s="202"/>
      <c r="L151" s="124">
        <f t="shared" si="39"/>
        <v>36720</v>
      </c>
      <c r="M151" s="29">
        <f t="shared" si="37"/>
        <v>173045.2</v>
      </c>
      <c r="N151" s="45">
        <f t="shared" si="40"/>
        <v>4.71</v>
      </c>
      <c r="O151" s="22">
        <v>432613</v>
      </c>
      <c r="P151" s="31">
        <f t="shared" si="42"/>
        <v>11.781000000000001</v>
      </c>
      <c r="Q151" s="31">
        <v>40.252000000000002</v>
      </c>
      <c r="R151" s="162"/>
    </row>
    <row r="152" spans="1:18" ht="27" customHeight="1">
      <c r="A152" s="173">
        <v>1141</v>
      </c>
      <c r="B152" s="88" t="s">
        <v>42</v>
      </c>
      <c r="C152" s="228">
        <v>9002069</v>
      </c>
      <c r="D152" s="178">
        <v>122.7</v>
      </c>
      <c r="E152" s="178">
        <v>137.9</v>
      </c>
      <c r="F152" s="154">
        <v>2</v>
      </c>
      <c r="G152" s="28">
        <v>30</v>
      </c>
      <c r="H152" s="28">
        <f t="shared" si="41"/>
        <v>60</v>
      </c>
      <c r="I152" s="140">
        <v>0.4</v>
      </c>
      <c r="J152" s="181">
        <f t="shared" si="38"/>
        <v>7361.6</v>
      </c>
      <c r="K152" s="202">
        <f t="shared" si="43"/>
        <v>0.4</v>
      </c>
      <c r="L152" s="124">
        <f t="shared" si="39"/>
        <v>8273.6</v>
      </c>
      <c r="M152" s="29">
        <f t="shared" si="37"/>
        <v>31128</v>
      </c>
      <c r="N152" s="45">
        <f t="shared" si="40"/>
        <v>3.76</v>
      </c>
      <c r="O152" s="22">
        <v>77820</v>
      </c>
      <c r="P152" s="31">
        <f t="shared" si="42"/>
        <v>9.4060000000000006</v>
      </c>
      <c r="Q152" s="31">
        <v>40.252000000000002</v>
      </c>
      <c r="R152" s="162"/>
    </row>
    <row r="153" spans="1:18" ht="27" customHeight="1">
      <c r="A153" s="173">
        <v>1142</v>
      </c>
      <c r="B153" s="88" t="s">
        <v>36</v>
      </c>
      <c r="C153" s="228">
        <v>9001865</v>
      </c>
      <c r="D153" s="89">
        <v>45.5</v>
      </c>
      <c r="E153" s="89">
        <v>45.5</v>
      </c>
      <c r="F153" s="28">
        <v>8</v>
      </c>
      <c r="G153" s="28">
        <v>30</v>
      </c>
      <c r="H153" s="28">
        <f t="shared" si="41"/>
        <v>240</v>
      </c>
      <c r="I153" s="140"/>
      <c r="J153" s="181">
        <f t="shared" si="38"/>
        <v>10920</v>
      </c>
      <c r="K153" s="202"/>
      <c r="L153" s="124">
        <f t="shared" si="39"/>
        <v>10920</v>
      </c>
      <c r="M153" s="29">
        <f t="shared" si="37"/>
        <v>34650</v>
      </c>
      <c r="N153" s="45">
        <f t="shared" si="40"/>
        <v>3.17</v>
      </c>
      <c r="O153" s="22">
        <v>86625</v>
      </c>
      <c r="P153" s="31">
        <f t="shared" si="42"/>
        <v>7.9329999999999998</v>
      </c>
      <c r="Q153" s="31">
        <v>40.252000000000002</v>
      </c>
      <c r="R153" s="51"/>
    </row>
    <row r="154" spans="1:18" ht="27" customHeight="1">
      <c r="A154" s="173">
        <v>1143</v>
      </c>
      <c r="B154" s="88" t="s">
        <v>37</v>
      </c>
      <c r="C154" s="228">
        <v>9002214</v>
      </c>
      <c r="D154" s="89">
        <v>4.4000000000000004</v>
      </c>
      <c r="E154" s="89">
        <v>4.4000000000000004</v>
      </c>
      <c r="F154" s="28">
        <v>8</v>
      </c>
      <c r="G154" s="28">
        <v>30</v>
      </c>
      <c r="H154" s="28">
        <f t="shared" si="41"/>
        <v>240</v>
      </c>
      <c r="I154" s="140"/>
      <c r="J154" s="181">
        <f t="shared" si="38"/>
        <v>1056</v>
      </c>
      <c r="K154" s="202"/>
      <c r="L154" s="124">
        <f t="shared" si="39"/>
        <v>1056</v>
      </c>
      <c r="M154" s="29">
        <f t="shared" si="37"/>
        <v>9652.4</v>
      </c>
      <c r="N154" s="45">
        <f t="shared" si="40"/>
        <v>9.14</v>
      </c>
      <c r="O154" s="22">
        <v>24131</v>
      </c>
      <c r="P154" s="31">
        <f t="shared" si="42"/>
        <v>22.850999999999999</v>
      </c>
      <c r="Q154" s="31">
        <v>40.252000000000002</v>
      </c>
      <c r="R154" s="51"/>
    </row>
    <row r="155" spans="1:18" ht="27" customHeight="1" thickBot="1">
      <c r="A155" s="176">
        <v>1145</v>
      </c>
      <c r="B155" s="92" t="s">
        <v>49</v>
      </c>
      <c r="C155" s="175">
        <v>9002207</v>
      </c>
      <c r="D155" s="93">
        <v>75.7</v>
      </c>
      <c r="E155" s="93">
        <v>126.6</v>
      </c>
      <c r="F155" s="125">
        <v>14</v>
      </c>
      <c r="G155" s="125">
        <v>30</v>
      </c>
      <c r="H155" s="125">
        <f t="shared" si="41"/>
        <v>420</v>
      </c>
      <c r="I155" s="141"/>
      <c r="J155" s="205">
        <f t="shared" si="38"/>
        <v>31794</v>
      </c>
      <c r="K155" s="204"/>
      <c r="L155" s="126">
        <f t="shared" si="39"/>
        <v>53172</v>
      </c>
      <c r="M155" s="54">
        <f t="shared" si="37"/>
        <v>320448.8</v>
      </c>
      <c r="N155" s="55">
        <f t="shared" si="40"/>
        <v>6.03</v>
      </c>
      <c r="O155" s="61">
        <v>801122</v>
      </c>
      <c r="P155" s="62">
        <f t="shared" si="42"/>
        <v>15.067</v>
      </c>
      <c r="Q155" s="62">
        <v>40.252000000000002</v>
      </c>
      <c r="R155" s="162"/>
    </row>
    <row r="156" spans="1:18" ht="27" customHeight="1" thickBot="1">
      <c r="A156" s="193"/>
      <c r="B156" s="116"/>
      <c r="C156" s="39"/>
      <c r="D156" s="194"/>
      <c r="E156" s="194"/>
      <c r="F156" s="194"/>
      <c r="G156" s="194"/>
      <c r="H156" s="194"/>
      <c r="I156" s="208">
        <f>SUM(I135:I155)</f>
        <v>50.599999999999994</v>
      </c>
      <c r="J156" s="211">
        <f t="shared" ref="J156:L156" si="44">SUM(J135:J155)</f>
        <v>266688.40000000002</v>
      </c>
      <c r="K156" s="208">
        <f t="shared" si="44"/>
        <v>51.849999999999994</v>
      </c>
      <c r="L156" s="211">
        <f t="shared" si="44"/>
        <v>289538.15000000002</v>
      </c>
      <c r="M156" s="200"/>
      <c r="N156" s="200"/>
      <c r="O156" s="201">
        <f>SUM(O135:O155)</f>
        <v>2789166</v>
      </c>
      <c r="P156" s="39"/>
      <c r="Q156" s="200"/>
      <c r="R156" s="162"/>
    </row>
    <row r="157" spans="1:18" ht="27" customHeight="1">
      <c r="A157" s="6" t="s">
        <v>0</v>
      </c>
      <c r="B157" s="32" t="s">
        <v>5</v>
      </c>
      <c r="C157" s="7"/>
      <c r="D157" s="127"/>
      <c r="E157" s="127"/>
      <c r="F157" s="7"/>
      <c r="G157" s="7"/>
      <c r="H157" s="7"/>
      <c r="I157" s="128"/>
      <c r="J157" s="128"/>
      <c r="K157" s="128"/>
      <c r="M157" s="7"/>
      <c r="O157" s="72"/>
      <c r="P157" s="114"/>
      <c r="Q157" s="114"/>
      <c r="R157" s="162"/>
    </row>
    <row r="158" spans="1:18" ht="27" customHeight="1">
      <c r="A158" s="6"/>
      <c r="B158" s="32" t="s">
        <v>6</v>
      </c>
      <c r="C158" s="7"/>
      <c r="D158" s="127"/>
      <c r="E158" s="127"/>
      <c r="F158" s="7"/>
      <c r="G158" s="7"/>
      <c r="H158" s="7"/>
      <c r="I158" s="128"/>
      <c r="J158" s="128"/>
      <c r="K158" s="128"/>
      <c r="M158" s="7"/>
      <c r="O158" s="72"/>
      <c r="P158" s="129"/>
      <c r="Q158" s="129"/>
      <c r="R158" s="162"/>
    </row>
    <row r="159" spans="1:18" ht="27" customHeight="1">
      <c r="A159" s="6"/>
      <c r="B159" s="32" t="s">
        <v>7</v>
      </c>
      <c r="C159" s="7"/>
      <c r="D159" s="127"/>
      <c r="E159" s="127"/>
      <c r="F159" s="7"/>
      <c r="G159" s="7"/>
      <c r="H159" s="7"/>
      <c r="I159" s="128"/>
      <c r="J159" s="128"/>
      <c r="K159" s="128"/>
      <c r="M159" s="7"/>
      <c r="O159" s="72"/>
      <c r="P159" s="129"/>
      <c r="Q159" s="129"/>
      <c r="R159" s="162"/>
    </row>
    <row r="160" spans="1:18" ht="27" customHeight="1">
      <c r="A160" s="6"/>
      <c r="B160" s="32" t="s">
        <v>8</v>
      </c>
      <c r="C160" s="7"/>
      <c r="D160" s="127"/>
      <c r="E160" s="127"/>
      <c r="F160" s="7"/>
      <c r="G160" s="7"/>
      <c r="H160" s="7"/>
      <c r="I160" s="128"/>
      <c r="J160" s="128"/>
      <c r="K160" s="128"/>
      <c r="M160" s="7"/>
      <c r="O160" s="7"/>
      <c r="P160" s="129"/>
      <c r="Q160" s="129"/>
      <c r="R160" s="162"/>
    </row>
    <row r="161" spans="1:18" ht="27" customHeight="1">
      <c r="A161" s="6"/>
      <c r="B161" s="32" t="s">
        <v>9</v>
      </c>
      <c r="C161" s="7"/>
      <c r="D161" s="129"/>
      <c r="E161" s="129"/>
      <c r="F161" s="127"/>
      <c r="G161" s="127"/>
      <c r="H161" s="7"/>
      <c r="I161" s="128"/>
      <c r="J161" s="128"/>
      <c r="K161" s="128"/>
      <c r="M161" s="7"/>
      <c r="O161" s="7"/>
      <c r="P161" s="8"/>
      <c r="Q161" s="8"/>
      <c r="R161" s="162"/>
    </row>
    <row r="162" spans="1:18" ht="27" customHeight="1">
      <c r="A162" s="6"/>
      <c r="B162" s="5" t="s">
        <v>10</v>
      </c>
      <c r="C162" s="7"/>
      <c r="D162" s="129"/>
      <c r="E162" s="129"/>
      <c r="F162" s="7"/>
      <c r="G162" s="7"/>
      <c r="H162" s="7"/>
      <c r="I162" s="128"/>
      <c r="J162" s="128"/>
      <c r="K162" s="128"/>
      <c r="M162" s="7"/>
      <c r="O162" s="7"/>
      <c r="P162" s="8"/>
      <c r="Q162" s="8"/>
      <c r="R162" s="162"/>
    </row>
    <row r="163" spans="1:18" ht="27" customHeight="1" thickBot="1">
      <c r="A163" s="80"/>
      <c r="B163" s="4"/>
      <c r="C163" s="39"/>
      <c r="D163" s="38"/>
      <c r="E163" s="38"/>
      <c r="F163" s="39"/>
      <c r="G163" s="39"/>
      <c r="H163" s="39"/>
      <c r="I163" s="40"/>
      <c r="J163" s="40"/>
      <c r="K163" s="40"/>
      <c r="L163" s="81"/>
      <c r="M163" s="39"/>
      <c r="N163" s="82"/>
      <c r="O163" s="39"/>
      <c r="P163" s="77"/>
      <c r="Q163" s="77"/>
      <c r="R163" s="162"/>
    </row>
    <row r="164" spans="1:18" ht="27" customHeight="1">
      <c r="A164" s="6"/>
      <c r="B164" s="5" t="s">
        <v>11</v>
      </c>
      <c r="C164" s="7"/>
      <c r="D164" s="127"/>
      <c r="E164" s="127"/>
      <c r="F164" s="7"/>
      <c r="G164" s="7"/>
      <c r="H164" s="7"/>
      <c r="I164" s="128"/>
      <c r="J164" s="128"/>
      <c r="K164" s="128"/>
      <c r="M164" s="7"/>
      <c r="O164" s="7"/>
      <c r="P164" s="7"/>
      <c r="Q164" s="7"/>
    </row>
    <row r="165" spans="1:18" ht="27" customHeight="1">
      <c r="A165" s="6"/>
      <c r="B165" s="5"/>
      <c r="C165" s="7"/>
      <c r="D165" s="127"/>
      <c r="E165" s="127"/>
      <c r="F165" s="7"/>
      <c r="G165" s="7"/>
      <c r="H165" s="7"/>
      <c r="I165" s="128"/>
      <c r="J165" s="128"/>
      <c r="K165" s="128"/>
      <c r="M165" s="7"/>
      <c r="O165" s="7"/>
      <c r="P165" s="7"/>
      <c r="Q165" s="7"/>
    </row>
    <row r="166" spans="1:18" ht="27" customHeight="1" thickBot="1">
      <c r="A166" s="277" t="s">
        <v>63</v>
      </c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</row>
    <row r="167" spans="1:18" ht="64.900000000000006" customHeight="1" thickBot="1">
      <c r="A167" s="235" t="s">
        <v>57</v>
      </c>
      <c r="B167" s="9" t="s">
        <v>1</v>
      </c>
      <c r="C167" s="1" t="s">
        <v>2</v>
      </c>
      <c r="D167" s="1" t="s">
        <v>50</v>
      </c>
      <c r="E167" s="1" t="s">
        <v>51</v>
      </c>
      <c r="F167" s="1" t="s">
        <v>52</v>
      </c>
      <c r="G167" s="1" t="s">
        <v>53</v>
      </c>
      <c r="H167" s="1" t="s">
        <v>54</v>
      </c>
      <c r="I167" s="56" t="s">
        <v>71</v>
      </c>
      <c r="J167" s="56" t="s">
        <v>70</v>
      </c>
      <c r="K167" s="56" t="s">
        <v>72</v>
      </c>
      <c r="L167" s="1" t="s">
        <v>55</v>
      </c>
      <c r="M167" s="57" t="s">
        <v>56</v>
      </c>
      <c r="N167" s="248" t="s">
        <v>3</v>
      </c>
      <c r="O167" s="115" t="s">
        <v>73</v>
      </c>
      <c r="P167" s="1" t="s">
        <v>12</v>
      </c>
      <c r="Q167" s="1" t="s">
        <v>4</v>
      </c>
      <c r="R167" s="162"/>
    </row>
    <row r="168" spans="1:18" ht="27" customHeight="1">
      <c r="A168" s="85">
        <v>1120</v>
      </c>
      <c r="B168" s="100" t="s">
        <v>43</v>
      </c>
      <c r="C168" s="58">
        <v>9001862</v>
      </c>
      <c r="D168" s="142">
        <v>10</v>
      </c>
      <c r="E168" s="142">
        <v>10</v>
      </c>
      <c r="F168" s="58">
        <v>2</v>
      </c>
      <c r="G168" s="138">
        <v>31</v>
      </c>
      <c r="H168" s="138">
        <f>F168*G168</f>
        <v>62</v>
      </c>
      <c r="I168" s="155"/>
      <c r="J168" s="197">
        <f t="shared" ref="J168:J188" si="45">D168*H168-I168</f>
        <v>620</v>
      </c>
      <c r="K168" s="203"/>
      <c r="L168" s="121">
        <f t="shared" ref="L168:L188" si="46">E168*H168-K168</f>
        <v>620</v>
      </c>
      <c r="M168" s="59">
        <f t="shared" ref="M168:M188" si="47">O168/2.5</f>
        <v>99.6</v>
      </c>
      <c r="N168" s="67">
        <f>M168/L168</f>
        <v>0.16064516129032258</v>
      </c>
      <c r="O168" s="153">
        <v>249</v>
      </c>
      <c r="P168" s="60">
        <f>ROUND(O168/L168,3)</f>
        <v>0.40200000000000002</v>
      </c>
      <c r="Q168" s="60">
        <v>40.252000000000002</v>
      </c>
      <c r="R168" s="162"/>
    </row>
    <row r="169" spans="1:18" ht="27" customHeight="1">
      <c r="A169" s="173">
        <v>1121</v>
      </c>
      <c r="B169" s="88" t="s">
        <v>26</v>
      </c>
      <c r="C169" s="228">
        <v>9001863</v>
      </c>
      <c r="D169" s="89">
        <v>48.8</v>
      </c>
      <c r="E169" s="89">
        <v>48.8</v>
      </c>
      <c r="F169" s="28">
        <v>22</v>
      </c>
      <c r="G169" s="28">
        <v>31</v>
      </c>
      <c r="H169" s="28">
        <f>F169*G169</f>
        <v>682</v>
      </c>
      <c r="I169" s="140"/>
      <c r="J169" s="181">
        <f t="shared" si="45"/>
        <v>33281.599999999999</v>
      </c>
      <c r="K169" s="140"/>
      <c r="L169" s="124">
        <f t="shared" si="46"/>
        <v>33281.599999999999</v>
      </c>
      <c r="M169" s="29">
        <f t="shared" si="47"/>
        <v>170793.60000000001</v>
      </c>
      <c r="N169" s="30">
        <f>M169/L169</f>
        <v>5.1317725109369743</v>
      </c>
      <c r="O169" s="22">
        <v>426984</v>
      </c>
      <c r="P169" s="31">
        <f>ROUND(O169/L169,3)</f>
        <v>12.829000000000001</v>
      </c>
      <c r="Q169" s="31">
        <v>40.252000000000002</v>
      </c>
      <c r="R169" s="48"/>
    </row>
    <row r="170" spans="1:18" ht="27" customHeight="1">
      <c r="A170" s="173">
        <v>1122</v>
      </c>
      <c r="B170" s="88" t="s">
        <v>27</v>
      </c>
      <c r="C170" s="228">
        <v>9001864</v>
      </c>
      <c r="D170" s="90">
        <v>71.150000000000006</v>
      </c>
      <c r="E170" s="90">
        <v>72.400000000000006</v>
      </c>
      <c r="F170" s="28">
        <v>6</v>
      </c>
      <c r="G170" s="28">
        <v>31</v>
      </c>
      <c r="H170" s="28">
        <f>F170*G170</f>
        <v>186</v>
      </c>
      <c r="I170" s="140"/>
      <c r="J170" s="181">
        <f t="shared" si="45"/>
        <v>13233.900000000001</v>
      </c>
      <c r="K170" s="140"/>
      <c r="L170" s="124">
        <f t="shared" si="46"/>
        <v>13466.400000000001</v>
      </c>
      <c r="M170" s="29">
        <f t="shared" si="47"/>
        <v>29328.400000000001</v>
      </c>
      <c r="N170" s="30">
        <f t="shared" ref="N170:N177" si="48">M170/L170</f>
        <v>2.1778946117744904</v>
      </c>
      <c r="O170" s="22">
        <v>73321</v>
      </c>
      <c r="P170" s="31">
        <f t="shared" ref="P170:P188" si="49">ROUND(O170/L170,3)</f>
        <v>5.4450000000000003</v>
      </c>
      <c r="Q170" s="31">
        <v>40.252000000000002</v>
      </c>
      <c r="R170" s="162"/>
    </row>
    <row r="171" spans="1:18" ht="27" customHeight="1">
      <c r="A171" s="173">
        <v>1123</v>
      </c>
      <c r="B171" s="84" t="s">
        <v>28</v>
      </c>
      <c r="C171" s="228">
        <v>9002067</v>
      </c>
      <c r="D171" s="89">
        <v>19.600000000000001</v>
      </c>
      <c r="E171" s="89">
        <v>20.399999999999999</v>
      </c>
      <c r="F171" s="28">
        <v>14</v>
      </c>
      <c r="G171" s="28">
        <v>31</v>
      </c>
      <c r="H171" s="28">
        <f>F171*G171</f>
        <v>434</v>
      </c>
      <c r="I171" s="140"/>
      <c r="J171" s="181">
        <f t="shared" si="45"/>
        <v>8506.4000000000015</v>
      </c>
      <c r="K171" s="140"/>
      <c r="L171" s="124">
        <f t="shared" si="46"/>
        <v>8853.5999999999985</v>
      </c>
      <c r="M171" s="29">
        <f t="shared" si="47"/>
        <v>19932.400000000001</v>
      </c>
      <c r="N171" s="30">
        <f t="shared" si="48"/>
        <v>2.2513327911809893</v>
      </c>
      <c r="O171" s="22">
        <v>49831</v>
      </c>
      <c r="P171" s="31">
        <f t="shared" si="49"/>
        <v>5.6280000000000001</v>
      </c>
      <c r="Q171" s="31">
        <v>40.252000000000002</v>
      </c>
      <c r="R171" s="162"/>
    </row>
    <row r="172" spans="1:18" ht="27" customHeight="1">
      <c r="A172" s="173">
        <v>1125</v>
      </c>
      <c r="B172" s="84" t="s">
        <v>44</v>
      </c>
      <c r="C172" s="228">
        <v>9002182</v>
      </c>
      <c r="D172" s="89">
        <v>20.8</v>
      </c>
      <c r="E172" s="89">
        <v>20.8</v>
      </c>
      <c r="F172" s="28">
        <v>10</v>
      </c>
      <c r="G172" s="28">
        <v>31</v>
      </c>
      <c r="H172" s="28">
        <f t="shared" ref="H172:H186" si="50">F172*G172</f>
        <v>310</v>
      </c>
      <c r="I172" s="140"/>
      <c r="J172" s="181">
        <f t="shared" si="45"/>
        <v>6448</v>
      </c>
      <c r="K172" s="140"/>
      <c r="L172" s="124">
        <f t="shared" si="46"/>
        <v>6448</v>
      </c>
      <c r="M172" s="29">
        <f t="shared" si="47"/>
        <v>7086.4</v>
      </c>
      <c r="N172" s="30">
        <f t="shared" si="48"/>
        <v>1.0990074441687345</v>
      </c>
      <c r="O172" s="22">
        <v>17716</v>
      </c>
      <c r="P172" s="31">
        <f t="shared" si="49"/>
        <v>2.7480000000000002</v>
      </c>
      <c r="Q172" s="31">
        <v>40.252000000000002</v>
      </c>
      <c r="R172" s="162"/>
    </row>
    <row r="173" spans="1:18" ht="27" customHeight="1">
      <c r="A173" s="173">
        <v>1126</v>
      </c>
      <c r="B173" s="88" t="s">
        <v>39</v>
      </c>
      <c r="C173" s="228">
        <v>9002068</v>
      </c>
      <c r="D173" s="178">
        <v>66.099999999999994</v>
      </c>
      <c r="E173" s="178">
        <v>66.099999999999994</v>
      </c>
      <c r="F173" s="28">
        <v>2</v>
      </c>
      <c r="G173" s="28">
        <v>31</v>
      </c>
      <c r="H173" s="28">
        <f t="shared" si="50"/>
        <v>62</v>
      </c>
      <c r="I173" s="140"/>
      <c r="J173" s="181">
        <f t="shared" si="45"/>
        <v>4098.2</v>
      </c>
      <c r="K173" s="140"/>
      <c r="L173" s="124">
        <f t="shared" si="46"/>
        <v>4098.2</v>
      </c>
      <c r="M173" s="29">
        <f t="shared" si="47"/>
        <v>14237.6</v>
      </c>
      <c r="N173" s="30">
        <f t="shared" si="48"/>
        <v>3.4741105851349374</v>
      </c>
      <c r="O173" s="22">
        <v>35594</v>
      </c>
      <c r="P173" s="31">
        <f t="shared" si="49"/>
        <v>8.6850000000000005</v>
      </c>
      <c r="Q173" s="31">
        <v>40.252000000000002</v>
      </c>
      <c r="R173" s="162"/>
    </row>
    <row r="174" spans="1:18" ht="27" customHeight="1">
      <c r="A174" s="173">
        <v>1128</v>
      </c>
      <c r="B174" s="84" t="s">
        <v>45</v>
      </c>
      <c r="C174" s="228">
        <v>9002283</v>
      </c>
      <c r="D174" s="178">
        <v>35.15</v>
      </c>
      <c r="E174" s="178">
        <v>35.15</v>
      </c>
      <c r="F174" s="28">
        <v>4</v>
      </c>
      <c r="G174" s="28">
        <v>31</v>
      </c>
      <c r="H174" s="28">
        <f t="shared" si="50"/>
        <v>124</v>
      </c>
      <c r="I174" s="140">
        <v>2.8</v>
      </c>
      <c r="J174" s="181">
        <f t="shared" si="45"/>
        <v>4355.7999999999993</v>
      </c>
      <c r="K174" s="140">
        <v>2.8</v>
      </c>
      <c r="L174" s="124">
        <f t="shared" si="46"/>
        <v>4355.7999999999993</v>
      </c>
      <c r="M174" s="29">
        <f t="shared" si="47"/>
        <v>10691.2</v>
      </c>
      <c r="N174" s="30">
        <f t="shared" si="48"/>
        <v>2.4544744937784109</v>
      </c>
      <c r="O174" s="22">
        <v>26728</v>
      </c>
      <c r="P174" s="31">
        <f t="shared" si="49"/>
        <v>6.1360000000000001</v>
      </c>
      <c r="Q174" s="31">
        <v>40.252000000000002</v>
      </c>
      <c r="R174" s="162"/>
    </row>
    <row r="175" spans="1:18" ht="27" customHeight="1">
      <c r="A175" s="173">
        <v>1129</v>
      </c>
      <c r="B175" s="88" t="s">
        <v>40</v>
      </c>
      <c r="C175" s="228">
        <v>9002187</v>
      </c>
      <c r="D175" s="178">
        <v>30.75</v>
      </c>
      <c r="E175" s="178">
        <v>30.75</v>
      </c>
      <c r="F175" s="28">
        <v>6</v>
      </c>
      <c r="G175" s="28">
        <v>31</v>
      </c>
      <c r="H175" s="28">
        <f t="shared" si="50"/>
        <v>186</v>
      </c>
      <c r="I175" s="140"/>
      <c r="J175" s="181">
        <f t="shared" si="45"/>
        <v>5719.5</v>
      </c>
      <c r="K175" s="140"/>
      <c r="L175" s="124">
        <f t="shared" si="46"/>
        <v>5719.5</v>
      </c>
      <c r="M175" s="29">
        <f t="shared" si="47"/>
        <v>19215.599999999999</v>
      </c>
      <c r="N175" s="30">
        <f t="shared" si="48"/>
        <v>3.3596643063204823</v>
      </c>
      <c r="O175" s="22">
        <v>48039</v>
      </c>
      <c r="P175" s="31">
        <f t="shared" si="49"/>
        <v>8.3989999999999991</v>
      </c>
      <c r="Q175" s="31">
        <v>40.252000000000002</v>
      </c>
      <c r="R175" s="162"/>
    </row>
    <row r="176" spans="1:18" ht="27" customHeight="1">
      <c r="A176" s="173">
        <v>1130</v>
      </c>
      <c r="B176" s="84" t="s">
        <v>46</v>
      </c>
      <c r="C176" s="228">
        <v>9002184</v>
      </c>
      <c r="D176" s="178">
        <v>29.7</v>
      </c>
      <c r="E176" s="178">
        <v>29.7</v>
      </c>
      <c r="F176" s="28">
        <v>10</v>
      </c>
      <c r="G176" s="28">
        <v>31</v>
      </c>
      <c r="H176" s="28">
        <f t="shared" si="50"/>
        <v>310</v>
      </c>
      <c r="I176" s="140"/>
      <c r="J176" s="181">
        <f t="shared" si="45"/>
        <v>9207</v>
      </c>
      <c r="K176" s="140"/>
      <c r="L176" s="124">
        <f t="shared" si="46"/>
        <v>9207</v>
      </c>
      <c r="M176" s="29">
        <f t="shared" si="47"/>
        <v>8892.4</v>
      </c>
      <c r="N176" s="30">
        <f t="shared" si="48"/>
        <v>0.9658303464755077</v>
      </c>
      <c r="O176" s="22">
        <v>22231</v>
      </c>
      <c r="P176" s="31">
        <f t="shared" si="49"/>
        <v>2.415</v>
      </c>
      <c r="Q176" s="31">
        <v>40.252000000000002</v>
      </c>
      <c r="R176" s="162"/>
    </row>
    <row r="177" spans="1:18" ht="27" customHeight="1">
      <c r="A177" s="173">
        <v>1131</v>
      </c>
      <c r="B177" s="88" t="s">
        <v>29</v>
      </c>
      <c r="C177" s="228">
        <v>9002188</v>
      </c>
      <c r="D177" s="89">
        <v>18.899999999999999</v>
      </c>
      <c r="E177" s="89">
        <v>18.899999999999999</v>
      </c>
      <c r="F177" s="28">
        <v>12</v>
      </c>
      <c r="G177" s="28">
        <v>31</v>
      </c>
      <c r="H177" s="28">
        <f t="shared" si="50"/>
        <v>372</v>
      </c>
      <c r="I177" s="140"/>
      <c r="J177" s="181">
        <f t="shared" si="45"/>
        <v>7030.7999999999993</v>
      </c>
      <c r="K177" s="140"/>
      <c r="L177" s="124">
        <f t="shared" si="46"/>
        <v>7030.7999999999993</v>
      </c>
      <c r="M177" s="29">
        <f t="shared" si="47"/>
        <v>43854</v>
      </c>
      <c r="N177" s="30">
        <f t="shared" si="48"/>
        <v>6.2374125277351089</v>
      </c>
      <c r="O177" s="22">
        <v>109635</v>
      </c>
      <c r="P177" s="31">
        <f t="shared" si="49"/>
        <v>15.593999999999999</v>
      </c>
      <c r="Q177" s="31">
        <v>40.252000000000002</v>
      </c>
      <c r="R177" s="162"/>
    </row>
    <row r="178" spans="1:18" ht="27" customHeight="1">
      <c r="A178" s="173">
        <v>1132</v>
      </c>
      <c r="B178" s="88" t="s">
        <v>30</v>
      </c>
      <c r="C178" s="228">
        <v>9002189</v>
      </c>
      <c r="D178" s="90">
        <v>36.35</v>
      </c>
      <c r="E178" s="90">
        <f>35.9+0.45</f>
        <v>36.35</v>
      </c>
      <c r="F178" s="28">
        <v>12</v>
      </c>
      <c r="G178" s="28">
        <v>31</v>
      </c>
      <c r="H178" s="28">
        <f t="shared" si="50"/>
        <v>372</v>
      </c>
      <c r="I178" s="140">
        <v>1.3</v>
      </c>
      <c r="J178" s="181">
        <f t="shared" si="45"/>
        <v>13520.900000000001</v>
      </c>
      <c r="K178" s="140">
        <f>I178</f>
        <v>1.3</v>
      </c>
      <c r="L178" s="124">
        <f t="shared" si="46"/>
        <v>13520.900000000001</v>
      </c>
      <c r="M178" s="29">
        <f t="shared" si="47"/>
        <v>55916.4</v>
      </c>
      <c r="N178" s="30">
        <f t="shared" ref="N178:N184" si="51">M178/L178</f>
        <v>4.1355531066718925</v>
      </c>
      <c r="O178" s="22">
        <v>139791</v>
      </c>
      <c r="P178" s="31">
        <f t="shared" si="49"/>
        <v>10.339</v>
      </c>
      <c r="Q178" s="31">
        <v>40.252000000000002</v>
      </c>
      <c r="R178" s="162"/>
    </row>
    <row r="179" spans="1:18" ht="27" customHeight="1">
      <c r="A179" s="173">
        <v>1133</v>
      </c>
      <c r="B179" s="84" t="s">
        <v>41</v>
      </c>
      <c r="C179" s="228">
        <v>9002190</v>
      </c>
      <c r="D179" s="178">
        <v>56.9</v>
      </c>
      <c r="E179" s="178">
        <v>56.9</v>
      </c>
      <c r="F179" s="28">
        <v>4</v>
      </c>
      <c r="G179" s="28">
        <v>31</v>
      </c>
      <c r="H179" s="28">
        <f t="shared" si="50"/>
        <v>124</v>
      </c>
      <c r="I179" s="140"/>
      <c r="J179" s="181">
        <f t="shared" si="45"/>
        <v>7055.5999999999995</v>
      </c>
      <c r="K179" s="140"/>
      <c r="L179" s="124">
        <f t="shared" si="46"/>
        <v>7055.5999999999995</v>
      </c>
      <c r="M179" s="29">
        <f t="shared" si="47"/>
        <v>19293.2</v>
      </c>
      <c r="N179" s="30">
        <f t="shared" si="51"/>
        <v>2.7344520664436764</v>
      </c>
      <c r="O179" s="22">
        <v>48233</v>
      </c>
      <c r="P179" s="31">
        <f t="shared" si="49"/>
        <v>6.8360000000000003</v>
      </c>
      <c r="Q179" s="31">
        <v>40.252000000000002</v>
      </c>
      <c r="R179" s="162"/>
    </row>
    <row r="180" spans="1:18" s="103" customFormat="1" ht="27" customHeight="1">
      <c r="A180" s="173">
        <v>1135</v>
      </c>
      <c r="B180" s="88" t="s">
        <v>31</v>
      </c>
      <c r="C180" s="228">
        <v>9002191</v>
      </c>
      <c r="D180" s="89">
        <v>28.4</v>
      </c>
      <c r="E180" s="89">
        <v>28.4</v>
      </c>
      <c r="F180" s="28">
        <v>24</v>
      </c>
      <c r="G180" s="28">
        <v>31</v>
      </c>
      <c r="H180" s="28">
        <f t="shared" si="50"/>
        <v>744</v>
      </c>
      <c r="I180" s="140"/>
      <c r="J180" s="181">
        <f t="shared" si="45"/>
        <v>21129.599999999999</v>
      </c>
      <c r="K180" s="140"/>
      <c r="L180" s="124">
        <f t="shared" si="46"/>
        <v>21129.599999999999</v>
      </c>
      <c r="M180" s="29">
        <f t="shared" si="47"/>
        <v>48637.2</v>
      </c>
      <c r="N180" s="30">
        <f t="shared" si="51"/>
        <v>2.301851431167651</v>
      </c>
      <c r="O180" s="22">
        <v>121593</v>
      </c>
      <c r="P180" s="31">
        <f t="shared" si="49"/>
        <v>5.7549999999999999</v>
      </c>
      <c r="Q180" s="31">
        <v>40.252000000000002</v>
      </c>
      <c r="R180" s="102"/>
    </row>
    <row r="181" spans="1:18" ht="27" customHeight="1">
      <c r="A181" s="173">
        <v>1136</v>
      </c>
      <c r="B181" s="88" t="s">
        <v>32</v>
      </c>
      <c r="C181" s="228">
        <v>9002192</v>
      </c>
      <c r="D181" s="90">
        <v>26.85</v>
      </c>
      <c r="E181" s="90">
        <f>26.4+0.45</f>
        <v>26.849999999999998</v>
      </c>
      <c r="F181" s="28">
        <v>6</v>
      </c>
      <c r="G181" s="28">
        <v>31</v>
      </c>
      <c r="H181" s="28">
        <f t="shared" si="50"/>
        <v>186</v>
      </c>
      <c r="I181" s="140"/>
      <c r="J181" s="181">
        <f t="shared" si="45"/>
        <v>4994.1000000000004</v>
      </c>
      <c r="K181" s="140"/>
      <c r="L181" s="124">
        <f t="shared" si="46"/>
        <v>4994.0999999999995</v>
      </c>
      <c r="M181" s="29">
        <f t="shared" si="47"/>
        <v>26318.400000000001</v>
      </c>
      <c r="N181" s="30">
        <f t="shared" si="51"/>
        <v>5.2698984802066446</v>
      </c>
      <c r="O181" s="22">
        <v>65796</v>
      </c>
      <c r="P181" s="31">
        <f t="shared" si="49"/>
        <v>13.175000000000001</v>
      </c>
      <c r="Q181" s="31">
        <v>40.252000000000002</v>
      </c>
      <c r="R181" s="162"/>
    </row>
    <row r="182" spans="1:18" ht="27" customHeight="1">
      <c r="A182" s="173">
        <v>1137</v>
      </c>
      <c r="B182" s="88" t="s">
        <v>33</v>
      </c>
      <c r="C182" s="228">
        <v>9002185</v>
      </c>
      <c r="D182" s="89">
        <v>69.3</v>
      </c>
      <c r="E182" s="89">
        <v>69.3</v>
      </c>
      <c r="F182" s="28">
        <v>14</v>
      </c>
      <c r="G182" s="28">
        <v>31</v>
      </c>
      <c r="H182" s="28">
        <f t="shared" si="50"/>
        <v>434</v>
      </c>
      <c r="I182" s="140"/>
      <c r="J182" s="181">
        <f t="shared" si="45"/>
        <v>30076.199999999997</v>
      </c>
      <c r="K182" s="140"/>
      <c r="L182" s="124">
        <f t="shared" si="46"/>
        <v>30076.199999999997</v>
      </c>
      <c r="M182" s="29">
        <f t="shared" si="47"/>
        <v>49742.8</v>
      </c>
      <c r="N182" s="30">
        <f t="shared" si="51"/>
        <v>1.6538924465191749</v>
      </c>
      <c r="O182" s="22">
        <v>124357</v>
      </c>
      <c r="P182" s="31">
        <f t="shared" si="49"/>
        <v>4.1349999999999998</v>
      </c>
      <c r="Q182" s="31">
        <v>40.252000000000002</v>
      </c>
      <c r="R182" s="162"/>
    </row>
    <row r="183" spans="1:18" ht="27" customHeight="1">
      <c r="A183" s="173">
        <v>1139</v>
      </c>
      <c r="B183" s="88" t="s">
        <v>34</v>
      </c>
      <c r="C183" s="228">
        <v>9002193</v>
      </c>
      <c r="D183" s="89">
        <v>27.9</v>
      </c>
      <c r="E183" s="89">
        <v>27.9</v>
      </c>
      <c r="F183" s="28">
        <v>18</v>
      </c>
      <c r="G183" s="28">
        <v>31</v>
      </c>
      <c r="H183" s="28">
        <f t="shared" si="50"/>
        <v>558</v>
      </c>
      <c r="I183" s="140"/>
      <c r="J183" s="181">
        <f t="shared" si="45"/>
        <v>15568.199999999999</v>
      </c>
      <c r="K183" s="140"/>
      <c r="L183" s="124">
        <f t="shared" si="46"/>
        <v>15568.199999999999</v>
      </c>
      <c r="M183" s="29">
        <f t="shared" si="47"/>
        <v>59627.199999999997</v>
      </c>
      <c r="N183" s="30">
        <f t="shared" si="51"/>
        <v>3.8300638481006155</v>
      </c>
      <c r="O183" s="22">
        <v>149068</v>
      </c>
      <c r="P183" s="31">
        <f t="shared" si="49"/>
        <v>9.5749999999999993</v>
      </c>
      <c r="Q183" s="31">
        <v>40.252000000000002</v>
      </c>
      <c r="R183" s="162"/>
    </row>
    <row r="184" spans="1:18" ht="27" customHeight="1">
      <c r="A184" s="173">
        <v>1140</v>
      </c>
      <c r="B184" s="88" t="s">
        <v>35</v>
      </c>
      <c r="C184" s="228">
        <v>9002194</v>
      </c>
      <c r="D184" s="89">
        <v>76.5</v>
      </c>
      <c r="E184" s="89">
        <v>76.5</v>
      </c>
      <c r="F184" s="28">
        <v>16</v>
      </c>
      <c r="G184" s="28">
        <v>31</v>
      </c>
      <c r="H184" s="28">
        <f t="shared" si="50"/>
        <v>496</v>
      </c>
      <c r="I184" s="140">
        <v>1.6</v>
      </c>
      <c r="J184" s="181">
        <f t="shared" si="45"/>
        <v>37942.400000000001</v>
      </c>
      <c r="K184" s="140">
        <f t="shared" ref="K184" si="52">I184</f>
        <v>1.6</v>
      </c>
      <c r="L184" s="124">
        <f t="shared" si="46"/>
        <v>37942.400000000001</v>
      </c>
      <c r="M184" s="29">
        <f t="shared" si="47"/>
        <v>188294</v>
      </c>
      <c r="N184" s="30">
        <f t="shared" si="51"/>
        <v>4.9626275617778521</v>
      </c>
      <c r="O184" s="22">
        <v>470735</v>
      </c>
      <c r="P184" s="31">
        <f t="shared" si="49"/>
        <v>12.407</v>
      </c>
      <c r="Q184" s="31">
        <v>40.252000000000002</v>
      </c>
      <c r="R184" s="162"/>
    </row>
    <row r="185" spans="1:18" ht="27" customHeight="1">
      <c r="A185" s="173">
        <v>1141</v>
      </c>
      <c r="B185" s="88" t="s">
        <v>42</v>
      </c>
      <c r="C185" s="228">
        <v>9002069</v>
      </c>
      <c r="D185" s="178">
        <v>122.7</v>
      </c>
      <c r="E185" s="178">
        <v>137.9</v>
      </c>
      <c r="F185" s="28">
        <v>2</v>
      </c>
      <c r="G185" s="28">
        <v>31</v>
      </c>
      <c r="H185" s="28">
        <f t="shared" si="50"/>
        <v>62</v>
      </c>
      <c r="I185" s="140"/>
      <c r="J185" s="181">
        <f t="shared" si="45"/>
        <v>7607.4000000000005</v>
      </c>
      <c r="K185" s="140"/>
      <c r="L185" s="124">
        <f t="shared" si="46"/>
        <v>8549.8000000000011</v>
      </c>
      <c r="M185" s="29">
        <f t="shared" si="47"/>
        <v>31492.799999999999</v>
      </c>
      <c r="N185" s="30">
        <f>M185/L185</f>
        <v>3.6834545837329524</v>
      </c>
      <c r="O185" s="22">
        <v>78732</v>
      </c>
      <c r="P185" s="31">
        <f t="shared" si="49"/>
        <v>9.2089999999999996</v>
      </c>
      <c r="Q185" s="31">
        <v>40.252000000000002</v>
      </c>
      <c r="R185" s="162"/>
    </row>
    <row r="186" spans="1:18" ht="27" customHeight="1">
      <c r="A186" s="173">
        <v>1142</v>
      </c>
      <c r="B186" s="88" t="s">
        <v>36</v>
      </c>
      <c r="C186" s="228">
        <v>9001865</v>
      </c>
      <c r="D186" s="89">
        <v>45.5</v>
      </c>
      <c r="E186" s="89">
        <v>45.5</v>
      </c>
      <c r="F186" s="28">
        <v>8</v>
      </c>
      <c r="G186" s="28">
        <v>31</v>
      </c>
      <c r="H186" s="28">
        <f t="shared" si="50"/>
        <v>248</v>
      </c>
      <c r="I186" s="140"/>
      <c r="J186" s="181">
        <f t="shared" si="45"/>
        <v>11284</v>
      </c>
      <c r="K186" s="140"/>
      <c r="L186" s="124">
        <f t="shared" si="46"/>
        <v>11284</v>
      </c>
      <c r="M186" s="29">
        <f t="shared" si="47"/>
        <v>34203.199999999997</v>
      </c>
      <c r="N186" s="30">
        <f>M186/L186</f>
        <v>3.0311237149946826</v>
      </c>
      <c r="O186" s="22">
        <v>85508</v>
      </c>
      <c r="P186" s="31">
        <f t="shared" si="49"/>
        <v>7.5780000000000003</v>
      </c>
      <c r="Q186" s="31">
        <v>40.252000000000002</v>
      </c>
      <c r="R186" s="162"/>
    </row>
    <row r="187" spans="1:18" ht="27" customHeight="1">
      <c r="A187" s="173">
        <v>1143</v>
      </c>
      <c r="B187" s="88" t="s">
        <v>37</v>
      </c>
      <c r="C187" s="228">
        <v>9002214</v>
      </c>
      <c r="D187" s="89">
        <v>4.4000000000000004</v>
      </c>
      <c r="E187" s="89">
        <v>4.4000000000000004</v>
      </c>
      <c r="F187" s="28">
        <v>8</v>
      </c>
      <c r="G187" s="28">
        <v>31</v>
      </c>
      <c r="H187" s="28">
        <f>F187*G187</f>
        <v>248</v>
      </c>
      <c r="I187" s="140"/>
      <c r="J187" s="181">
        <f t="shared" si="45"/>
        <v>1091.2</v>
      </c>
      <c r="K187" s="140"/>
      <c r="L187" s="124">
        <f t="shared" si="46"/>
        <v>1091.2</v>
      </c>
      <c r="M187" s="29">
        <f t="shared" si="47"/>
        <v>10200.4</v>
      </c>
      <c r="N187" s="30">
        <f>M187/L187</f>
        <v>9.3478739002932549</v>
      </c>
      <c r="O187" s="22">
        <v>25501</v>
      </c>
      <c r="P187" s="31">
        <f t="shared" si="49"/>
        <v>23.37</v>
      </c>
      <c r="Q187" s="31">
        <v>40.252000000000002</v>
      </c>
      <c r="R187" s="162"/>
    </row>
    <row r="188" spans="1:18" ht="27" customHeight="1" thickBot="1">
      <c r="A188" s="179">
        <v>1145</v>
      </c>
      <c r="B188" s="94" t="s">
        <v>49</v>
      </c>
      <c r="C188" s="230">
        <v>9002207</v>
      </c>
      <c r="D188" s="95">
        <v>75.7</v>
      </c>
      <c r="E188" s="95">
        <v>126.6</v>
      </c>
      <c r="F188" s="47">
        <v>14</v>
      </c>
      <c r="G188" s="47">
        <v>31</v>
      </c>
      <c r="H188" s="47">
        <f>F188*G188</f>
        <v>434</v>
      </c>
      <c r="I188" s="251"/>
      <c r="J188" s="188">
        <f t="shared" si="45"/>
        <v>32853.800000000003</v>
      </c>
      <c r="K188" s="251"/>
      <c r="L188" s="252">
        <f t="shared" si="46"/>
        <v>54944.399999999994</v>
      </c>
      <c r="M188" s="253">
        <f t="shared" si="47"/>
        <v>316344</v>
      </c>
      <c r="N188" s="254">
        <f>M188/L188</f>
        <v>5.7575294297508028</v>
      </c>
      <c r="O188" s="255">
        <v>790860</v>
      </c>
      <c r="P188" s="66">
        <f t="shared" si="49"/>
        <v>14.394</v>
      </c>
      <c r="Q188" s="66">
        <v>40.252000000000002</v>
      </c>
      <c r="R188" s="162"/>
    </row>
    <row r="189" spans="1:18" ht="27" customHeight="1" thickBot="1">
      <c r="A189" s="236"/>
      <c r="B189" s="63"/>
      <c r="C189" s="64"/>
      <c r="D189" s="256"/>
      <c r="E189" s="134"/>
      <c r="F189" s="256"/>
      <c r="G189" s="256"/>
      <c r="H189" s="256"/>
      <c r="I189" s="257">
        <f>SUM(I168:I188)</f>
        <v>5.6999999999999993</v>
      </c>
      <c r="J189" s="257">
        <f t="shared" ref="J189:L189" si="53">SUM(J168:J188)</f>
        <v>275624.60000000003</v>
      </c>
      <c r="K189" s="257">
        <f t="shared" si="53"/>
        <v>5.6999999999999993</v>
      </c>
      <c r="L189" s="257">
        <f t="shared" si="53"/>
        <v>299237.30000000005</v>
      </c>
      <c r="M189" s="258"/>
      <c r="N189" s="258"/>
      <c r="O189" s="259">
        <f>SUM(O168:O188)</f>
        <v>2910502</v>
      </c>
      <c r="P189" s="64"/>
      <c r="Q189" s="64"/>
      <c r="R189" s="162"/>
    </row>
    <row r="190" spans="1:18" ht="27" customHeight="1">
      <c r="A190" s="6" t="s">
        <v>0</v>
      </c>
      <c r="B190" s="32" t="s">
        <v>5</v>
      </c>
      <c r="C190" s="7"/>
      <c r="D190" s="127"/>
      <c r="E190" s="127"/>
      <c r="F190" s="7"/>
      <c r="G190" s="7"/>
      <c r="H190" s="7"/>
      <c r="I190" s="128"/>
      <c r="J190" s="128"/>
      <c r="K190" s="128"/>
      <c r="L190" s="128"/>
      <c r="M190" s="25"/>
      <c r="N190" s="7"/>
      <c r="O190" s="26"/>
      <c r="P190" s="231"/>
      <c r="Q190" s="231"/>
      <c r="R190" s="162"/>
    </row>
    <row r="191" spans="1:18" ht="27" customHeight="1">
      <c r="A191" s="6"/>
      <c r="B191" s="32" t="s">
        <v>6</v>
      </c>
      <c r="C191" s="7"/>
      <c r="D191" s="127"/>
      <c r="E191" s="127"/>
      <c r="F191" s="7"/>
      <c r="G191" s="7"/>
      <c r="H191" s="7"/>
      <c r="I191" s="128"/>
      <c r="J191" s="128"/>
      <c r="K191" s="128"/>
      <c r="L191" s="128"/>
      <c r="M191" s="25"/>
      <c r="N191" s="7"/>
      <c r="O191" s="26"/>
      <c r="P191" s="129"/>
      <c r="Q191" s="129"/>
      <c r="R191" s="162"/>
    </row>
    <row r="192" spans="1:18" ht="27" customHeight="1">
      <c r="A192" s="6"/>
      <c r="B192" s="32" t="s">
        <v>7</v>
      </c>
      <c r="C192" s="7"/>
      <c r="D192" s="127"/>
      <c r="E192" s="127"/>
      <c r="F192" s="7"/>
      <c r="G192" s="7"/>
      <c r="H192" s="7"/>
      <c r="I192" s="128"/>
      <c r="J192" s="128"/>
      <c r="K192" s="128"/>
      <c r="L192" s="128"/>
      <c r="M192" s="25"/>
      <c r="N192" s="7"/>
      <c r="O192" s="26"/>
      <c r="P192" s="129"/>
      <c r="Q192" s="129"/>
      <c r="R192" s="162"/>
    </row>
    <row r="193" spans="1:19" ht="27" customHeight="1">
      <c r="A193" s="6"/>
      <c r="B193" s="32" t="s">
        <v>8</v>
      </c>
      <c r="C193" s="7"/>
      <c r="D193" s="127"/>
      <c r="E193" s="127"/>
      <c r="F193" s="7"/>
      <c r="G193" s="7"/>
      <c r="H193" s="7"/>
      <c r="I193" s="128"/>
      <c r="J193" s="128"/>
      <c r="K193" s="128"/>
      <c r="L193" s="128"/>
      <c r="M193" s="25"/>
      <c r="N193" s="7"/>
      <c r="O193" s="26"/>
      <c r="P193" s="129"/>
      <c r="Q193" s="129"/>
      <c r="R193" s="162"/>
    </row>
    <row r="194" spans="1:19" ht="27" customHeight="1">
      <c r="A194" s="6"/>
      <c r="B194" s="32" t="s">
        <v>9</v>
      </c>
      <c r="C194" s="7"/>
      <c r="D194" s="129"/>
      <c r="E194" s="129"/>
      <c r="F194" s="127"/>
      <c r="G194" s="127"/>
      <c r="H194" s="7"/>
      <c r="I194" s="128"/>
      <c r="J194" s="128"/>
      <c r="K194" s="128"/>
      <c r="L194" s="128"/>
      <c r="M194" s="25"/>
      <c r="N194" s="7"/>
      <c r="O194" s="26"/>
      <c r="P194" s="8"/>
      <c r="Q194" s="8"/>
      <c r="R194" s="162"/>
    </row>
    <row r="195" spans="1:19" ht="27" customHeight="1">
      <c r="A195" s="6"/>
      <c r="B195" s="5" t="s">
        <v>10</v>
      </c>
      <c r="C195" s="7"/>
      <c r="D195" s="129"/>
      <c r="E195" s="129"/>
      <c r="F195" s="7"/>
      <c r="G195" s="7"/>
      <c r="H195" s="7"/>
      <c r="I195" s="128"/>
      <c r="J195" s="128"/>
      <c r="K195" s="128"/>
      <c r="L195" s="128"/>
      <c r="M195" s="25"/>
      <c r="N195" s="7"/>
      <c r="O195" s="26"/>
      <c r="P195" s="8"/>
      <c r="Q195" s="8"/>
      <c r="R195" s="162"/>
    </row>
    <row r="196" spans="1:19" ht="27" customHeight="1" thickBot="1">
      <c r="A196" s="80"/>
      <c r="B196" s="4"/>
      <c r="C196" s="39"/>
      <c r="D196" s="38"/>
      <c r="E196" s="38"/>
      <c r="F196" s="39"/>
      <c r="G196" s="39"/>
      <c r="H196" s="39"/>
      <c r="I196" s="40"/>
      <c r="J196" s="40"/>
      <c r="K196" s="40"/>
      <c r="L196" s="40"/>
      <c r="M196" s="81"/>
      <c r="N196" s="39"/>
      <c r="O196" s="82"/>
      <c r="P196" s="77"/>
      <c r="Q196" s="77"/>
      <c r="R196" s="162"/>
    </row>
    <row r="197" spans="1:19" ht="27" customHeight="1">
      <c r="B197" s="2" t="s">
        <v>11</v>
      </c>
      <c r="D197" s="137"/>
      <c r="E197" s="137"/>
      <c r="L197" s="3"/>
      <c r="M197" s="34"/>
      <c r="N197" s="25"/>
      <c r="P197" s="26"/>
      <c r="S197" s="34"/>
    </row>
    <row r="198" spans="1:19" ht="27" customHeight="1">
      <c r="D198" s="137"/>
      <c r="E198" s="137"/>
      <c r="L198" s="3"/>
      <c r="M198" s="34"/>
      <c r="N198" s="25"/>
      <c r="P198" s="26"/>
      <c r="S198" s="34"/>
    </row>
    <row r="199" spans="1:19" ht="27" customHeight="1" thickBot="1">
      <c r="A199" s="276" t="s">
        <v>64</v>
      </c>
      <c r="B199" s="276"/>
      <c r="C199" s="276"/>
      <c r="D199" s="276"/>
      <c r="E199" s="276"/>
      <c r="F199" s="276"/>
      <c r="G199" s="276"/>
      <c r="H199" s="276"/>
      <c r="I199" s="276"/>
      <c r="J199" s="276"/>
      <c r="K199" s="276"/>
      <c r="L199" s="276"/>
      <c r="M199" s="276"/>
      <c r="N199" s="276"/>
      <c r="O199" s="276"/>
      <c r="P199" s="276"/>
      <c r="Q199" s="276"/>
    </row>
    <row r="200" spans="1:19" ht="64.900000000000006" customHeight="1" thickBot="1">
      <c r="A200" s="235" t="s">
        <v>57</v>
      </c>
      <c r="B200" s="9" t="s">
        <v>1</v>
      </c>
      <c r="C200" s="1" t="s">
        <v>2</v>
      </c>
      <c r="D200" s="1" t="s">
        <v>50</v>
      </c>
      <c r="E200" s="1" t="s">
        <v>51</v>
      </c>
      <c r="F200" s="1" t="s">
        <v>52</v>
      </c>
      <c r="G200" s="1" t="s">
        <v>53</v>
      </c>
      <c r="H200" s="1" t="s">
        <v>54</v>
      </c>
      <c r="I200" s="56" t="s">
        <v>71</v>
      </c>
      <c r="J200" s="56" t="s">
        <v>70</v>
      </c>
      <c r="K200" s="56" t="s">
        <v>72</v>
      </c>
      <c r="L200" s="1" t="s">
        <v>55</v>
      </c>
      <c r="M200" s="57" t="s">
        <v>56</v>
      </c>
      <c r="N200" s="248" t="s">
        <v>3</v>
      </c>
      <c r="O200" s="115" t="s">
        <v>73</v>
      </c>
      <c r="P200" s="1" t="s">
        <v>12</v>
      </c>
      <c r="Q200" s="1" t="s">
        <v>4</v>
      </c>
      <c r="R200" s="162"/>
    </row>
    <row r="201" spans="1:19" ht="27" customHeight="1">
      <c r="A201" s="85">
        <v>1120</v>
      </c>
      <c r="B201" s="100" t="s">
        <v>43</v>
      </c>
      <c r="C201" s="58">
        <v>9001862</v>
      </c>
      <c r="D201" s="142">
        <v>10</v>
      </c>
      <c r="E201" s="142">
        <v>10</v>
      </c>
      <c r="F201" s="58">
        <v>2</v>
      </c>
      <c r="G201" s="58">
        <v>30</v>
      </c>
      <c r="H201" s="138">
        <f>F201*G201</f>
        <v>60</v>
      </c>
      <c r="I201" s="155"/>
      <c r="J201" s="197">
        <f t="shared" ref="J201:J221" si="54">D201*H201-I201</f>
        <v>600</v>
      </c>
      <c r="K201" s="155"/>
      <c r="L201" s="121">
        <f t="shared" ref="L201:L221" si="55">E201*H201-K201</f>
        <v>600</v>
      </c>
      <c r="M201" s="59">
        <f t="shared" ref="M201:M221" si="56">O201/2.5</f>
        <v>80.8</v>
      </c>
      <c r="N201" s="67">
        <f>M201/L201</f>
        <v>0.13466666666666666</v>
      </c>
      <c r="O201" s="153">
        <v>202</v>
      </c>
      <c r="P201" s="60">
        <f>ROUND(O201/L201,3)</f>
        <v>0.33700000000000002</v>
      </c>
      <c r="Q201" s="60">
        <v>40.252000000000002</v>
      </c>
      <c r="R201" s="162"/>
    </row>
    <row r="202" spans="1:19" ht="27" customHeight="1">
      <c r="A202" s="173">
        <v>1121</v>
      </c>
      <c r="B202" s="88" t="s">
        <v>26</v>
      </c>
      <c r="C202" s="228">
        <v>9001863</v>
      </c>
      <c r="D202" s="89">
        <v>48.8</v>
      </c>
      <c r="E202" s="89">
        <v>48.8</v>
      </c>
      <c r="F202" s="28">
        <v>22</v>
      </c>
      <c r="G202" s="133">
        <v>30</v>
      </c>
      <c r="H202" s="28">
        <f>F202*G202</f>
        <v>660</v>
      </c>
      <c r="I202" s="140"/>
      <c r="J202" s="181">
        <f t="shared" si="54"/>
        <v>32207.999999999996</v>
      </c>
      <c r="K202" s="140"/>
      <c r="L202" s="124">
        <f t="shared" si="55"/>
        <v>32207.999999999996</v>
      </c>
      <c r="M202" s="29">
        <f t="shared" si="56"/>
        <v>184532.8</v>
      </c>
      <c r="N202" s="30">
        <f t="shared" ref="N202:N221" si="57">M202/L202</f>
        <v>5.7294088425235969</v>
      </c>
      <c r="O202" s="22">
        <v>461332</v>
      </c>
      <c r="P202" s="31">
        <f>ROUND(O202/L202,3)</f>
        <v>14.324</v>
      </c>
      <c r="Q202" s="31">
        <v>40.252000000000002</v>
      </c>
      <c r="R202" s="48"/>
    </row>
    <row r="203" spans="1:19" ht="27" customHeight="1">
      <c r="A203" s="173">
        <v>1122</v>
      </c>
      <c r="B203" s="88" t="s">
        <v>27</v>
      </c>
      <c r="C203" s="228">
        <v>9001864</v>
      </c>
      <c r="D203" s="90">
        <v>71.150000000000006</v>
      </c>
      <c r="E203" s="90">
        <v>72.400000000000006</v>
      </c>
      <c r="F203" s="28">
        <v>6</v>
      </c>
      <c r="G203" s="133">
        <v>30</v>
      </c>
      <c r="H203" s="28">
        <f t="shared" ref="H203:H216" si="58">F203*G203</f>
        <v>180</v>
      </c>
      <c r="I203" s="140">
        <v>1.25</v>
      </c>
      <c r="J203" s="181">
        <f t="shared" si="54"/>
        <v>12805.750000000002</v>
      </c>
      <c r="K203" s="140">
        <v>2.5</v>
      </c>
      <c r="L203" s="124">
        <f t="shared" si="55"/>
        <v>13029.500000000002</v>
      </c>
      <c r="M203" s="29">
        <f t="shared" si="56"/>
        <v>33707.599999999999</v>
      </c>
      <c r="N203" s="30">
        <f t="shared" si="57"/>
        <v>2.5870217583176633</v>
      </c>
      <c r="O203" s="22">
        <v>84269</v>
      </c>
      <c r="P203" s="31">
        <f t="shared" ref="P203:P221" si="59">ROUND(O203/L203,3)</f>
        <v>6.468</v>
      </c>
      <c r="Q203" s="31">
        <v>40.252000000000002</v>
      </c>
      <c r="R203" s="162"/>
    </row>
    <row r="204" spans="1:19" ht="27" customHeight="1">
      <c r="A204" s="173">
        <v>1123</v>
      </c>
      <c r="B204" s="84" t="s">
        <v>28</v>
      </c>
      <c r="C204" s="228">
        <v>9002067</v>
      </c>
      <c r="D204" s="89">
        <v>19.600000000000001</v>
      </c>
      <c r="E204" s="89">
        <v>20.399999999999999</v>
      </c>
      <c r="F204" s="28">
        <v>14</v>
      </c>
      <c r="G204" s="133">
        <v>30</v>
      </c>
      <c r="H204" s="28">
        <f t="shared" si="58"/>
        <v>420</v>
      </c>
      <c r="I204" s="140">
        <v>12.25</v>
      </c>
      <c r="J204" s="181">
        <f t="shared" si="54"/>
        <v>8219.75</v>
      </c>
      <c r="K204" s="140">
        <f t="shared" ref="K204:K218" si="60">I204</f>
        <v>12.25</v>
      </c>
      <c r="L204" s="124">
        <f t="shared" si="55"/>
        <v>8555.75</v>
      </c>
      <c r="M204" s="29">
        <f t="shared" si="56"/>
        <v>21972.400000000001</v>
      </c>
      <c r="N204" s="30">
        <f>M204/L204</f>
        <v>2.5681442304882682</v>
      </c>
      <c r="O204" s="22">
        <v>54931</v>
      </c>
      <c r="P204" s="31">
        <f t="shared" si="59"/>
        <v>6.42</v>
      </c>
      <c r="Q204" s="31">
        <v>40.252000000000002</v>
      </c>
      <c r="R204" s="162"/>
    </row>
    <row r="205" spans="1:19" ht="27" customHeight="1">
      <c r="A205" s="173">
        <v>1125</v>
      </c>
      <c r="B205" s="84" t="s">
        <v>44</v>
      </c>
      <c r="C205" s="228">
        <v>9002182</v>
      </c>
      <c r="D205" s="89">
        <v>20.8</v>
      </c>
      <c r="E205" s="89">
        <v>20.8</v>
      </c>
      <c r="F205" s="28">
        <v>10</v>
      </c>
      <c r="G205" s="133">
        <v>30</v>
      </c>
      <c r="H205" s="28">
        <f t="shared" si="58"/>
        <v>300</v>
      </c>
      <c r="I205" s="140"/>
      <c r="J205" s="181">
        <f t="shared" si="54"/>
        <v>6240</v>
      </c>
      <c r="K205" s="140"/>
      <c r="L205" s="124">
        <f t="shared" si="55"/>
        <v>6240</v>
      </c>
      <c r="M205" s="29">
        <f t="shared" si="56"/>
        <v>7132</v>
      </c>
      <c r="N205" s="30">
        <f t="shared" ref="N205:N210" si="61">M205/L205</f>
        <v>1.1429487179487179</v>
      </c>
      <c r="O205" s="22">
        <v>17830</v>
      </c>
      <c r="P205" s="31">
        <f t="shared" si="59"/>
        <v>2.8570000000000002</v>
      </c>
      <c r="Q205" s="31">
        <v>40.252000000000002</v>
      </c>
      <c r="R205" s="162"/>
    </row>
    <row r="206" spans="1:19" ht="27" customHeight="1">
      <c r="A206" s="173">
        <v>1126</v>
      </c>
      <c r="B206" s="88" t="s">
        <v>39</v>
      </c>
      <c r="C206" s="228">
        <v>9002068</v>
      </c>
      <c r="D206" s="178">
        <v>66.099999999999994</v>
      </c>
      <c r="E206" s="178">
        <v>66.099999999999994</v>
      </c>
      <c r="F206" s="28">
        <v>2</v>
      </c>
      <c r="G206" s="133">
        <v>30</v>
      </c>
      <c r="H206" s="28">
        <f t="shared" si="58"/>
        <v>60</v>
      </c>
      <c r="I206" s="140">
        <v>1.05</v>
      </c>
      <c r="J206" s="181">
        <f t="shared" si="54"/>
        <v>3964.9499999999994</v>
      </c>
      <c r="K206" s="140">
        <v>1.05</v>
      </c>
      <c r="L206" s="124">
        <f t="shared" si="55"/>
        <v>3964.9499999999994</v>
      </c>
      <c r="M206" s="29">
        <f t="shared" si="56"/>
        <v>20198</v>
      </c>
      <c r="N206" s="30">
        <f t="shared" si="61"/>
        <v>5.094137378781574</v>
      </c>
      <c r="O206" s="22">
        <v>50495</v>
      </c>
      <c r="P206" s="31">
        <f t="shared" si="59"/>
        <v>12.734999999999999</v>
      </c>
      <c r="Q206" s="31">
        <v>40.252000000000002</v>
      </c>
      <c r="R206" s="162"/>
    </row>
    <row r="207" spans="1:19" ht="27" customHeight="1">
      <c r="A207" s="173">
        <v>1128</v>
      </c>
      <c r="B207" s="84" t="s">
        <v>45</v>
      </c>
      <c r="C207" s="228">
        <v>9002283</v>
      </c>
      <c r="D207" s="178">
        <v>35.15</v>
      </c>
      <c r="E207" s="178">
        <v>35.15</v>
      </c>
      <c r="F207" s="28">
        <v>4</v>
      </c>
      <c r="G207" s="133">
        <v>30</v>
      </c>
      <c r="H207" s="28">
        <f t="shared" si="58"/>
        <v>120</v>
      </c>
      <c r="I207" s="140">
        <v>5.25</v>
      </c>
      <c r="J207" s="181">
        <f t="shared" si="54"/>
        <v>4212.75</v>
      </c>
      <c r="K207" s="140">
        <v>5.25</v>
      </c>
      <c r="L207" s="124">
        <f t="shared" si="55"/>
        <v>4212.75</v>
      </c>
      <c r="M207" s="29">
        <f t="shared" si="56"/>
        <v>9120.7999999999993</v>
      </c>
      <c r="N207" s="30">
        <f t="shared" si="61"/>
        <v>2.165046584772417</v>
      </c>
      <c r="O207" s="22">
        <v>22802</v>
      </c>
      <c r="P207" s="31">
        <f t="shared" si="59"/>
        <v>5.4130000000000003</v>
      </c>
      <c r="Q207" s="31">
        <v>40.252000000000002</v>
      </c>
      <c r="R207" s="162"/>
    </row>
    <row r="208" spans="1:19" ht="27" customHeight="1">
      <c r="A208" s="173">
        <v>1129</v>
      </c>
      <c r="B208" s="88" t="s">
        <v>40</v>
      </c>
      <c r="C208" s="228">
        <v>9002187</v>
      </c>
      <c r="D208" s="178">
        <v>30.75</v>
      </c>
      <c r="E208" s="178">
        <v>30.75</v>
      </c>
      <c r="F208" s="28">
        <v>6</v>
      </c>
      <c r="G208" s="133">
        <v>30</v>
      </c>
      <c r="H208" s="28">
        <f t="shared" si="58"/>
        <v>180</v>
      </c>
      <c r="I208" s="140">
        <v>5.25</v>
      </c>
      <c r="J208" s="181">
        <f t="shared" si="54"/>
        <v>5529.75</v>
      </c>
      <c r="K208" s="140">
        <v>5.25</v>
      </c>
      <c r="L208" s="124">
        <f t="shared" si="55"/>
        <v>5529.75</v>
      </c>
      <c r="M208" s="29">
        <f t="shared" si="56"/>
        <v>19970</v>
      </c>
      <c r="N208" s="30">
        <f t="shared" si="61"/>
        <v>3.6113748361137485</v>
      </c>
      <c r="O208" s="22">
        <v>49925</v>
      </c>
      <c r="P208" s="31">
        <f t="shared" si="59"/>
        <v>9.0280000000000005</v>
      </c>
      <c r="Q208" s="31">
        <v>40.252000000000002</v>
      </c>
      <c r="R208" s="162"/>
    </row>
    <row r="209" spans="1:18" ht="27" customHeight="1">
      <c r="A209" s="173">
        <v>1130</v>
      </c>
      <c r="B209" s="84" t="s">
        <v>46</v>
      </c>
      <c r="C209" s="228">
        <v>9002184</v>
      </c>
      <c r="D209" s="178">
        <v>29.7</v>
      </c>
      <c r="E209" s="178">
        <v>29.7</v>
      </c>
      <c r="F209" s="28">
        <v>10</v>
      </c>
      <c r="G209" s="133">
        <v>30</v>
      </c>
      <c r="H209" s="28">
        <f t="shared" si="58"/>
        <v>300</v>
      </c>
      <c r="I209" s="140">
        <v>1.7</v>
      </c>
      <c r="J209" s="181">
        <f t="shared" si="54"/>
        <v>8908.2999999999993</v>
      </c>
      <c r="K209" s="140">
        <v>1.7</v>
      </c>
      <c r="L209" s="124">
        <f t="shared" si="55"/>
        <v>8908.2999999999993</v>
      </c>
      <c r="M209" s="29">
        <f t="shared" si="56"/>
        <v>9113.2000000000007</v>
      </c>
      <c r="N209" s="30">
        <f t="shared" si="61"/>
        <v>1.0230010215192575</v>
      </c>
      <c r="O209" s="22">
        <v>22783</v>
      </c>
      <c r="P209" s="31">
        <f t="shared" si="59"/>
        <v>2.5579999999999998</v>
      </c>
      <c r="Q209" s="31">
        <v>40.252000000000002</v>
      </c>
      <c r="R209" s="162"/>
    </row>
    <row r="210" spans="1:18" ht="27" customHeight="1">
      <c r="A210" s="173">
        <v>1131</v>
      </c>
      <c r="B210" s="88" t="s">
        <v>29</v>
      </c>
      <c r="C210" s="228">
        <v>9002188</v>
      </c>
      <c r="D210" s="89">
        <v>18.899999999999999</v>
      </c>
      <c r="E210" s="89">
        <v>18.899999999999999</v>
      </c>
      <c r="F210" s="28">
        <v>12</v>
      </c>
      <c r="G210" s="133">
        <v>30</v>
      </c>
      <c r="H210" s="28">
        <f t="shared" si="58"/>
        <v>360</v>
      </c>
      <c r="I210" s="140">
        <v>24.85</v>
      </c>
      <c r="J210" s="181">
        <f t="shared" si="54"/>
        <v>6779.1499999999987</v>
      </c>
      <c r="K210" s="140">
        <f t="shared" si="60"/>
        <v>24.85</v>
      </c>
      <c r="L210" s="124">
        <f t="shared" si="55"/>
        <v>6779.1499999999987</v>
      </c>
      <c r="M210" s="29">
        <f t="shared" si="56"/>
        <v>41259.199999999997</v>
      </c>
      <c r="N210" s="30">
        <f t="shared" si="61"/>
        <v>6.086190746627528</v>
      </c>
      <c r="O210" s="22">
        <v>103148</v>
      </c>
      <c r="P210" s="31">
        <f t="shared" si="59"/>
        <v>15.215</v>
      </c>
      <c r="Q210" s="31">
        <v>40.252000000000002</v>
      </c>
      <c r="R210" s="162"/>
    </row>
    <row r="211" spans="1:18" ht="27" customHeight="1">
      <c r="A211" s="173">
        <v>1132</v>
      </c>
      <c r="B211" s="88" t="s">
        <v>30</v>
      </c>
      <c r="C211" s="228">
        <v>9002189</v>
      </c>
      <c r="D211" s="90">
        <v>36.35</v>
      </c>
      <c r="E211" s="90">
        <f>35.9+0.45</f>
        <v>36.35</v>
      </c>
      <c r="F211" s="28">
        <v>12</v>
      </c>
      <c r="G211" s="133">
        <v>30</v>
      </c>
      <c r="H211" s="28">
        <f t="shared" si="58"/>
        <v>360</v>
      </c>
      <c r="I211" s="140">
        <v>20.55</v>
      </c>
      <c r="J211" s="181">
        <f t="shared" si="54"/>
        <v>13065.45</v>
      </c>
      <c r="K211" s="140">
        <f t="shared" si="60"/>
        <v>20.55</v>
      </c>
      <c r="L211" s="124">
        <f t="shared" si="55"/>
        <v>13065.45</v>
      </c>
      <c r="M211" s="29">
        <f t="shared" si="56"/>
        <v>51529.599999999999</v>
      </c>
      <c r="N211" s="30">
        <f t="shared" si="57"/>
        <v>3.9439590676172651</v>
      </c>
      <c r="O211" s="22">
        <v>128824</v>
      </c>
      <c r="P211" s="31">
        <f t="shared" si="59"/>
        <v>9.86</v>
      </c>
      <c r="Q211" s="31">
        <v>40.252000000000002</v>
      </c>
      <c r="R211" s="162"/>
    </row>
    <row r="212" spans="1:18" ht="27" customHeight="1">
      <c r="A212" s="173">
        <v>1133</v>
      </c>
      <c r="B212" s="84" t="s">
        <v>41</v>
      </c>
      <c r="C212" s="228">
        <v>9002190</v>
      </c>
      <c r="D212" s="178">
        <v>56.9</v>
      </c>
      <c r="E212" s="178">
        <v>56.9</v>
      </c>
      <c r="F212" s="28">
        <v>4</v>
      </c>
      <c r="G212" s="133">
        <v>30</v>
      </c>
      <c r="H212" s="28">
        <f t="shared" si="58"/>
        <v>120</v>
      </c>
      <c r="I212" s="140">
        <v>8.6</v>
      </c>
      <c r="J212" s="181">
        <f t="shared" si="54"/>
        <v>6819.4</v>
      </c>
      <c r="K212" s="140">
        <f t="shared" si="60"/>
        <v>8.6</v>
      </c>
      <c r="L212" s="124">
        <f t="shared" si="55"/>
        <v>6819.4</v>
      </c>
      <c r="M212" s="29">
        <f t="shared" si="56"/>
        <v>31646</v>
      </c>
      <c r="N212" s="30">
        <f t="shared" si="57"/>
        <v>4.6405842156201427</v>
      </c>
      <c r="O212" s="22">
        <v>79115</v>
      </c>
      <c r="P212" s="31">
        <f t="shared" si="59"/>
        <v>11.601000000000001</v>
      </c>
      <c r="Q212" s="31">
        <v>40.252000000000002</v>
      </c>
      <c r="R212" s="162"/>
    </row>
    <row r="213" spans="1:18" s="103" customFormat="1" ht="27" customHeight="1">
      <c r="A213" s="173">
        <v>1135</v>
      </c>
      <c r="B213" s="88" t="s">
        <v>31</v>
      </c>
      <c r="C213" s="228">
        <v>9002191</v>
      </c>
      <c r="D213" s="89">
        <v>28.4</v>
      </c>
      <c r="E213" s="89">
        <v>28.4</v>
      </c>
      <c r="F213" s="28">
        <v>24</v>
      </c>
      <c r="G213" s="133">
        <v>30</v>
      </c>
      <c r="H213" s="28">
        <f t="shared" si="58"/>
        <v>720</v>
      </c>
      <c r="I213" s="140"/>
      <c r="J213" s="181">
        <f t="shared" si="54"/>
        <v>20448</v>
      </c>
      <c r="K213" s="140"/>
      <c r="L213" s="124">
        <f t="shared" si="55"/>
        <v>20448</v>
      </c>
      <c r="M213" s="29">
        <f t="shared" si="56"/>
        <v>51846</v>
      </c>
      <c r="N213" s="30">
        <f t="shared" si="57"/>
        <v>2.535504694835681</v>
      </c>
      <c r="O213" s="22">
        <v>129615</v>
      </c>
      <c r="P213" s="31">
        <f t="shared" si="59"/>
        <v>6.3390000000000004</v>
      </c>
      <c r="Q213" s="31">
        <v>40.252000000000002</v>
      </c>
      <c r="R213" s="102"/>
    </row>
    <row r="214" spans="1:18" ht="27" customHeight="1">
      <c r="A214" s="173">
        <v>1136</v>
      </c>
      <c r="B214" s="88" t="s">
        <v>32</v>
      </c>
      <c r="C214" s="228">
        <v>9002192</v>
      </c>
      <c r="D214" s="90">
        <v>26.85</v>
      </c>
      <c r="E214" s="90">
        <f>26.4+0.45</f>
        <v>26.849999999999998</v>
      </c>
      <c r="F214" s="28">
        <v>6</v>
      </c>
      <c r="G214" s="133">
        <v>30</v>
      </c>
      <c r="H214" s="28">
        <f t="shared" si="58"/>
        <v>180</v>
      </c>
      <c r="I214" s="140">
        <v>7.45</v>
      </c>
      <c r="J214" s="181">
        <f t="shared" si="54"/>
        <v>4825.55</v>
      </c>
      <c r="K214" s="140">
        <f t="shared" si="60"/>
        <v>7.45</v>
      </c>
      <c r="L214" s="124">
        <f t="shared" si="55"/>
        <v>4825.55</v>
      </c>
      <c r="M214" s="29">
        <f t="shared" si="56"/>
        <v>23618</v>
      </c>
      <c r="N214" s="30">
        <f t="shared" si="57"/>
        <v>4.8943643729730288</v>
      </c>
      <c r="O214" s="22">
        <v>59045</v>
      </c>
      <c r="P214" s="31">
        <f t="shared" si="59"/>
        <v>12.236000000000001</v>
      </c>
      <c r="Q214" s="31">
        <v>40.252000000000002</v>
      </c>
      <c r="R214" s="162"/>
    </row>
    <row r="215" spans="1:18" ht="27" customHeight="1">
      <c r="A215" s="173">
        <v>1137</v>
      </c>
      <c r="B215" s="88" t="s">
        <v>33</v>
      </c>
      <c r="C215" s="228">
        <v>9002185</v>
      </c>
      <c r="D215" s="89">
        <v>69.3</v>
      </c>
      <c r="E215" s="89">
        <v>69.3</v>
      </c>
      <c r="F215" s="28">
        <v>14</v>
      </c>
      <c r="G215" s="133">
        <v>30</v>
      </c>
      <c r="H215" s="28">
        <f t="shared" si="58"/>
        <v>420</v>
      </c>
      <c r="I215" s="140"/>
      <c r="J215" s="181">
        <f t="shared" si="54"/>
        <v>29106</v>
      </c>
      <c r="K215" s="140"/>
      <c r="L215" s="124">
        <f t="shared" si="55"/>
        <v>29106</v>
      </c>
      <c r="M215" s="29">
        <f t="shared" si="56"/>
        <v>52399.6</v>
      </c>
      <c r="N215" s="30">
        <f t="shared" si="57"/>
        <v>1.800302343159486</v>
      </c>
      <c r="O215" s="22">
        <v>130999</v>
      </c>
      <c r="P215" s="31">
        <f t="shared" si="59"/>
        <v>4.5010000000000003</v>
      </c>
      <c r="Q215" s="31">
        <v>40.252000000000002</v>
      </c>
      <c r="R215" s="162"/>
    </row>
    <row r="216" spans="1:18" ht="27" customHeight="1">
      <c r="A216" s="173">
        <v>1139</v>
      </c>
      <c r="B216" s="88" t="s">
        <v>34</v>
      </c>
      <c r="C216" s="228">
        <v>9002193</v>
      </c>
      <c r="D216" s="89">
        <v>27.9</v>
      </c>
      <c r="E216" s="89">
        <v>27.9</v>
      </c>
      <c r="F216" s="28">
        <v>18</v>
      </c>
      <c r="G216" s="133">
        <v>30</v>
      </c>
      <c r="H216" s="28">
        <f t="shared" si="58"/>
        <v>540</v>
      </c>
      <c r="I216" s="140">
        <v>40.25</v>
      </c>
      <c r="J216" s="181">
        <f t="shared" si="54"/>
        <v>15025.75</v>
      </c>
      <c r="K216" s="140">
        <f t="shared" si="60"/>
        <v>40.25</v>
      </c>
      <c r="L216" s="124">
        <f t="shared" si="55"/>
        <v>15025.75</v>
      </c>
      <c r="M216" s="29">
        <f t="shared" si="56"/>
        <v>62742.400000000001</v>
      </c>
      <c r="N216" s="30">
        <f t="shared" si="57"/>
        <v>4.1756584529890359</v>
      </c>
      <c r="O216" s="22">
        <v>156856</v>
      </c>
      <c r="P216" s="31">
        <f t="shared" si="59"/>
        <v>10.439</v>
      </c>
      <c r="Q216" s="31">
        <v>40.252000000000002</v>
      </c>
      <c r="R216" s="162"/>
    </row>
    <row r="217" spans="1:18" ht="27" customHeight="1">
      <c r="A217" s="173">
        <v>1140</v>
      </c>
      <c r="B217" s="88" t="s">
        <v>35</v>
      </c>
      <c r="C217" s="228">
        <v>9002194</v>
      </c>
      <c r="D217" s="89">
        <v>76.5</v>
      </c>
      <c r="E217" s="89">
        <v>76.5</v>
      </c>
      <c r="F217" s="28">
        <v>16</v>
      </c>
      <c r="G217" s="133">
        <v>30</v>
      </c>
      <c r="H217" s="28">
        <f>F217*G217</f>
        <v>480</v>
      </c>
      <c r="I217" s="140"/>
      <c r="J217" s="181">
        <f t="shared" si="54"/>
        <v>36720</v>
      </c>
      <c r="K217" s="140"/>
      <c r="L217" s="124">
        <f t="shared" si="55"/>
        <v>36720</v>
      </c>
      <c r="M217" s="29">
        <f t="shared" si="56"/>
        <v>210047.6</v>
      </c>
      <c r="N217" s="30">
        <f t="shared" si="57"/>
        <v>5.7202505446623091</v>
      </c>
      <c r="O217" s="22">
        <v>525119</v>
      </c>
      <c r="P217" s="31">
        <f t="shared" si="59"/>
        <v>14.301</v>
      </c>
      <c r="Q217" s="31">
        <v>40.252000000000002</v>
      </c>
      <c r="R217" s="162"/>
    </row>
    <row r="218" spans="1:18" ht="27" customHeight="1">
      <c r="A218" s="173">
        <v>1141</v>
      </c>
      <c r="B218" s="88" t="s">
        <v>42</v>
      </c>
      <c r="C218" s="228">
        <v>9002069</v>
      </c>
      <c r="D218" s="178">
        <v>122.7</v>
      </c>
      <c r="E218" s="178">
        <v>137.9</v>
      </c>
      <c r="F218" s="28">
        <v>2</v>
      </c>
      <c r="G218" s="133">
        <v>30</v>
      </c>
      <c r="H218" s="28">
        <f>F218*G218</f>
        <v>60</v>
      </c>
      <c r="I218" s="140">
        <v>2.8</v>
      </c>
      <c r="J218" s="181">
        <f t="shared" si="54"/>
        <v>7359.2</v>
      </c>
      <c r="K218" s="140">
        <f t="shared" si="60"/>
        <v>2.8</v>
      </c>
      <c r="L218" s="124">
        <f t="shared" si="55"/>
        <v>8271.2000000000007</v>
      </c>
      <c r="M218" s="29">
        <f t="shared" si="56"/>
        <v>67544.800000000003</v>
      </c>
      <c r="N218" s="30">
        <f t="shared" si="57"/>
        <v>8.1662636618628497</v>
      </c>
      <c r="O218" s="22">
        <v>168862</v>
      </c>
      <c r="P218" s="31">
        <f t="shared" si="59"/>
        <v>20.416</v>
      </c>
      <c r="Q218" s="31">
        <v>40.252000000000002</v>
      </c>
      <c r="R218" s="162"/>
    </row>
    <row r="219" spans="1:18" ht="27" customHeight="1">
      <c r="A219" s="173">
        <v>1142</v>
      </c>
      <c r="B219" s="88" t="s">
        <v>36</v>
      </c>
      <c r="C219" s="228">
        <v>9001865</v>
      </c>
      <c r="D219" s="89">
        <v>45.5</v>
      </c>
      <c r="E219" s="89">
        <v>45.5</v>
      </c>
      <c r="F219" s="28">
        <v>8</v>
      </c>
      <c r="G219" s="133">
        <v>30</v>
      </c>
      <c r="H219" s="28">
        <f>F219*G219</f>
        <v>240</v>
      </c>
      <c r="I219" s="140"/>
      <c r="J219" s="181">
        <f t="shared" si="54"/>
        <v>10920</v>
      </c>
      <c r="K219" s="140"/>
      <c r="L219" s="124">
        <f t="shared" si="55"/>
        <v>10920</v>
      </c>
      <c r="M219" s="29">
        <f t="shared" si="56"/>
        <v>34769.599999999999</v>
      </c>
      <c r="N219" s="30">
        <f t="shared" si="57"/>
        <v>3.1840293040293037</v>
      </c>
      <c r="O219" s="22">
        <v>86924</v>
      </c>
      <c r="P219" s="31">
        <f t="shared" si="59"/>
        <v>7.96</v>
      </c>
      <c r="Q219" s="31">
        <v>40.252000000000002</v>
      </c>
      <c r="R219" s="162"/>
    </row>
    <row r="220" spans="1:18" ht="27" customHeight="1">
      <c r="A220" s="173">
        <v>1143</v>
      </c>
      <c r="B220" s="88" t="s">
        <v>37</v>
      </c>
      <c r="C220" s="228">
        <v>9002214</v>
      </c>
      <c r="D220" s="89">
        <v>4.4000000000000004</v>
      </c>
      <c r="E220" s="89">
        <v>4.4000000000000004</v>
      </c>
      <c r="F220" s="28">
        <v>8</v>
      </c>
      <c r="G220" s="133">
        <v>30</v>
      </c>
      <c r="H220" s="28">
        <f>F220*G220</f>
        <v>240</v>
      </c>
      <c r="I220" s="140"/>
      <c r="J220" s="181">
        <f t="shared" si="54"/>
        <v>1056</v>
      </c>
      <c r="K220" s="140"/>
      <c r="L220" s="124">
        <f t="shared" si="55"/>
        <v>1056</v>
      </c>
      <c r="M220" s="29">
        <f t="shared" si="56"/>
        <v>9468</v>
      </c>
      <c r="N220" s="30">
        <f t="shared" si="57"/>
        <v>8.9659090909090917</v>
      </c>
      <c r="O220" s="22">
        <v>23670</v>
      </c>
      <c r="P220" s="31">
        <f t="shared" si="59"/>
        <v>22.414999999999999</v>
      </c>
      <c r="Q220" s="31">
        <v>40.252000000000002</v>
      </c>
      <c r="R220" s="162"/>
    </row>
    <row r="221" spans="1:18" ht="27" customHeight="1" thickBot="1">
      <c r="A221" s="176">
        <v>1145</v>
      </c>
      <c r="B221" s="92" t="s">
        <v>49</v>
      </c>
      <c r="C221" s="175">
        <v>9002207</v>
      </c>
      <c r="D221" s="93">
        <v>75.7</v>
      </c>
      <c r="E221" s="93">
        <v>126.6</v>
      </c>
      <c r="F221" s="125">
        <v>14</v>
      </c>
      <c r="G221" s="125">
        <v>30</v>
      </c>
      <c r="H221" s="125">
        <f>F221*G221</f>
        <v>420</v>
      </c>
      <c r="I221" s="141"/>
      <c r="J221" s="205">
        <f t="shared" si="54"/>
        <v>31794</v>
      </c>
      <c r="K221" s="141"/>
      <c r="L221" s="126">
        <f t="shared" si="55"/>
        <v>53172</v>
      </c>
      <c r="M221" s="54">
        <f t="shared" si="56"/>
        <v>355564.4</v>
      </c>
      <c r="N221" s="68">
        <f t="shared" si="57"/>
        <v>6.6870608590987741</v>
      </c>
      <c r="O221" s="61">
        <v>888911</v>
      </c>
      <c r="P221" s="62">
        <f t="shared" si="59"/>
        <v>16.718</v>
      </c>
      <c r="Q221" s="62">
        <v>40.252000000000002</v>
      </c>
      <c r="R221" s="162"/>
    </row>
    <row r="222" spans="1:18" ht="27" customHeight="1" thickBot="1">
      <c r="A222" s="193"/>
      <c r="B222" s="116"/>
      <c r="C222" s="39"/>
      <c r="D222" s="212"/>
      <c r="E222" s="212"/>
      <c r="F222" s="213"/>
      <c r="G222" s="213"/>
      <c r="H222" s="213"/>
      <c r="I222" s="195">
        <f>SUM(I201:I221)</f>
        <v>131.25</v>
      </c>
      <c r="J222" s="195">
        <f t="shared" ref="J222:L222" si="62">SUM(J201:J221)</f>
        <v>266607.75</v>
      </c>
      <c r="K222" s="195">
        <f t="shared" si="62"/>
        <v>132.5</v>
      </c>
      <c r="L222" s="195">
        <f t="shared" si="62"/>
        <v>289457.5</v>
      </c>
      <c r="M222" s="195"/>
      <c r="N222" s="195"/>
      <c r="O222" s="209">
        <f>SUM(O201:O221)</f>
        <v>3245657</v>
      </c>
      <c r="P222" s="39"/>
      <c r="Q222" s="39"/>
      <c r="R222" s="162"/>
    </row>
    <row r="223" spans="1:18" ht="27" customHeight="1">
      <c r="A223" s="6" t="s">
        <v>0</v>
      </c>
      <c r="B223" s="32" t="s">
        <v>5</v>
      </c>
      <c r="C223" s="7"/>
      <c r="D223" s="127"/>
      <c r="E223" s="127"/>
      <c r="F223" s="7"/>
      <c r="G223" s="7"/>
      <c r="H223" s="7"/>
      <c r="I223" s="128"/>
      <c r="J223" s="128"/>
      <c r="K223" s="128"/>
      <c r="L223" s="128"/>
      <c r="M223" s="25"/>
      <c r="N223" s="7"/>
      <c r="O223" s="73"/>
      <c r="P223" s="114"/>
      <c r="Q223" s="114"/>
      <c r="R223" s="162"/>
    </row>
    <row r="224" spans="1:18" ht="27" customHeight="1">
      <c r="A224" s="6"/>
      <c r="B224" s="32" t="s">
        <v>6</v>
      </c>
      <c r="C224" s="7"/>
      <c r="D224" s="127"/>
      <c r="E224" s="127"/>
      <c r="F224" s="7"/>
      <c r="G224" s="7"/>
      <c r="H224" s="7"/>
      <c r="I224" s="128"/>
      <c r="J224" s="128"/>
      <c r="K224" s="128"/>
      <c r="L224" s="128"/>
      <c r="M224" s="25"/>
      <c r="N224" s="7"/>
      <c r="O224" s="73"/>
      <c r="P224" s="129"/>
      <c r="Q224" s="129"/>
      <c r="R224" s="162"/>
    </row>
    <row r="225" spans="1:19" ht="27" customHeight="1">
      <c r="A225" s="6"/>
      <c r="B225" s="32" t="s">
        <v>7</v>
      </c>
      <c r="C225" s="7"/>
      <c r="D225" s="127"/>
      <c r="E225" s="127"/>
      <c r="F225" s="7"/>
      <c r="G225" s="7"/>
      <c r="H225" s="7"/>
      <c r="I225" s="128"/>
      <c r="J225" s="128"/>
      <c r="K225" s="128"/>
      <c r="L225" s="128"/>
      <c r="M225" s="25"/>
      <c r="N225" s="7"/>
      <c r="O225" s="73"/>
      <c r="P225" s="129"/>
      <c r="Q225" s="129"/>
      <c r="R225" s="162"/>
    </row>
    <row r="226" spans="1:19" ht="27" customHeight="1">
      <c r="A226" s="6"/>
      <c r="B226" s="32" t="s">
        <v>8</v>
      </c>
      <c r="C226" s="7"/>
      <c r="D226" s="127"/>
      <c r="E226" s="127"/>
      <c r="F226" s="7"/>
      <c r="G226" s="7"/>
      <c r="H226" s="7"/>
      <c r="I226" s="128"/>
      <c r="J226" s="128"/>
      <c r="K226" s="128"/>
      <c r="L226" s="128"/>
      <c r="M226" s="25"/>
      <c r="N226" s="7"/>
      <c r="O226" s="26"/>
      <c r="P226" s="129"/>
      <c r="Q226" s="129"/>
      <c r="R226" s="162"/>
    </row>
    <row r="227" spans="1:19" ht="27" customHeight="1">
      <c r="A227" s="6"/>
      <c r="B227" s="32" t="s">
        <v>9</v>
      </c>
      <c r="C227" s="7"/>
      <c r="D227" s="129"/>
      <c r="E227" s="129"/>
      <c r="F227" s="127"/>
      <c r="G227" s="127"/>
      <c r="H227" s="7"/>
      <c r="I227" s="128"/>
      <c r="J227" s="128"/>
      <c r="K227" s="128"/>
      <c r="L227" s="128"/>
      <c r="M227" s="25"/>
      <c r="N227" s="7"/>
      <c r="O227" s="26"/>
      <c r="P227" s="8"/>
      <c r="Q227" s="8"/>
      <c r="R227" s="162"/>
    </row>
    <row r="228" spans="1:19" ht="27" customHeight="1">
      <c r="A228" s="6"/>
      <c r="B228" s="5" t="s">
        <v>10</v>
      </c>
      <c r="C228" s="7"/>
      <c r="D228" s="129"/>
      <c r="E228" s="129"/>
      <c r="F228" s="7"/>
      <c r="G228" s="7"/>
      <c r="H228" s="7"/>
      <c r="I228" s="128"/>
      <c r="J228" s="128"/>
      <c r="K228" s="128"/>
      <c r="L228" s="128"/>
      <c r="M228" s="25"/>
      <c r="N228" s="7"/>
      <c r="O228" s="26"/>
      <c r="P228" s="8"/>
      <c r="Q228" s="8"/>
      <c r="R228" s="162"/>
    </row>
    <row r="229" spans="1:19" ht="27" customHeight="1" thickBot="1">
      <c r="A229" s="80"/>
      <c r="B229" s="4"/>
      <c r="C229" s="39"/>
      <c r="D229" s="38"/>
      <c r="E229" s="38"/>
      <c r="F229" s="39"/>
      <c r="G229" s="39"/>
      <c r="H229" s="39"/>
      <c r="I229" s="40"/>
      <c r="J229" s="40"/>
      <c r="K229" s="40"/>
      <c r="L229" s="40"/>
      <c r="M229" s="81"/>
      <c r="N229" s="39"/>
      <c r="O229" s="82"/>
      <c r="P229" s="77"/>
      <c r="Q229" s="77"/>
      <c r="R229" s="162"/>
    </row>
    <row r="230" spans="1:19" ht="27" customHeight="1">
      <c r="B230" s="2" t="s">
        <v>11</v>
      </c>
      <c r="D230" s="137"/>
      <c r="E230" s="137"/>
      <c r="L230" s="3"/>
      <c r="M230" s="34"/>
      <c r="N230" s="25"/>
      <c r="P230" s="26"/>
      <c r="S230" s="34"/>
    </row>
    <row r="231" spans="1:19" ht="27" customHeight="1">
      <c r="D231" s="137"/>
      <c r="E231" s="137"/>
      <c r="L231" s="3"/>
      <c r="M231" s="34"/>
      <c r="N231" s="25"/>
      <c r="P231" s="26"/>
      <c r="S231" s="34"/>
    </row>
    <row r="232" spans="1:19" ht="27" customHeight="1" thickBot="1">
      <c r="C232" s="276" t="s">
        <v>65</v>
      </c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162"/>
    </row>
    <row r="233" spans="1:19" ht="64.900000000000006" customHeight="1" thickBot="1">
      <c r="A233" s="235" t="s">
        <v>57</v>
      </c>
      <c r="B233" s="9" t="s">
        <v>1</v>
      </c>
      <c r="C233" s="1" t="s">
        <v>2</v>
      </c>
      <c r="D233" s="1" t="s">
        <v>50</v>
      </c>
      <c r="E233" s="1" t="s">
        <v>51</v>
      </c>
      <c r="F233" s="1" t="s">
        <v>52</v>
      </c>
      <c r="G233" s="1" t="s">
        <v>53</v>
      </c>
      <c r="H233" s="1" t="s">
        <v>54</v>
      </c>
      <c r="I233" s="56" t="s">
        <v>71</v>
      </c>
      <c r="J233" s="56" t="s">
        <v>70</v>
      </c>
      <c r="K233" s="56" t="s">
        <v>72</v>
      </c>
      <c r="L233" s="1" t="s">
        <v>55</v>
      </c>
      <c r="M233" s="57" t="s">
        <v>56</v>
      </c>
      <c r="N233" s="248" t="s">
        <v>3</v>
      </c>
      <c r="O233" s="115" t="s">
        <v>73</v>
      </c>
      <c r="P233" s="1" t="s">
        <v>12</v>
      </c>
      <c r="Q233" s="1" t="s">
        <v>4</v>
      </c>
      <c r="R233" s="162"/>
    </row>
    <row r="234" spans="1:19" ht="27" customHeight="1">
      <c r="A234" s="85">
        <v>1120</v>
      </c>
      <c r="B234" s="100" t="s">
        <v>43</v>
      </c>
      <c r="C234" s="58">
        <v>9001862</v>
      </c>
      <c r="D234" s="142">
        <v>10</v>
      </c>
      <c r="E234" s="142">
        <v>10</v>
      </c>
      <c r="F234" s="58">
        <v>2</v>
      </c>
      <c r="G234" s="138">
        <v>31</v>
      </c>
      <c r="H234" s="138">
        <f>F234*G234</f>
        <v>62</v>
      </c>
      <c r="I234" s="155"/>
      <c r="J234" s="197">
        <f t="shared" ref="J234" si="63">D234*H234-I234</f>
        <v>620</v>
      </c>
      <c r="K234" s="155"/>
      <c r="L234" s="121">
        <f t="shared" ref="L234" si="64">E234*H234-K234</f>
        <v>620</v>
      </c>
      <c r="M234" s="104">
        <f t="shared" ref="M234:M254" si="65">O234/2.5</f>
        <v>91.2</v>
      </c>
      <c r="N234" s="67">
        <f>M234/L234</f>
        <v>0.14709677419354839</v>
      </c>
      <c r="O234" s="153">
        <v>228</v>
      </c>
      <c r="P234" s="60">
        <f>ROUND(O234/L234,3)</f>
        <v>0.36799999999999999</v>
      </c>
      <c r="Q234" s="60">
        <v>40.252000000000002</v>
      </c>
      <c r="R234" s="162"/>
    </row>
    <row r="235" spans="1:19" ht="27" customHeight="1">
      <c r="A235" s="173">
        <v>1121</v>
      </c>
      <c r="B235" s="88" t="s">
        <v>26</v>
      </c>
      <c r="C235" s="228">
        <v>9001863</v>
      </c>
      <c r="D235" s="89">
        <v>48.8</v>
      </c>
      <c r="E235" s="89">
        <v>48.8</v>
      </c>
      <c r="F235" s="28">
        <v>22</v>
      </c>
      <c r="G235" s="28">
        <v>31</v>
      </c>
      <c r="H235" s="28">
        <f>F235*G235</f>
        <v>682</v>
      </c>
      <c r="I235" s="143"/>
      <c r="J235" s="181">
        <f t="shared" ref="J235:J254" si="66">D235*H235-I235</f>
        <v>33281.599999999999</v>
      </c>
      <c r="K235" s="140"/>
      <c r="L235" s="124">
        <f t="shared" ref="L235:L254" si="67">E235*H235-K235</f>
        <v>33281.599999999999</v>
      </c>
      <c r="M235" s="105">
        <f t="shared" si="65"/>
        <v>187844.8</v>
      </c>
      <c r="N235" s="30">
        <f t="shared" ref="N235:N254" si="68">M235/L235</f>
        <v>5.6441036488630356</v>
      </c>
      <c r="O235" s="22">
        <v>469612</v>
      </c>
      <c r="P235" s="31">
        <f>ROUND(O235/L235,3)</f>
        <v>14.11</v>
      </c>
      <c r="Q235" s="31">
        <v>40.252000000000002</v>
      </c>
      <c r="R235" s="48"/>
    </row>
    <row r="236" spans="1:19" ht="27" customHeight="1">
      <c r="A236" s="173">
        <v>1122</v>
      </c>
      <c r="B236" s="88" t="s">
        <v>27</v>
      </c>
      <c r="C236" s="228">
        <v>9001864</v>
      </c>
      <c r="D236" s="90">
        <v>71.150000000000006</v>
      </c>
      <c r="E236" s="90">
        <v>72.400000000000006</v>
      </c>
      <c r="F236" s="28">
        <v>6</v>
      </c>
      <c r="G236" s="28">
        <v>31</v>
      </c>
      <c r="H236" s="28">
        <f t="shared" ref="H236:H254" si="69">F236*G236</f>
        <v>186</v>
      </c>
      <c r="I236" s="143"/>
      <c r="J236" s="181">
        <f t="shared" si="66"/>
        <v>13233.900000000001</v>
      </c>
      <c r="K236" s="140"/>
      <c r="L236" s="124">
        <f t="shared" si="67"/>
        <v>13466.400000000001</v>
      </c>
      <c r="M236" s="105">
        <f t="shared" si="65"/>
        <v>35613.199999999997</v>
      </c>
      <c r="N236" s="30">
        <f t="shared" si="68"/>
        <v>2.6445969227113402</v>
      </c>
      <c r="O236" s="22">
        <v>89033</v>
      </c>
      <c r="P236" s="31">
        <f t="shared" ref="P236:P254" si="70">ROUND(O236/L236,3)</f>
        <v>6.6109999999999998</v>
      </c>
      <c r="Q236" s="31">
        <v>40.252000000000002</v>
      </c>
      <c r="R236" s="162"/>
    </row>
    <row r="237" spans="1:19" ht="27" customHeight="1">
      <c r="A237" s="173">
        <v>1123</v>
      </c>
      <c r="B237" s="84" t="s">
        <v>28</v>
      </c>
      <c r="C237" s="228">
        <v>9002067</v>
      </c>
      <c r="D237" s="89">
        <v>19.600000000000001</v>
      </c>
      <c r="E237" s="89">
        <v>20.399999999999999</v>
      </c>
      <c r="F237" s="28">
        <v>14</v>
      </c>
      <c r="G237" s="28">
        <v>31</v>
      </c>
      <c r="H237" s="28">
        <f t="shared" si="69"/>
        <v>434</v>
      </c>
      <c r="I237" s="143">
        <v>21.2</v>
      </c>
      <c r="J237" s="181">
        <f t="shared" si="66"/>
        <v>8485.2000000000007</v>
      </c>
      <c r="K237" s="140">
        <v>22</v>
      </c>
      <c r="L237" s="124">
        <f t="shared" si="67"/>
        <v>8831.5999999999985</v>
      </c>
      <c r="M237" s="105">
        <f t="shared" si="65"/>
        <v>23437.599999999999</v>
      </c>
      <c r="N237" s="30">
        <f t="shared" si="68"/>
        <v>2.6538339598713714</v>
      </c>
      <c r="O237" s="22">
        <v>58594</v>
      </c>
      <c r="P237" s="31">
        <f t="shared" si="70"/>
        <v>6.6349999999999998</v>
      </c>
      <c r="Q237" s="31">
        <v>40.252000000000002</v>
      </c>
      <c r="R237" s="162"/>
    </row>
    <row r="238" spans="1:19" ht="27" customHeight="1">
      <c r="A238" s="173">
        <v>1125</v>
      </c>
      <c r="B238" s="84" t="s">
        <v>44</v>
      </c>
      <c r="C238" s="228">
        <v>9002182</v>
      </c>
      <c r="D238" s="89">
        <v>20.8</v>
      </c>
      <c r="E238" s="89">
        <v>20.8</v>
      </c>
      <c r="F238" s="28">
        <v>10</v>
      </c>
      <c r="G238" s="28">
        <v>31</v>
      </c>
      <c r="H238" s="28">
        <f t="shared" si="69"/>
        <v>310</v>
      </c>
      <c r="I238" s="143"/>
      <c r="J238" s="181">
        <f t="shared" si="66"/>
        <v>6448</v>
      </c>
      <c r="K238" s="140"/>
      <c r="L238" s="124">
        <f t="shared" si="67"/>
        <v>6448</v>
      </c>
      <c r="M238" s="105">
        <f t="shared" si="65"/>
        <v>7613.6</v>
      </c>
      <c r="N238" s="30">
        <f t="shared" si="68"/>
        <v>1.1807692307692308</v>
      </c>
      <c r="O238" s="22">
        <v>19034</v>
      </c>
      <c r="P238" s="31">
        <f t="shared" si="70"/>
        <v>2.952</v>
      </c>
      <c r="Q238" s="31">
        <v>40.252000000000002</v>
      </c>
      <c r="R238" s="162"/>
    </row>
    <row r="239" spans="1:19" ht="27" customHeight="1">
      <c r="A239" s="173">
        <v>1126</v>
      </c>
      <c r="B239" s="88" t="s">
        <v>39</v>
      </c>
      <c r="C239" s="228">
        <v>9002068</v>
      </c>
      <c r="D239" s="178">
        <v>66.099999999999994</v>
      </c>
      <c r="E239" s="178">
        <v>66.099999999999994</v>
      </c>
      <c r="F239" s="28">
        <v>2</v>
      </c>
      <c r="G239" s="28">
        <v>31</v>
      </c>
      <c r="H239" s="28">
        <f t="shared" si="69"/>
        <v>62</v>
      </c>
      <c r="I239" s="143"/>
      <c r="J239" s="181">
        <f t="shared" si="66"/>
        <v>4098.2</v>
      </c>
      <c r="K239" s="140"/>
      <c r="L239" s="124">
        <f t="shared" si="67"/>
        <v>4098.2</v>
      </c>
      <c r="M239" s="105">
        <f t="shared" si="65"/>
        <v>15336.4</v>
      </c>
      <c r="N239" s="30">
        <f t="shared" si="68"/>
        <v>3.7422282953491779</v>
      </c>
      <c r="O239" s="22">
        <v>38341</v>
      </c>
      <c r="P239" s="31">
        <f t="shared" si="70"/>
        <v>9.3559999999999999</v>
      </c>
      <c r="Q239" s="31">
        <v>40.252000000000002</v>
      </c>
      <c r="R239" s="162"/>
    </row>
    <row r="240" spans="1:19" ht="27" customHeight="1">
      <c r="A240" s="173">
        <v>1128</v>
      </c>
      <c r="B240" s="84" t="s">
        <v>45</v>
      </c>
      <c r="C240" s="228">
        <v>9002283</v>
      </c>
      <c r="D240" s="178">
        <v>35.15</v>
      </c>
      <c r="E240" s="178">
        <v>35.15</v>
      </c>
      <c r="F240" s="28">
        <v>4</v>
      </c>
      <c r="G240" s="28">
        <v>31</v>
      </c>
      <c r="H240" s="28">
        <f t="shared" si="69"/>
        <v>124</v>
      </c>
      <c r="I240" s="156">
        <v>4</v>
      </c>
      <c r="J240" s="181">
        <f t="shared" si="66"/>
        <v>4354.5999999999995</v>
      </c>
      <c r="K240" s="140">
        <f t="shared" ref="K240:K250" si="71">I240</f>
        <v>4</v>
      </c>
      <c r="L240" s="124">
        <f t="shared" si="67"/>
        <v>4354.5999999999995</v>
      </c>
      <c r="M240" s="105">
        <f t="shared" si="65"/>
        <v>4610.3999999999996</v>
      </c>
      <c r="N240" s="30">
        <f t="shared" si="68"/>
        <v>1.0587424792173794</v>
      </c>
      <c r="O240" s="22">
        <v>11526</v>
      </c>
      <c r="P240" s="31">
        <f t="shared" si="70"/>
        <v>2.6469999999999998</v>
      </c>
      <c r="Q240" s="31">
        <v>40.252000000000002</v>
      </c>
      <c r="R240" s="162"/>
    </row>
    <row r="241" spans="1:18" ht="27" customHeight="1">
      <c r="A241" s="173">
        <v>1129</v>
      </c>
      <c r="B241" s="88" t="s">
        <v>40</v>
      </c>
      <c r="C241" s="228">
        <v>9002187</v>
      </c>
      <c r="D241" s="178">
        <v>30.75</v>
      </c>
      <c r="E241" s="178">
        <v>30.75</v>
      </c>
      <c r="F241" s="28">
        <v>6</v>
      </c>
      <c r="G241" s="28">
        <v>31</v>
      </c>
      <c r="H241" s="28">
        <f t="shared" si="69"/>
        <v>186</v>
      </c>
      <c r="I241" s="143"/>
      <c r="J241" s="181">
        <f t="shared" si="66"/>
        <v>5719.5</v>
      </c>
      <c r="K241" s="140"/>
      <c r="L241" s="124">
        <f t="shared" si="67"/>
        <v>5719.5</v>
      </c>
      <c r="M241" s="105">
        <f t="shared" si="65"/>
        <v>18588.400000000001</v>
      </c>
      <c r="N241" s="30">
        <f t="shared" si="68"/>
        <v>3.2500043710114523</v>
      </c>
      <c r="O241" s="22">
        <v>46471</v>
      </c>
      <c r="P241" s="31">
        <f t="shared" si="70"/>
        <v>8.125</v>
      </c>
      <c r="Q241" s="31">
        <v>40.252000000000002</v>
      </c>
      <c r="R241" s="162"/>
    </row>
    <row r="242" spans="1:18" ht="27" customHeight="1">
      <c r="A242" s="173">
        <v>1130</v>
      </c>
      <c r="B242" s="84" t="s">
        <v>46</v>
      </c>
      <c r="C242" s="228">
        <v>9002184</v>
      </c>
      <c r="D242" s="178">
        <v>29.7</v>
      </c>
      <c r="E242" s="178">
        <v>29.7</v>
      </c>
      <c r="F242" s="28">
        <v>10</v>
      </c>
      <c r="G242" s="28">
        <v>31</v>
      </c>
      <c r="H242" s="28">
        <f t="shared" si="69"/>
        <v>310</v>
      </c>
      <c r="I242" s="143">
        <v>27.2</v>
      </c>
      <c r="J242" s="181">
        <f t="shared" si="66"/>
        <v>9179.7999999999993</v>
      </c>
      <c r="K242" s="140">
        <f t="shared" si="71"/>
        <v>27.2</v>
      </c>
      <c r="L242" s="124">
        <f t="shared" si="67"/>
        <v>9179.7999999999993</v>
      </c>
      <c r="M242" s="105">
        <f t="shared" si="65"/>
        <v>8280</v>
      </c>
      <c r="N242" s="30">
        <f t="shared" si="68"/>
        <v>0.9019804353036015</v>
      </c>
      <c r="O242" s="22">
        <v>20700</v>
      </c>
      <c r="P242" s="31">
        <f t="shared" si="70"/>
        <v>2.2549999999999999</v>
      </c>
      <c r="Q242" s="31">
        <v>40.252000000000002</v>
      </c>
      <c r="R242" s="162"/>
    </row>
    <row r="243" spans="1:18" ht="27" customHeight="1">
      <c r="A243" s="173">
        <v>1131</v>
      </c>
      <c r="B243" s="88" t="s">
        <v>29</v>
      </c>
      <c r="C243" s="228">
        <v>9002188</v>
      </c>
      <c r="D243" s="89">
        <v>18.899999999999999</v>
      </c>
      <c r="E243" s="89">
        <v>18.899999999999999</v>
      </c>
      <c r="F243" s="28">
        <v>12</v>
      </c>
      <c r="G243" s="28">
        <v>31</v>
      </c>
      <c r="H243" s="28">
        <f t="shared" si="69"/>
        <v>372</v>
      </c>
      <c r="I243" s="143">
        <v>8.1</v>
      </c>
      <c r="J243" s="181">
        <f t="shared" si="66"/>
        <v>7022.6999999999989</v>
      </c>
      <c r="K243" s="140">
        <f t="shared" si="71"/>
        <v>8.1</v>
      </c>
      <c r="L243" s="124">
        <f t="shared" si="67"/>
        <v>7022.6999999999989</v>
      </c>
      <c r="M243" s="105">
        <f t="shared" si="65"/>
        <v>31267.599999999999</v>
      </c>
      <c r="N243" s="30">
        <f t="shared" si="68"/>
        <v>4.452361627294346</v>
      </c>
      <c r="O243" s="22">
        <v>78169</v>
      </c>
      <c r="P243" s="31">
        <f t="shared" si="70"/>
        <v>11.131</v>
      </c>
      <c r="Q243" s="31">
        <v>40.252000000000002</v>
      </c>
      <c r="R243" s="162"/>
    </row>
    <row r="244" spans="1:18" ht="27" customHeight="1">
      <c r="A244" s="173">
        <v>1132</v>
      </c>
      <c r="B244" s="88" t="s">
        <v>30</v>
      </c>
      <c r="C244" s="228">
        <v>9002189</v>
      </c>
      <c r="D244" s="89">
        <v>36.35</v>
      </c>
      <c r="E244" s="90">
        <f>35.9+0.45</f>
        <v>36.35</v>
      </c>
      <c r="F244" s="28">
        <v>12</v>
      </c>
      <c r="G244" s="28">
        <v>31</v>
      </c>
      <c r="H244" s="28">
        <f t="shared" si="69"/>
        <v>372</v>
      </c>
      <c r="I244" s="143">
        <v>7.2</v>
      </c>
      <c r="J244" s="181">
        <f t="shared" si="66"/>
        <v>13515</v>
      </c>
      <c r="K244" s="140">
        <f t="shared" si="71"/>
        <v>7.2</v>
      </c>
      <c r="L244" s="124">
        <f t="shared" si="67"/>
        <v>13515</v>
      </c>
      <c r="M244" s="105">
        <f t="shared" si="65"/>
        <v>42059.6</v>
      </c>
      <c r="N244" s="30">
        <f t="shared" si="68"/>
        <v>3.1120680725120238</v>
      </c>
      <c r="O244" s="22">
        <v>105149</v>
      </c>
      <c r="P244" s="31">
        <f t="shared" si="70"/>
        <v>7.78</v>
      </c>
      <c r="Q244" s="31">
        <v>40.252000000000002</v>
      </c>
      <c r="R244" s="162"/>
    </row>
    <row r="245" spans="1:18" ht="27" customHeight="1">
      <c r="A245" s="173">
        <v>1133</v>
      </c>
      <c r="B245" s="84" t="s">
        <v>41</v>
      </c>
      <c r="C245" s="228">
        <v>9002190</v>
      </c>
      <c r="D245" s="90">
        <v>56.9</v>
      </c>
      <c r="E245" s="90">
        <v>56.9</v>
      </c>
      <c r="F245" s="28">
        <v>4</v>
      </c>
      <c r="G245" s="28">
        <v>31</v>
      </c>
      <c r="H245" s="28">
        <f t="shared" si="69"/>
        <v>124</v>
      </c>
      <c r="I245" s="143">
        <v>8.8000000000000007</v>
      </c>
      <c r="J245" s="181">
        <f t="shared" si="66"/>
        <v>7046.7999999999993</v>
      </c>
      <c r="K245" s="140">
        <f t="shared" si="71"/>
        <v>8.8000000000000007</v>
      </c>
      <c r="L245" s="124">
        <f t="shared" si="67"/>
        <v>7046.7999999999993</v>
      </c>
      <c r="M245" s="105">
        <f t="shared" si="65"/>
        <v>46332</v>
      </c>
      <c r="N245" s="30">
        <f t="shared" si="68"/>
        <v>6.5748992450473978</v>
      </c>
      <c r="O245" s="22">
        <v>115830</v>
      </c>
      <c r="P245" s="31">
        <f t="shared" si="70"/>
        <v>16.437000000000001</v>
      </c>
      <c r="Q245" s="31">
        <v>40.252000000000002</v>
      </c>
      <c r="R245" s="162"/>
    </row>
    <row r="246" spans="1:18" ht="27" customHeight="1">
      <c r="A246" s="173">
        <v>1135</v>
      </c>
      <c r="B246" s="88" t="s">
        <v>31</v>
      </c>
      <c r="C246" s="228">
        <v>9002191</v>
      </c>
      <c r="D246" s="89">
        <v>28.4</v>
      </c>
      <c r="E246" s="89">
        <v>28.4</v>
      </c>
      <c r="F246" s="28">
        <v>24</v>
      </c>
      <c r="G246" s="28">
        <v>31</v>
      </c>
      <c r="H246" s="28">
        <f t="shared" si="69"/>
        <v>744</v>
      </c>
      <c r="I246" s="143"/>
      <c r="J246" s="181">
        <f t="shared" si="66"/>
        <v>21129.599999999999</v>
      </c>
      <c r="K246" s="140"/>
      <c r="L246" s="124">
        <f t="shared" si="67"/>
        <v>21129.599999999999</v>
      </c>
      <c r="M246" s="105">
        <f t="shared" si="65"/>
        <v>47208.4</v>
      </c>
      <c r="N246" s="30">
        <f t="shared" si="68"/>
        <v>2.234230652733606</v>
      </c>
      <c r="O246" s="22">
        <v>118021</v>
      </c>
      <c r="P246" s="31">
        <f t="shared" si="70"/>
        <v>5.5860000000000003</v>
      </c>
      <c r="Q246" s="31">
        <v>40.252000000000002</v>
      </c>
      <c r="R246" s="162"/>
    </row>
    <row r="247" spans="1:18" s="103" customFormat="1" ht="27" customHeight="1">
      <c r="A247" s="173">
        <v>1136</v>
      </c>
      <c r="B247" s="88" t="s">
        <v>32</v>
      </c>
      <c r="C247" s="228">
        <v>9002192</v>
      </c>
      <c r="D247" s="90">
        <v>26.85</v>
      </c>
      <c r="E247" s="90">
        <v>26.85</v>
      </c>
      <c r="F247" s="28">
        <v>6</v>
      </c>
      <c r="G247" s="28">
        <v>31</v>
      </c>
      <c r="H247" s="28">
        <f t="shared" si="69"/>
        <v>186</v>
      </c>
      <c r="I247" s="143">
        <v>4.5999999999999996</v>
      </c>
      <c r="J247" s="181">
        <f t="shared" si="66"/>
        <v>4989.5</v>
      </c>
      <c r="K247" s="140">
        <f t="shared" si="71"/>
        <v>4.5999999999999996</v>
      </c>
      <c r="L247" s="124">
        <f t="shared" si="67"/>
        <v>4989.5</v>
      </c>
      <c r="M247" s="105">
        <f t="shared" si="65"/>
        <v>14934.8</v>
      </c>
      <c r="N247" s="30">
        <f t="shared" si="68"/>
        <v>2.9932458162140492</v>
      </c>
      <c r="O247" s="22">
        <v>37337</v>
      </c>
      <c r="P247" s="31">
        <f t="shared" si="70"/>
        <v>7.4829999999999997</v>
      </c>
      <c r="Q247" s="31">
        <v>40.252000000000002</v>
      </c>
      <c r="R247" s="102"/>
    </row>
    <row r="248" spans="1:18" ht="27" customHeight="1">
      <c r="A248" s="173">
        <v>1137</v>
      </c>
      <c r="B248" s="88" t="s">
        <v>33</v>
      </c>
      <c r="C248" s="228">
        <v>9002185</v>
      </c>
      <c r="D248" s="89">
        <v>69.3</v>
      </c>
      <c r="E248" s="89">
        <v>69.3</v>
      </c>
      <c r="F248" s="28">
        <v>14</v>
      </c>
      <c r="G248" s="28">
        <v>31</v>
      </c>
      <c r="H248" s="28">
        <f t="shared" si="69"/>
        <v>434</v>
      </c>
      <c r="I248" s="143"/>
      <c r="J248" s="181">
        <f t="shared" si="66"/>
        <v>30076.199999999997</v>
      </c>
      <c r="K248" s="140"/>
      <c r="L248" s="124">
        <f t="shared" si="67"/>
        <v>30076.199999999997</v>
      </c>
      <c r="M248" s="105">
        <f t="shared" si="65"/>
        <v>45709.599999999999</v>
      </c>
      <c r="N248" s="30">
        <f t="shared" si="68"/>
        <v>1.519793058963566</v>
      </c>
      <c r="O248" s="22">
        <v>114274</v>
      </c>
      <c r="P248" s="31">
        <f t="shared" si="70"/>
        <v>3.7989999999999999</v>
      </c>
      <c r="Q248" s="31">
        <v>40.252000000000002</v>
      </c>
      <c r="R248" s="162"/>
    </row>
    <row r="249" spans="1:18" ht="27" customHeight="1">
      <c r="A249" s="173">
        <v>1139</v>
      </c>
      <c r="B249" s="88" t="s">
        <v>34</v>
      </c>
      <c r="C249" s="228">
        <v>9002193</v>
      </c>
      <c r="D249" s="89">
        <v>27.9</v>
      </c>
      <c r="E249" s="89">
        <v>27.9</v>
      </c>
      <c r="F249" s="28">
        <v>18</v>
      </c>
      <c r="G249" s="28">
        <v>31</v>
      </c>
      <c r="H249" s="28">
        <f t="shared" si="69"/>
        <v>558</v>
      </c>
      <c r="I249" s="143">
        <v>0.7</v>
      </c>
      <c r="J249" s="181">
        <f t="shared" si="66"/>
        <v>15567.499999999998</v>
      </c>
      <c r="K249" s="140">
        <f t="shared" si="71"/>
        <v>0.7</v>
      </c>
      <c r="L249" s="124">
        <f t="shared" si="67"/>
        <v>15567.499999999998</v>
      </c>
      <c r="M249" s="105">
        <f t="shared" si="65"/>
        <v>63471.199999999997</v>
      </c>
      <c r="N249" s="30">
        <f t="shared" si="68"/>
        <v>4.0771607515657626</v>
      </c>
      <c r="O249" s="22">
        <v>158678</v>
      </c>
      <c r="P249" s="31">
        <f t="shared" si="70"/>
        <v>10.193</v>
      </c>
      <c r="Q249" s="31">
        <v>40.252000000000002</v>
      </c>
      <c r="R249" s="51"/>
    </row>
    <row r="250" spans="1:18" ht="27" customHeight="1">
      <c r="A250" s="173">
        <v>1140</v>
      </c>
      <c r="B250" s="88" t="s">
        <v>35</v>
      </c>
      <c r="C250" s="228">
        <v>9002194</v>
      </c>
      <c r="D250" s="89">
        <v>76.5</v>
      </c>
      <c r="E250" s="89">
        <v>76.5</v>
      </c>
      <c r="F250" s="28">
        <v>16</v>
      </c>
      <c r="G250" s="28">
        <v>31</v>
      </c>
      <c r="H250" s="28">
        <f t="shared" si="69"/>
        <v>496</v>
      </c>
      <c r="I250" s="143">
        <v>1.6</v>
      </c>
      <c r="J250" s="181">
        <f t="shared" si="66"/>
        <v>37942.400000000001</v>
      </c>
      <c r="K250" s="140">
        <f t="shared" si="71"/>
        <v>1.6</v>
      </c>
      <c r="L250" s="124">
        <f t="shared" si="67"/>
        <v>37942.400000000001</v>
      </c>
      <c r="M250" s="105">
        <f t="shared" si="65"/>
        <v>285015.2</v>
      </c>
      <c r="N250" s="30">
        <f t="shared" si="68"/>
        <v>7.5117862865817662</v>
      </c>
      <c r="O250" s="22">
        <v>712538</v>
      </c>
      <c r="P250" s="31">
        <f t="shared" si="70"/>
        <v>18.779</v>
      </c>
      <c r="Q250" s="31">
        <v>40.252000000000002</v>
      </c>
      <c r="R250" s="162"/>
    </row>
    <row r="251" spans="1:18" ht="27" customHeight="1">
      <c r="A251" s="173">
        <v>1141</v>
      </c>
      <c r="B251" s="88" t="s">
        <v>42</v>
      </c>
      <c r="C251" s="228">
        <v>9002069</v>
      </c>
      <c r="D251" s="90">
        <v>122.7</v>
      </c>
      <c r="E251" s="90">
        <v>137.9</v>
      </c>
      <c r="F251" s="28">
        <v>2</v>
      </c>
      <c r="G251" s="28">
        <v>31</v>
      </c>
      <c r="H251" s="28">
        <f t="shared" si="69"/>
        <v>62</v>
      </c>
      <c r="I251" s="143">
        <v>490.8</v>
      </c>
      <c r="J251" s="181">
        <f t="shared" si="66"/>
        <v>7116.6</v>
      </c>
      <c r="K251" s="140">
        <v>551.6</v>
      </c>
      <c r="L251" s="124">
        <f t="shared" si="67"/>
        <v>7998.2000000000007</v>
      </c>
      <c r="M251" s="105">
        <f t="shared" si="65"/>
        <v>56380.800000000003</v>
      </c>
      <c r="N251" s="30">
        <f t="shared" si="68"/>
        <v>7.0491860668650448</v>
      </c>
      <c r="O251" s="22">
        <v>140952</v>
      </c>
      <c r="P251" s="31">
        <f t="shared" si="70"/>
        <v>17.623000000000001</v>
      </c>
      <c r="Q251" s="31">
        <v>40.252000000000002</v>
      </c>
      <c r="R251" s="162"/>
    </row>
    <row r="252" spans="1:18" ht="27" customHeight="1">
      <c r="A252" s="173">
        <v>1142</v>
      </c>
      <c r="B252" s="88" t="s">
        <v>36</v>
      </c>
      <c r="C252" s="228">
        <v>9001865</v>
      </c>
      <c r="D252" s="89">
        <v>45.5</v>
      </c>
      <c r="E252" s="89">
        <v>45.5</v>
      </c>
      <c r="F252" s="28">
        <v>8</v>
      </c>
      <c r="G252" s="28">
        <v>31</v>
      </c>
      <c r="H252" s="28">
        <f t="shared" si="69"/>
        <v>248</v>
      </c>
      <c r="I252" s="143"/>
      <c r="J252" s="181">
        <f t="shared" si="66"/>
        <v>11284</v>
      </c>
      <c r="K252" s="140"/>
      <c r="L252" s="124">
        <f t="shared" si="67"/>
        <v>11284</v>
      </c>
      <c r="M252" s="105">
        <f t="shared" si="65"/>
        <v>21010.400000000001</v>
      </c>
      <c r="N252" s="30">
        <f t="shared" si="68"/>
        <v>1.8619638426090039</v>
      </c>
      <c r="O252" s="22">
        <v>52526</v>
      </c>
      <c r="P252" s="31">
        <f t="shared" si="70"/>
        <v>4.6550000000000002</v>
      </c>
      <c r="Q252" s="31">
        <v>40.252000000000002</v>
      </c>
      <c r="R252" s="162"/>
    </row>
    <row r="253" spans="1:18" ht="27" customHeight="1">
      <c r="A253" s="173">
        <v>1143</v>
      </c>
      <c r="B253" s="88" t="s">
        <v>37</v>
      </c>
      <c r="C253" s="228">
        <v>9002214</v>
      </c>
      <c r="D253" s="89">
        <v>4.4000000000000004</v>
      </c>
      <c r="E253" s="89">
        <v>4.4000000000000004</v>
      </c>
      <c r="F253" s="28">
        <v>8</v>
      </c>
      <c r="G253" s="28">
        <v>31</v>
      </c>
      <c r="H253" s="28">
        <f t="shared" si="69"/>
        <v>248</v>
      </c>
      <c r="I253" s="143"/>
      <c r="J253" s="181">
        <f t="shared" si="66"/>
        <v>1091.2</v>
      </c>
      <c r="K253" s="140"/>
      <c r="L253" s="124">
        <f t="shared" si="67"/>
        <v>1091.2</v>
      </c>
      <c r="M253" s="105">
        <f t="shared" si="65"/>
        <v>4818</v>
      </c>
      <c r="N253" s="30">
        <f t="shared" si="68"/>
        <v>4.415322580645161</v>
      </c>
      <c r="O253" s="22">
        <v>12045</v>
      </c>
      <c r="P253" s="31">
        <f t="shared" si="70"/>
        <v>11.038</v>
      </c>
      <c r="Q253" s="31">
        <v>40.252000000000002</v>
      </c>
      <c r="R253" s="51"/>
    </row>
    <row r="254" spans="1:18" ht="27" customHeight="1" thickBot="1">
      <c r="A254" s="179">
        <v>1145</v>
      </c>
      <c r="B254" s="94" t="s">
        <v>13</v>
      </c>
      <c r="C254" s="230">
        <v>9002207</v>
      </c>
      <c r="D254" s="95">
        <v>75.7</v>
      </c>
      <c r="E254" s="95">
        <v>126.6</v>
      </c>
      <c r="F254" s="47">
        <v>14</v>
      </c>
      <c r="G254" s="47">
        <v>31</v>
      </c>
      <c r="H254" s="47">
        <f t="shared" si="69"/>
        <v>434</v>
      </c>
      <c r="I254" s="260"/>
      <c r="J254" s="188">
        <f t="shared" si="66"/>
        <v>32853.800000000003</v>
      </c>
      <c r="K254" s="251"/>
      <c r="L254" s="252">
        <f t="shared" si="67"/>
        <v>54944.399999999994</v>
      </c>
      <c r="M254" s="261">
        <f t="shared" si="65"/>
        <v>443796.4</v>
      </c>
      <c r="N254" s="254">
        <f t="shared" si="68"/>
        <v>8.0771907601138615</v>
      </c>
      <c r="O254" s="255">
        <v>1109491</v>
      </c>
      <c r="P254" s="66">
        <f t="shared" si="70"/>
        <v>20.193000000000001</v>
      </c>
      <c r="Q254" s="66">
        <v>40.252000000000002</v>
      </c>
      <c r="R254" s="51"/>
    </row>
    <row r="255" spans="1:18" ht="27" customHeight="1" thickBot="1">
      <c r="A255" s="236"/>
      <c r="B255" s="63"/>
      <c r="C255" s="262"/>
      <c r="D255" s="134"/>
      <c r="E255" s="134"/>
      <c r="F255" s="256"/>
      <c r="G255" s="256"/>
      <c r="H255" s="263"/>
      <c r="I255" s="264">
        <f>SUM(I234:I254)</f>
        <v>574.20000000000005</v>
      </c>
      <c r="J255" s="264">
        <f t="shared" ref="J255:L255" si="72">SUM(J234:J254)</f>
        <v>275056.09999999998</v>
      </c>
      <c r="K255" s="264">
        <f t="shared" si="72"/>
        <v>635.79999999999995</v>
      </c>
      <c r="L255" s="264">
        <f t="shared" si="72"/>
        <v>298607.2</v>
      </c>
      <c r="M255" s="198"/>
      <c r="N255" s="198"/>
      <c r="O255" s="265">
        <f>SUM(O234:O254)</f>
        <v>3508549</v>
      </c>
      <c r="P255" s="266"/>
      <c r="Q255" s="64"/>
      <c r="R255" s="162"/>
    </row>
    <row r="256" spans="1:18" ht="27" customHeight="1">
      <c r="A256" s="6" t="s">
        <v>0</v>
      </c>
      <c r="B256" s="32" t="s">
        <v>5</v>
      </c>
      <c r="C256" s="7"/>
      <c r="D256" s="127"/>
      <c r="E256" s="127"/>
      <c r="F256" s="7"/>
      <c r="G256" s="7"/>
      <c r="H256" s="7"/>
      <c r="I256" s="128"/>
      <c r="J256" s="128"/>
      <c r="K256" s="128"/>
      <c r="L256" s="128"/>
      <c r="M256" s="106"/>
      <c r="N256" s="7"/>
      <c r="O256" s="74"/>
      <c r="P256" s="231"/>
      <c r="Q256" s="231"/>
      <c r="R256" s="162"/>
    </row>
    <row r="257" spans="1:18" ht="27" customHeight="1">
      <c r="A257" s="6"/>
      <c r="B257" s="32" t="s">
        <v>6</v>
      </c>
      <c r="C257" s="7"/>
      <c r="D257" s="127"/>
      <c r="E257" s="127"/>
      <c r="F257" s="7"/>
      <c r="G257" s="7"/>
      <c r="H257" s="7"/>
      <c r="I257" s="128"/>
      <c r="J257" s="128"/>
      <c r="K257" s="128"/>
      <c r="L257" s="128"/>
      <c r="M257" s="106"/>
      <c r="N257" s="7"/>
      <c r="O257" s="74"/>
      <c r="P257" s="129"/>
      <c r="Q257" s="129"/>
      <c r="R257" s="162"/>
    </row>
    <row r="258" spans="1:18" ht="27" customHeight="1">
      <c r="A258" s="6"/>
      <c r="B258" s="32" t="s">
        <v>7</v>
      </c>
      <c r="C258" s="7"/>
      <c r="D258" s="127"/>
      <c r="E258" s="127"/>
      <c r="F258" s="7"/>
      <c r="G258" s="7"/>
      <c r="H258" s="7"/>
      <c r="I258" s="128"/>
      <c r="J258" s="128"/>
      <c r="K258" s="128"/>
      <c r="L258" s="128"/>
      <c r="M258" s="106"/>
      <c r="N258" s="7"/>
      <c r="O258" s="74"/>
      <c r="P258" s="129"/>
      <c r="Q258" s="129"/>
      <c r="R258" s="162"/>
    </row>
    <row r="259" spans="1:18" ht="27" customHeight="1">
      <c r="A259" s="6"/>
      <c r="B259" s="32" t="s">
        <v>8</v>
      </c>
      <c r="C259" s="7"/>
      <c r="D259" s="127"/>
      <c r="E259" s="127"/>
      <c r="F259" s="7"/>
      <c r="G259" s="7"/>
      <c r="H259" s="7"/>
      <c r="I259" s="128"/>
      <c r="J259" s="128"/>
      <c r="K259" s="128"/>
      <c r="L259" s="128"/>
      <c r="M259" s="106"/>
      <c r="N259" s="7"/>
      <c r="O259" s="74"/>
      <c r="P259" s="129"/>
      <c r="Q259" s="129"/>
      <c r="R259" s="162"/>
    </row>
    <row r="260" spans="1:18" ht="27" customHeight="1">
      <c r="A260" s="6"/>
      <c r="B260" s="32" t="s">
        <v>9</v>
      </c>
      <c r="C260" s="7"/>
      <c r="D260" s="129"/>
      <c r="E260" s="129"/>
      <c r="F260" s="127"/>
      <c r="G260" s="127"/>
      <c r="H260" s="7"/>
      <c r="I260" s="128"/>
      <c r="J260" s="128"/>
      <c r="K260" s="128"/>
      <c r="L260" s="128"/>
      <c r="M260" s="106"/>
      <c r="N260" s="7"/>
      <c r="O260" s="74"/>
      <c r="P260" s="8"/>
      <c r="Q260" s="8"/>
      <c r="R260" s="162"/>
    </row>
    <row r="261" spans="1:18" ht="27" customHeight="1">
      <c r="A261" s="6"/>
      <c r="B261" s="5" t="s">
        <v>10</v>
      </c>
      <c r="C261" s="7"/>
      <c r="D261" s="129"/>
      <c r="E261" s="129"/>
      <c r="F261" s="7"/>
      <c r="G261" s="7"/>
      <c r="H261" s="7"/>
      <c r="I261" s="128"/>
      <c r="J261" s="128"/>
      <c r="K261" s="128"/>
      <c r="L261" s="128"/>
      <c r="M261" s="106"/>
      <c r="N261" s="7"/>
      <c r="O261" s="74"/>
      <c r="P261" s="8"/>
      <c r="Q261" s="8"/>
      <c r="R261" s="162"/>
    </row>
    <row r="262" spans="1:18" ht="27" customHeight="1" thickBot="1">
      <c r="A262" s="80"/>
      <c r="B262" s="4"/>
      <c r="C262" s="39"/>
      <c r="D262" s="38"/>
      <c r="E262" s="38"/>
      <c r="F262" s="39"/>
      <c r="G262" s="39"/>
      <c r="H262" s="39"/>
      <c r="I262" s="40"/>
      <c r="J262" s="40"/>
      <c r="K262" s="40"/>
      <c r="L262" s="40"/>
      <c r="M262" s="245"/>
      <c r="N262" s="39"/>
      <c r="O262" s="246"/>
      <c r="P262" s="77"/>
      <c r="Q262" s="77"/>
      <c r="R262" s="162"/>
    </row>
    <row r="263" spans="1:18" ht="27" customHeight="1">
      <c r="B263" s="2" t="s">
        <v>11</v>
      </c>
      <c r="D263" s="137"/>
      <c r="E263" s="137"/>
      <c r="L263" s="34"/>
      <c r="M263" s="106"/>
      <c r="N263" s="3"/>
      <c r="O263" s="74"/>
      <c r="R263" s="162"/>
    </row>
    <row r="264" spans="1:18" ht="27" customHeight="1">
      <c r="D264" s="137"/>
      <c r="E264" s="137"/>
      <c r="L264" s="34"/>
      <c r="M264" s="106"/>
      <c r="N264" s="3"/>
      <c r="O264" s="74"/>
      <c r="R264" s="162"/>
    </row>
    <row r="265" spans="1:18" ht="27" customHeight="1" thickBot="1">
      <c r="C265" s="276" t="s">
        <v>66</v>
      </c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162"/>
    </row>
    <row r="266" spans="1:18" ht="64.900000000000006" customHeight="1" thickBot="1">
      <c r="A266" s="235" t="s">
        <v>57</v>
      </c>
      <c r="B266" s="9" t="s">
        <v>1</v>
      </c>
      <c r="C266" s="1" t="s">
        <v>2</v>
      </c>
      <c r="D266" s="1" t="s">
        <v>50</v>
      </c>
      <c r="E266" s="1" t="s">
        <v>51</v>
      </c>
      <c r="F266" s="1" t="s">
        <v>52</v>
      </c>
      <c r="G266" s="1" t="s">
        <v>53</v>
      </c>
      <c r="H266" s="1" t="s">
        <v>54</v>
      </c>
      <c r="I266" s="56" t="s">
        <v>71</v>
      </c>
      <c r="J266" s="56" t="s">
        <v>70</v>
      </c>
      <c r="K266" s="56" t="s">
        <v>72</v>
      </c>
      <c r="L266" s="1" t="s">
        <v>55</v>
      </c>
      <c r="M266" s="57" t="s">
        <v>56</v>
      </c>
      <c r="N266" s="248" t="s">
        <v>3</v>
      </c>
      <c r="O266" s="115" t="s">
        <v>73</v>
      </c>
      <c r="P266" s="1" t="s">
        <v>12</v>
      </c>
      <c r="Q266" s="1" t="s">
        <v>4</v>
      </c>
      <c r="R266" s="162"/>
    </row>
    <row r="267" spans="1:18" ht="27" customHeight="1">
      <c r="A267" s="85">
        <v>1120</v>
      </c>
      <c r="B267" s="100" t="s">
        <v>43</v>
      </c>
      <c r="C267" s="58">
        <v>9001862</v>
      </c>
      <c r="D267" s="142">
        <v>10</v>
      </c>
      <c r="E267" s="142">
        <v>10</v>
      </c>
      <c r="F267" s="58">
        <v>2</v>
      </c>
      <c r="G267" s="138">
        <v>31</v>
      </c>
      <c r="H267" s="138">
        <f>G267*F267</f>
        <v>62</v>
      </c>
      <c r="I267" s="157">
        <v>28</v>
      </c>
      <c r="J267" s="197">
        <f t="shared" ref="J267" si="73">D267*H267-I267</f>
        <v>592</v>
      </c>
      <c r="K267" s="155">
        <f t="shared" ref="K267" si="74">I267</f>
        <v>28</v>
      </c>
      <c r="L267" s="121">
        <f t="shared" ref="L267" si="75">E267*H267-K267</f>
        <v>592</v>
      </c>
      <c r="M267" s="110">
        <f t="shared" ref="M267:M287" si="76">O267/2.5</f>
        <v>151.6</v>
      </c>
      <c r="N267" s="53">
        <f>ROUND(M267/L267,2)</f>
        <v>0.26</v>
      </c>
      <c r="O267" s="218">
        <v>379</v>
      </c>
      <c r="P267" s="60">
        <f>ROUND(O267/L267,3)</f>
        <v>0.64</v>
      </c>
      <c r="Q267" s="60">
        <v>40.252000000000002</v>
      </c>
      <c r="R267" s="162"/>
    </row>
    <row r="268" spans="1:18" ht="27" customHeight="1">
      <c r="A268" s="173">
        <v>1121</v>
      </c>
      <c r="B268" s="88" t="s">
        <v>26</v>
      </c>
      <c r="C268" s="228">
        <v>9001863</v>
      </c>
      <c r="D268" s="89">
        <v>48.8</v>
      </c>
      <c r="E268" s="89">
        <v>48.8</v>
      </c>
      <c r="F268" s="28">
        <v>22</v>
      </c>
      <c r="G268" s="28">
        <v>31</v>
      </c>
      <c r="H268" s="28">
        <f>G268*F268</f>
        <v>682</v>
      </c>
      <c r="I268" s="144">
        <v>105.2</v>
      </c>
      <c r="J268" s="181">
        <f t="shared" ref="J268:J287" si="77">D268*H268-I268</f>
        <v>33176.400000000001</v>
      </c>
      <c r="K268" s="140">
        <f t="shared" ref="K268:K283" si="78">I268</f>
        <v>105.2</v>
      </c>
      <c r="L268" s="124">
        <f t="shared" ref="L268:L287" si="79">E268*H268-K268</f>
        <v>33176.400000000001</v>
      </c>
      <c r="M268" s="107">
        <f t="shared" si="76"/>
        <v>176720.4</v>
      </c>
      <c r="N268" s="45">
        <f t="shared" ref="N268:N287" si="80">ROUND(M268/L268,2)</f>
        <v>5.33</v>
      </c>
      <c r="O268" s="75">
        <v>441801</v>
      </c>
      <c r="P268" s="31">
        <f>ROUND(O268/L268,3)</f>
        <v>13.317</v>
      </c>
      <c r="Q268" s="31">
        <v>40.252000000000002</v>
      </c>
      <c r="R268" s="48"/>
    </row>
    <row r="269" spans="1:18" ht="27" customHeight="1">
      <c r="A269" s="173">
        <v>1122</v>
      </c>
      <c r="B269" s="88" t="s">
        <v>27</v>
      </c>
      <c r="C269" s="228">
        <v>9001864</v>
      </c>
      <c r="D269" s="90">
        <v>71.150000000000006</v>
      </c>
      <c r="E269" s="90">
        <v>72.400000000000006</v>
      </c>
      <c r="F269" s="28">
        <v>6</v>
      </c>
      <c r="G269" s="28">
        <v>31</v>
      </c>
      <c r="H269" s="28">
        <f t="shared" ref="H269:H287" si="81">G269*F269</f>
        <v>186</v>
      </c>
      <c r="I269" s="144"/>
      <c r="J269" s="181">
        <f t="shared" si="77"/>
        <v>13233.900000000001</v>
      </c>
      <c r="K269" s="140"/>
      <c r="L269" s="124">
        <f t="shared" si="79"/>
        <v>13466.400000000001</v>
      </c>
      <c r="M269" s="107">
        <f t="shared" si="76"/>
        <v>39620.400000000001</v>
      </c>
      <c r="N269" s="45">
        <f t="shared" si="80"/>
        <v>2.94</v>
      </c>
      <c r="O269" s="75">
        <v>99051</v>
      </c>
      <c r="P269" s="31">
        <f t="shared" ref="P269:P287" si="82">ROUND(O269/L269,3)</f>
        <v>7.3550000000000004</v>
      </c>
      <c r="Q269" s="31">
        <v>40.252000000000002</v>
      </c>
      <c r="R269" s="162"/>
    </row>
    <row r="270" spans="1:18" ht="27" customHeight="1">
      <c r="A270" s="173">
        <v>1123</v>
      </c>
      <c r="B270" s="84" t="s">
        <v>28</v>
      </c>
      <c r="C270" s="228">
        <v>9002067</v>
      </c>
      <c r="D270" s="89">
        <v>19.600000000000001</v>
      </c>
      <c r="E270" s="89">
        <v>20.399999999999999</v>
      </c>
      <c r="F270" s="28">
        <v>14</v>
      </c>
      <c r="G270" s="28">
        <v>31</v>
      </c>
      <c r="H270" s="28">
        <f t="shared" si="81"/>
        <v>434</v>
      </c>
      <c r="I270" s="144">
        <v>10</v>
      </c>
      <c r="J270" s="181">
        <f t="shared" si="77"/>
        <v>8496.4000000000015</v>
      </c>
      <c r="K270" s="140">
        <f t="shared" si="78"/>
        <v>10</v>
      </c>
      <c r="L270" s="124">
        <f t="shared" si="79"/>
        <v>8843.5999999999985</v>
      </c>
      <c r="M270" s="107">
        <f t="shared" si="76"/>
        <v>21526.799999999999</v>
      </c>
      <c r="N270" s="45">
        <f t="shared" si="80"/>
        <v>2.4300000000000002</v>
      </c>
      <c r="O270" s="75">
        <v>53817</v>
      </c>
      <c r="P270" s="31">
        <f t="shared" si="82"/>
        <v>6.085</v>
      </c>
      <c r="Q270" s="31">
        <v>40.252000000000002</v>
      </c>
      <c r="R270" s="162"/>
    </row>
    <row r="271" spans="1:18" ht="27" customHeight="1">
      <c r="A271" s="173">
        <v>1125</v>
      </c>
      <c r="B271" s="84" t="s">
        <v>44</v>
      </c>
      <c r="C271" s="228">
        <v>9002182</v>
      </c>
      <c r="D271" s="89">
        <v>20.8</v>
      </c>
      <c r="E271" s="89">
        <v>20.8</v>
      </c>
      <c r="F271" s="28">
        <v>6</v>
      </c>
      <c r="G271" s="28">
        <v>31</v>
      </c>
      <c r="H271" s="28">
        <f t="shared" si="81"/>
        <v>186</v>
      </c>
      <c r="I271" s="144"/>
      <c r="J271" s="181">
        <f t="shared" si="77"/>
        <v>3868.8</v>
      </c>
      <c r="K271" s="140"/>
      <c r="L271" s="124">
        <f t="shared" si="79"/>
        <v>3868.8</v>
      </c>
      <c r="M271" s="107">
        <f t="shared" si="76"/>
        <v>4967.6000000000004</v>
      </c>
      <c r="N271" s="45">
        <f t="shared" si="80"/>
        <v>1.28</v>
      </c>
      <c r="O271" s="75">
        <v>12419</v>
      </c>
      <c r="P271" s="31">
        <f t="shared" si="82"/>
        <v>3.21</v>
      </c>
      <c r="Q271" s="31">
        <v>40.252000000000002</v>
      </c>
      <c r="R271" s="162"/>
    </row>
    <row r="272" spans="1:18" ht="27" customHeight="1">
      <c r="A272" s="173">
        <v>1126</v>
      </c>
      <c r="B272" s="88" t="s">
        <v>39</v>
      </c>
      <c r="C272" s="228">
        <v>9002068</v>
      </c>
      <c r="D272" s="178">
        <v>66.099999999999994</v>
      </c>
      <c r="E272" s="178">
        <v>66.099999999999994</v>
      </c>
      <c r="F272" s="28">
        <v>2</v>
      </c>
      <c r="G272" s="28">
        <v>31</v>
      </c>
      <c r="H272" s="28">
        <f t="shared" si="81"/>
        <v>62</v>
      </c>
      <c r="I272" s="144"/>
      <c r="J272" s="181">
        <f t="shared" si="77"/>
        <v>4098.2</v>
      </c>
      <c r="K272" s="140"/>
      <c r="L272" s="124">
        <f t="shared" si="79"/>
        <v>4098.2</v>
      </c>
      <c r="M272" s="107">
        <f t="shared" si="76"/>
        <v>14748</v>
      </c>
      <c r="N272" s="45">
        <f t="shared" si="80"/>
        <v>3.6</v>
      </c>
      <c r="O272" s="75">
        <v>36870</v>
      </c>
      <c r="P272" s="31">
        <f t="shared" si="82"/>
        <v>8.9969999999999999</v>
      </c>
      <c r="Q272" s="31">
        <v>40.252000000000002</v>
      </c>
      <c r="R272" s="162"/>
    </row>
    <row r="273" spans="1:18" ht="27" customHeight="1">
      <c r="A273" s="173">
        <v>1128</v>
      </c>
      <c r="B273" s="84" t="s">
        <v>45</v>
      </c>
      <c r="C273" s="228">
        <v>9002283</v>
      </c>
      <c r="D273" s="178">
        <v>35.15</v>
      </c>
      <c r="E273" s="178">
        <v>35.15</v>
      </c>
      <c r="F273" s="28">
        <v>4</v>
      </c>
      <c r="G273" s="28">
        <v>31</v>
      </c>
      <c r="H273" s="28">
        <f t="shared" si="81"/>
        <v>124</v>
      </c>
      <c r="I273" s="144">
        <v>1.4</v>
      </c>
      <c r="J273" s="181">
        <f t="shared" si="77"/>
        <v>4357.2</v>
      </c>
      <c r="K273" s="140">
        <f t="shared" si="78"/>
        <v>1.4</v>
      </c>
      <c r="L273" s="124">
        <f t="shared" si="79"/>
        <v>4357.2</v>
      </c>
      <c r="M273" s="107">
        <f t="shared" si="76"/>
        <v>1448.4</v>
      </c>
      <c r="N273" s="45">
        <f t="shared" si="80"/>
        <v>0.33</v>
      </c>
      <c r="O273" s="75">
        <v>3621</v>
      </c>
      <c r="P273" s="31">
        <f t="shared" si="82"/>
        <v>0.83099999999999996</v>
      </c>
      <c r="Q273" s="31">
        <v>40.252000000000002</v>
      </c>
      <c r="R273" s="162"/>
    </row>
    <row r="274" spans="1:18" ht="27" customHeight="1">
      <c r="A274" s="173">
        <v>1129</v>
      </c>
      <c r="B274" s="88" t="s">
        <v>40</v>
      </c>
      <c r="C274" s="228">
        <v>9002187</v>
      </c>
      <c r="D274" s="178">
        <v>30.75</v>
      </c>
      <c r="E274" s="178">
        <v>30.75</v>
      </c>
      <c r="F274" s="28">
        <v>6</v>
      </c>
      <c r="G274" s="28">
        <v>31</v>
      </c>
      <c r="H274" s="28">
        <f t="shared" si="81"/>
        <v>186</v>
      </c>
      <c r="I274" s="144">
        <v>10.5</v>
      </c>
      <c r="J274" s="181">
        <f t="shared" si="77"/>
        <v>5709</v>
      </c>
      <c r="K274" s="140">
        <f t="shared" si="78"/>
        <v>10.5</v>
      </c>
      <c r="L274" s="124">
        <f t="shared" si="79"/>
        <v>5709</v>
      </c>
      <c r="M274" s="107">
        <f t="shared" si="76"/>
        <v>20046</v>
      </c>
      <c r="N274" s="45">
        <f t="shared" si="80"/>
        <v>3.51</v>
      </c>
      <c r="O274" s="75">
        <v>50115</v>
      </c>
      <c r="P274" s="31">
        <f t="shared" si="82"/>
        <v>8.7780000000000005</v>
      </c>
      <c r="Q274" s="31">
        <v>40.252000000000002</v>
      </c>
      <c r="R274" s="162"/>
    </row>
    <row r="275" spans="1:18" ht="27" customHeight="1">
      <c r="A275" s="173">
        <v>1130</v>
      </c>
      <c r="B275" s="84" t="s">
        <v>46</v>
      </c>
      <c r="C275" s="228">
        <v>9002184</v>
      </c>
      <c r="D275" s="178">
        <v>29.7</v>
      </c>
      <c r="E275" s="178">
        <v>29.7</v>
      </c>
      <c r="F275" s="28">
        <v>6</v>
      </c>
      <c r="G275" s="28">
        <v>31</v>
      </c>
      <c r="H275" s="28">
        <f t="shared" si="81"/>
        <v>186</v>
      </c>
      <c r="I275" s="144">
        <v>3.5</v>
      </c>
      <c r="J275" s="181">
        <f t="shared" si="77"/>
        <v>5520.7</v>
      </c>
      <c r="K275" s="140">
        <f t="shared" si="78"/>
        <v>3.5</v>
      </c>
      <c r="L275" s="124">
        <f t="shared" si="79"/>
        <v>5520.7</v>
      </c>
      <c r="M275" s="107">
        <f t="shared" si="76"/>
        <v>3554</v>
      </c>
      <c r="N275" s="45">
        <f t="shared" si="80"/>
        <v>0.64</v>
      </c>
      <c r="O275" s="75">
        <v>8885</v>
      </c>
      <c r="P275" s="31">
        <f t="shared" si="82"/>
        <v>1.609</v>
      </c>
      <c r="Q275" s="31">
        <v>40.252000000000002</v>
      </c>
      <c r="R275" s="162"/>
    </row>
    <row r="276" spans="1:18" ht="27" customHeight="1">
      <c r="A276" s="173">
        <v>1131</v>
      </c>
      <c r="B276" s="88" t="s">
        <v>14</v>
      </c>
      <c r="C276" s="228">
        <v>9002188</v>
      </c>
      <c r="D276" s="89">
        <v>18.899999999999999</v>
      </c>
      <c r="E276" s="89">
        <v>18.899999999999999</v>
      </c>
      <c r="F276" s="28">
        <v>12</v>
      </c>
      <c r="G276" s="28">
        <v>31</v>
      </c>
      <c r="H276" s="28">
        <f t="shared" si="81"/>
        <v>372</v>
      </c>
      <c r="I276" s="144">
        <v>49.8</v>
      </c>
      <c r="J276" s="181">
        <f t="shared" si="77"/>
        <v>6980.9999999999991</v>
      </c>
      <c r="K276" s="140">
        <f t="shared" si="78"/>
        <v>49.8</v>
      </c>
      <c r="L276" s="124">
        <f t="shared" si="79"/>
        <v>6980.9999999999991</v>
      </c>
      <c r="M276" s="107">
        <f t="shared" si="76"/>
        <v>27745.599999999999</v>
      </c>
      <c r="N276" s="45">
        <f t="shared" si="80"/>
        <v>3.97</v>
      </c>
      <c r="O276" s="75">
        <v>69364</v>
      </c>
      <c r="P276" s="31">
        <f t="shared" si="82"/>
        <v>9.9359999999999999</v>
      </c>
      <c r="Q276" s="31">
        <v>40.252000000000002</v>
      </c>
      <c r="R276" s="162"/>
    </row>
    <row r="277" spans="1:18" s="103" customFormat="1" ht="27" customHeight="1">
      <c r="A277" s="173">
        <v>1132</v>
      </c>
      <c r="B277" s="88" t="s">
        <v>15</v>
      </c>
      <c r="C277" s="228">
        <v>9002189</v>
      </c>
      <c r="D277" s="90">
        <v>36.35</v>
      </c>
      <c r="E277" s="90">
        <f>35.9+0.45</f>
        <v>36.35</v>
      </c>
      <c r="F277" s="28">
        <v>12</v>
      </c>
      <c r="G277" s="28">
        <v>31</v>
      </c>
      <c r="H277" s="28">
        <f t="shared" si="81"/>
        <v>372</v>
      </c>
      <c r="I277" s="144">
        <v>117</v>
      </c>
      <c r="J277" s="181">
        <f t="shared" si="77"/>
        <v>13405.2</v>
      </c>
      <c r="K277" s="140">
        <f t="shared" si="78"/>
        <v>117</v>
      </c>
      <c r="L277" s="124">
        <f t="shared" si="79"/>
        <v>13405.2</v>
      </c>
      <c r="M277" s="107">
        <f t="shared" si="76"/>
        <v>37610.800000000003</v>
      </c>
      <c r="N277" s="45">
        <f t="shared" si="80"/>
        <v>2.81</v>
      </c>
      <c r="O277" s="75">
        <v>94027</v>
      </c>
      <c r="P277" s="31">
        <f t="shared" si="82"/>
        <v>7.0140000000000002</v>
      </c>
      <c r="Q277" s="31">
        <v>40.252000000000002</v>
      </c>
      <c r="R277" s="102"/>
    </row>
    <row r="278" spans="1:18" ht="27" customHeight="1">
      <c r="A278" s="173">
        <v>1133</v>
      </c>
      <c r="B278" s="88" t="s">
        <v>16</v>
      </c>
      <c r="C278" s="228">
        <v>9002190</v>
      </c>
      <c r="D278" s="90">
        <v>56.9</v>
      </c>
      <c r="E278" s="90">
        <v>56.9</v>
      </c>
      <c r="F278" s="28">
        <v>4</v>
      </c>
      <c r="G278" s="28">
        <v>31</v>
      </c>
      <c r="H278" s="28">
        <f t="shared" si="81"/>
        <v>124</v>
      </c>
      <c r="I278" s="144">
        <v>8</v>
      </c>
      <c r="J278" s="181">
        <f t="shared" si="77"/>
        <v>7047.5999999999995</v>
      </c>
      <c r="K278" s="140">
        <f t="shared" si="78"/>
        <v>8</v>
      </c>
      <c r="L278" s="124">
        <f t="shared" si="79"/>
        <v>7047.5999999999995</v>
      </c>
      <c r="M278" s="107">
        <f t="shared" si="76"/>
        <v>44404.800000000003</v>
      </c>
      <c r="N278" s="45">
        <f t="shared" si="80"/>
        <v>6.3</v>
      </c>
      <c r="O278" s="75">
        <v>111012</v>
      </c>
      <c r="P278" s="31">
        <f t="shared" si="82"/>
        <v>15.752000000000001</v>
      </c>
      <c r="Q278" s="31">
        <v>40.252000000000002</v>
      </c>
      <c r="R278" s="162"/>
    </row>
    <row r="279" spans="1:18" ht="27" customHeight="1">
      <c r="A279" s="173">
        <v>1135</v>
      </c>
      <c r="B279" s="88" t="s">
        <v>17</v>
      </c>
      <c r="C279" s="228">
        <v>9002191</v>
      </c>
      <c r="D279" s="89">
        <v>28.4</v>
      </c>
      <c r="E279" s="89">
        <v>28.4</v>
      </c>
      <c r="F279" s="28">
        <v>24</v>
      </c>
      <c r="G279" s="28">
        <v>31</v>
      </c>
      <c r="H279" s="28">
        <f t="shared" si="81"/>
        <v>744</v>
      </c>
      <c r="I279" s="144"/>
      <c r="J279" s="181">
        <f t="shared" si="77"/>
        <v>21129.599999999999</v>
      </c>
      <c r="K279" s="140"/>
      <c r="L279" s="124">
        <f t="shared" si="79"/>
        <v>21129.599999999999</v>
      </c>
      <c r="M279" s="107">
        <f t="shared" si="76"/>
        <v>39588</v>
      </c>
      <c r="N279" s="45">
        <f t="shared" si="80"/>
        <v>1.87</v>
      </c>
      <c r="O279" s="75">
        <v>98970</v>
      </c>
      <c r="P279" s="31">
        <f t="shared" si="82"/>
        <v>4.6840000000000002</v>
      </c>
      <c r="Q279" s="31">
        <v>40.252000000000002</v>
      </c>
      <c r="R279" s="162"/>
    </row>
    <row r="280" spans="1:18" ht="27" customHeight="1">
      <c r="A280" s="173">
        <v>1136</v>
      </c>
      <c r="B280" s="88" t="s">
        <v>18</v>
      </c>
      <c r="C280" s="228">
        <v>9002192</v>
      </c>
      <c r="D280" s="90">
        <v>26.85</v>
      </c>
      <c r="E280" s="90">
        <v>26.85</v>
      </c>
      <c r="F280" s="28">
        <v>6</v>
      </c>
      <c r="G280" s="28">
        <v>31</v>
      </c>
      <c r="H280" s="28">
        <f t="shared" si="81"/>
        <v>186</v>
      </c>
      <c r="I280" s="144">
        <v>65.8</v>
      </c>
      <c r="J280" s="181">
        <f t="shared" si="77"/>
        <v>4928.3</v>
      </c>
      <c r="K280" s="140">
        <f t="shared" si="78"/>
        <v>65.8</v>
      </c>
      <c r="L280" s="124">
        <f t="shared" si="79"/>
        <v>4928.3</v>
      </c>
      <c r="M280" s="107">
        <f t="shared" si="76"/>
        <v>11678.8</v>
      </c>
      <c r="N280" s="45">
        <f t="shared" si="80"/>
        <v>2.37</v>
      </c>
      <c r="O280" s="75">
        <v>29197</v>
      </c>
      <c r="P280" s="31">
        <f t="shared" si="82"/>
        <v>5.9240000000000004</v>
      </c>
      <c r="Q280" s="31">
        <v>40.252000000000002</v>
      </c>
      <c r="R280" s="162"/>
    </row>
    <row r="281" spans="1:18" ht="27" customHeight="1">
      <c r="A281" s="173">
        <v>1137</v>
      </c>
      <c r="B281" s="88" t="s">
        <v>19</v>
      </c>
      <c r="C281" s="228">
        <v>9002185</v>
      </c>
      <c r="D281" s="89">
        <v>69.3</v>
      </c>
      <c r="E281" s="89">
        <v>69.3</v>
      </c>
      <c r="F281" s="28">
        <v>14</v>
      </c>
      <c r="G281" s="28">
        <v>31</v>
      </c>
      <c r="H281" s="28">
        <f t="shared" si="81"/>
        <v>434</v>
      </c>
      <c r="I281" s="144"/>
      <c r="J281" s="181">
        <f t="shared" si="77"/>
        <v>30076.199999999997</v>
      </c>
      <c r="K281" s="140"/>
      <c r="L281" s="124">
        <f t="shared" si="79"/>
        <v>30076.199999999997</v>
      </c>
      <c r="M281" s="107">
        <f t="shared" si="76"/>
        <v>50233.2</v>
      </c>
      <c r="N281" s="45">
        <f t="shared" si="80"/>
        <v>1.67</v>
      </c>
      <c r="O281" s="75">
        <v>125583</v>
      </c>
      <c r="P281" s="31">
        <f t="shared" si="82"/>
        <v>4.1749999999999998</v>
      </c>
      <c r="Q281" s="31">
        <v>40.252000000000002</v>
      </c>
      <c r="R281" s="162"/>
    </row>
    <row r="282" spans="1:18" ht="27" customHeight="1">
      <c r="A282" s="173">
        <v>1139</v>
      </c>
      <c r="B282" s="88" t="s">
        <v>20</v>
      </c>
      <c r="C282" s="228">
        <v>9002193</v>
      </c>
      <c r="D282" s="89">
        <v>27.9</v>
      </c>
      <c r="E282" s="89">
        <v>27.9</v>
      </c>
      <c r="F282" s="28">
        <v>18</v>
      </c>
      <c r="G282" s="28">
        <v>31</v>
      </c>
      <c r="H282" s="28">
        <f t="shared" si="81"/>
        <v>558</v>
      </c>
      <c r="I282" s="144">
        <v>3.5</v>
      </c>
      <c r="J282" s="181">
        <f t="shared" si="77"/>
        <v>15564.699999999999</v>
      </c>
      <c r="K282" s="140">
        <f t="shared" si="78"/>
        <v>3.5</v>
      </c>
      <c r="L282" s="124">
        <f t="shared" si="79"/>
        <v>15564.699999999999</v>
      </c>
      <c r="M282" s="107">
        <f t="shared" si="76"/>
        <v>56713.2</v>
      </c>
      <c r="N282" s="45">
        <f t="shared" si="80"/>
        <v>3.64</v>
      </c>
      <c r="O282" s="75">
        <v>141783</v>
      </c>
      <c r="P282" s="31">
        <f t="shared" si="82"/>
        <v>9.109</v>
      </c>
      <c r="Q282" s="31">
        <v>40.252000000000002</v>
      </c>
      <c r="R282" s="174"/>
    </row>
    <row r="283" spans="1:18" ht="27" customHeight="1">
      <c r="A283" s="173">
        <v>1140</v>
      </c>
      <c r="B283" s="88" t="s">
        <v>21</v>
      </c>
      <c r="C283" s="228">
        <v>9002194</v>
      </c>
      <c r="D283" s="89">
        <v>76.5</v>
      </c>
      <c r="E283" s="89">
        <v>76.5</v>
      </c>
      <c r="F283" s="28">
        <v>16</v>
      </c>
      <c r="G283" s="28">
        <v>31</v>
      </c>
      <c r="H283" s="28">
        <f t="shared" si="81"/>
        <v>496</v>
      </c>
      <c r="I283" s="144">
        <v>1.6</v>
      </c>
      <c r="J283" s="181">
        <f t="shared" si="77"/>
        <v>37942.400000000001</v>
      </c>
      <c r="K283" s="140">
        <f t="shared" si="78"/>
        <v>1.6</v>
      </c>
      <c r="L283" s="124">
        <f t="shared" si="79"/>
        <v>37942.400000000001</v>
      </c>
      <c r="M283" s="107">
        <f t="shared" si="76"/>
        <v>271903.2</v>
      </c>
      <c r="N283" s="45">
        <f t="shared" si="80"/>
        <v>7.17</v>
      </c>
      <c r="O283" s="75">
        <v>679758</v>
      </c>
      <c r="P283" s="31">
        <f t="shared" si="82"/>
        <v>17.916</v>
      </c>
      <c r="Q283" s="31">
        <v>40.252000000000002</v>
      </c>
      <c r="R283" s="49"/>
    </row>
    <row r="284" spans="1:18" ht="27" customHeight="1">
      <c r="A284" s="173">
        <v>1141</v>
      </c>
      <c r="B284" s="88" t="s">
        <v>22</v>
      </c>
      <c r="C284" s="228">
        <v>9002069</v>
      </c>
      <c r="D284" s="90">
        <v>122.7</v>
      </c>
      <c r="E284" s="90">
        <v>137.9</v>
      </c>
      <c r="F284" s="28">
        <v>2</v>
      </c>
      <c r="G284" s="28">
        <v>31</v>
      </c>
      <c r="H284" s="28">
        <f t="shared" si="81"/>
        <v>62</v>
      </c>
      <c r="I284" s="144">
        <v>245.4</v>
      </c>
      <c r="J284" s="181">
        <f t="shared" si="77"/>
        <v>7362.0000000000009</v>
      </c>
      <c r="K284" s="140">
        <v>277.8</v>
      </c>
      <c r="L284" s="124">
        <f t="shared" si="79"/>
        <v>8272.0000000000018</v>
      </c>
      <c r="M284" s="107">
        <f t="shared" si="76"/>
        <v>55950.8</v>
      </c>
      <c r="N284" s="45">
        <f t="shared" si="80"/>
        <v>6.76</v>
      </c>
      <c r="O284" s="75">
        <v>139877</v>
      </c>
      <c r="P284" s="31">
        <f t="shared" si="82"/>
        <v>16.91</v>
      </c>
      <c r="Q284" s="31">
        <v>40.252000000000002</v>
      </c>
      <c r="R284" s="162"/>
    </row>
    <row r="285" spans="1:18" ht="27" customHeight="1">
      <c r="A285" s="173">
        <v>1142</v>
      </c>
      <c r="B285" s="88" t="s">
        <v>23</v>
      </c>
      <c r="C285" s="228">
        <v>9001865</v>
      </c>
      <c r="D285" s="89">
        <v>45.5</v>
      </c>
      <c r="E285" s="89">
        <v>45.5</v>
      </c>
      <c r="F285" s="28">
        <v>8</v>
      </c>
      <c r="G285" s="28">
        <v>31</v>
      </c>
      <c r="H285" s="28">
        <f t="shared" si="81"/>
        <v>248</v>
      </c>
      <c r="I285" s="144"/>
      <c r="J285" s="181">
        <f t="shared" si="77"/>
        <v>11284</v>
      </c>
      <c r="K285" s="140"/>
      <c r="L285" s="124">
        <f t="shared" si="79"/>
        <v>11284</v>
      </c>
      <c r="M285" s="107">
        <f t="shared" si="76"/>
        <v>14464.4</v>
      </c>
      <c r="N285" s="45">
        <f t="shared" si="80"/>
        <v>1.28</v>
      </c>
      <c r="O285" s="75">
        <v>36161</v>
      </c>
      <c r="P285" s="31">
        <f t="shared" si="82"/>
        <v>3.2050000000000001</v>
      </c>
      <c r="Q285" s="31">
        <v>40.252000000000002</v>
      </c>
      <c r="R285" s="162"/>
    </row>
    <row r="286" spans="1:18" ht="27" customHeight="1">
      <c r="A286" s="173">
        <v>1143</v>
      </c>
      <c r="B286" s="88" t="s">
        <v>24</v>
      </c>
      <c r="C286" s="228">
        <v>9002214</v>
      </c>
      <c r="D286" s="89">
        <v>4.4000000000000004</v>
      </c>
      <c r="E286" s="89">
        <v>4.4000000000000004</v>
      </c>
      <c r="F286" s="28">
        <v>8</v>
      </c>
      <c r="G286" s="28">
        <v>31</v>
      </c>
      <c r="H286" s="28">
        <f t="shared" si="81"/>
        <v>248</v>
      </c>
      <c r="I286" s="144"/>
      <c r="J286" s="181">
        <f t="shared" si="77"/>
        <v>1091.2</v>
      </c>
      <c r="K286" s="140"/>
      <c r="L286" s="124">
        <f t="shared" si="79"/>
        <v>1091.2</v>
      </c>
      <c r="M286" s="107">
        <f t="shared" si="76"/>
        <v>1072.4000000000001</v>
      </c>
      <c r="N286" s="45">
        <f t="shared" si="80"/>
        <v>0.98</v>
      </c>
      <c r="O286" s="75">
        <v>2681</v>
      </c>
      <c r="P286" s="31">
        <f t="shared" si="82"/>
        <v>2.4569999999999999</v>
      </c>
      <c r="Q286" s="31">
        <v>40.252000000000002</v>
      </c>
      <c r="R286" s="162"/>
    </row>
    <row r="287" spans="1:18" ht="27" customHeight="1" thickBot="1">
      <c r="A287" s="176">
        <v>1145</v>
      </c>
      <c r="B287" s="108" t="s">
        <v>25</v>
      </c>
      <c r="C287" s="175">
        <v>9002207</v>
      </c>
      <c r="D287" s="93">
        <v>75.7</v>
      </c>
      <c r="E287" s="93">
        <v>126.6</v>
      </c>
      <c r="F287" s="125">
        <v>14</v>
      </c>
      <c r="G287" s="125">
        <v>31</v>
      </c>
      <c r="H287" s="125">
        <f t="shared" si="81"/>
        <v>434</v>
      </c>
      <c r="I287" s="145"/>
      <c r="J287" s="205">
        <f t="shared" si="77"/>
        <v>32853.800000000003</v>
      </c>
      <c r="K287" s="141"/>
      <c r="L287" s="126">
        <f t="shared" si="79"/>
        <v>54944.399999999994</v>
      </c>
      <c r="M287" s="109">
        <f t="shared" si="76"/>
        <v>415538</v>
      </c>
      <c r="N287" s="55">
        <f t="shared" si="80"/>
        <v>7.56</v>
      </c>
      <c r="O287" s="267">
        <v>1038845</v>
      </c>
      <c r="P287" s="62">
        <f t="shared" si="82"/>
        <v>18.907</v>
      </c>
      <c r="Q287" s="62">
        <v>40.252000000000002</v>
      </c>
      <c r="R287" s="162"/>
    </row>
    <row r="288" spans="1:18" ht="27" customHeight="1" thickBot="1">
      <c r="A288" s="193"/>
      <c r="B288" s="116"/>
      <c r="C288" s="39"/>
      <c r="D288" s="199"/>
      <c r="E288" s="199"/>
      <c r="F288" s="214"/>
      <c r="G288" s="214"/>
      <c r="H288" s="215"/>
      <c r="I288" s="216">
        <f t="shared" ref="I288:L288" si="83">SUM(I267:I287)</f>
        <v>649.70000000000005</v>
      </c>
      <c r="J288" s="216">
        <f t="shared" si="83"/>
        <v>268718.60000000003</v>
      </c>
      <c r="K288" s="216">
        <f t="shared" si="83"/>
        <v>682.1</v>
      </c>
      <c r="L288" s="216">
        <f t="shared" si="83"/>
        <v>292298.90000000002</v>
      </c>
      <c r="M288" s="216">
        <f>SUM(M267:M287)</f>
        <v>1309686.3999999999</v>
      </c>
      <c r="N288" s="216">
        <f>SUM(N267:N287)</f>
        <v>66.699999999999989</v>
      </c>
      <c r="O288" s="217">
        <f>SUM(O267:O287)</f>
        <v>3274216</v>
      </c>
      <c r="P288" s="39"/>
      <c r="Q288" s="39"/>
      <c r="R288" s="162"/>
    </row>
    <row r="289" spans="1:18" ht="27" customHeight="1">
      <c r="A289" s="6" t="s">
        <v>0</v>
      </c>
      <c r="B289" s="32" t="s">
        <v>5</v>
      </c>
      <c r="C289" s="7"/>
      <c r="D289" s="127"/>
      <c r="E289" s="127"/>
      <c r="F289" s="7"/>
      <c r="G289" s="7"/>
      <c r="H289" s="7"/>
      <c r="I289" s="128"/>
      <c r="J289" s="128"/>
      <c r="K289" s="128"/>
      <c r="L289" s="128"/>
      <c r="M289" s="106"/>
      <c r="N289" s="7"/>
      <c r="O289" s="74"/>
      <c r="P289" s="114"/>
      <c r="Q289" s="114"/>
      <c r="R289" s="162"/>
    </row>
    <row r="290" spans="1:18" ht="27" customHeight="1">
      <c r="A290" s="6"/>
      <c r="B290" s="32" t="s">
        <v>6</v>
      </c>
      <c r="C290" s="7"/>
      <c r="D290" s="127"/>
      <c r="E290" s="127"/>
      <c r="F290" s="7"/>
      <c r="G290" s="7"/>
      <c r="H290" s="7"/>
      <c r="I290" s="128"/>
      <c r="J290" s="128"/>
      <c r="K290" s="128"/>
      <c r="L290" s="128"/>
      <c r="M290" s="106"/>
      <c r="N290" s="7"/>
      <c r="O290" s="74"/>
      <c r="P290" s="129"/>
      <c r="Q290" s="129"/>
      <c r="R290" s="162"/>
    </row>
    <row r="291" spans="1:18" ht="27" customHeight="1">
      <c r="A291" s="6"/>
      <c r="B291" s="32" t="s">
        <v>7</v>
      </c>
      <c r="C291" s="7"/>
      <c r="D291" s="127"/>
      <c r="E291" s="127"/>
      <c r="F291" s="7"/>
      <c r="G291" s="7"/>
      <c r="H291" s="7"/>
      <c r="I291" s="128"/>
      <c r="J291" s="128"/>
      <c r="K291" s="128"/>
      <c r="L291" s="128"/>
      <c r="M291" s="106"/>
      <c r="N291" s="7"/>
      <c r="O291" s="74"/>
      <c r="P291" s="129"/>
      <c r="Q291" s="129"/>
      <c r="R291" s="162"/>
    </row>
    <row r="292" spans="1:18" ht="27" customHeight="1">
      <c r="A292" s="6"/>
      <c r="B292" s="32" t="s">
        <v>8</v>
      </c>
      <c r="C292" s="7"/>
      <c r="D292" s="127"/>
      <c r="E292" s="127"/>
      <c r="F292" s="7"/>
      <c r="G292" s="7"/>
      <c r="H292" s="7"/>
      <c r="I292" s="128"/>
      <c r="J292" s="128"/>
      <c r="K292" s="128"/>
      <c r="L292" s="128"/>
      <c r="M292" s="106"/>
      <c r="N292" s="7"/>
      <c r="O292" s="74"/>
      <c r="P292" s="129"/>
      <c r="Q292" s="129"/>
      <c r="R292" s="162"/>
    </row>
    <row r="293" spans="1:18" ht="27" customHeight="1">
      <c r="A293" s="6"/>
      <c r="B293" s="32" t="s">
        <v>9</v>
      </c>
      <c r="C293" s="7"/>
      <c r="D293" s="129"/>
      <c r="E293" s="129"/>
      <c r="F293" s="127"/>
      <c r="G293" s="127"/>
      <c r="H293" s="7"/>
      <c r="I293" s="128"/>
      <c r="J293" s="128"/>
      <c r="K293" s="128"/>
      <c r="L293" s="128"/>
      <c r="M293" s="106"/>
      <c r="N293" s="7"/>
      <c r="O293" s="74"/>
      <c r="P293" s="8"/>
      <c r="Q293" s="8"/>
      <c r="R293" s="162"/>
    </row>
    <row r="294" spans="1:18" ht="27" customHeight="1">
      <c r="A294" s="6"/>
      <c r="B294" s="5" t="s">
        <v>10</v>
      </c>
      <c r="C294" s="7"/>
      <c r="D294" s="129"/>
      <c r="E294" s="129"/>
      <c r="F294" s="7"/>
      <c r="G294" s="7"/>
      <c r="H294" s="7"/>
      <c r="I294" s="128"/>
      <c r="J294" s="128"/>
      <c r="K294" s="128"/>
      <c r="L294" s="128"/>
      <c r="M294" s="106"/>
      <c r="N294" s="7"/>
      <c r="O294" s="74"/>
      <c r="P294" s="8"/>
      <c r="Q294" s="8"/>
      <c r="R294" s="162"/>
    </row>
    <row r="295" spans="1:18" ht="27" customHeight="1" thickBot="1">
      <c r="A295" s="80"/>
      <c r="B295" s="4"/>
      <c r="C295" s="39"/>
      <c r="D295" s="38"/>
      <c r="E295" s="38"/>
      <c r="F295" s="39"/>
      <c r="G295" s="39"/>
      <c r="H295" s="39"/>
      <c r="I295" s="40"/>
      <c r="J295" s="40"/>
      <c r="K295" s="40"/>
      <c r="L295" s="40"/>
      <c r="M295" s="245"/>
      <c r="N295" s="39"/>
      <c r="O295" s="246"/>
      <c r="P295" s="77"/>
      <c r="Q295" s="77"/>
      <c r="R295" s="162"/>
    </row>
    <row r="296" spans="1:18" ht="27" customHeight="1">
      <c r="B296" s="2" t="s">
        <v>11</v>
      </c>
      <c r="D296" s="137"/>
      <c r="E296" s="137"/>
      <c r="L296" s="34"/>
      <c r="M296" s="106"/>
      <c r="N296" s="3"/>
      <c r="O296" s="74"/>
      <c r="R296" s="162"/>
    </row>
    <row r="297" spans="1:18" ht="27" customHeight="1">
      <c r="D297" s="137"/>
      <c r="E297" s="137"/>
      <c r="L297" s="34"/>
      <c r="M297" s="106"/>
      <c r="N297" s="3"/>
      <c r="O297" s="74"/>
      <c r="R297" s="162"/>
    </row>
    <row r="298" spans="1:18" ht="27" customHeight="1" thickBot="1">
      <c r="A298" s="276" t="s">
        <v>67</v>
      </c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</row>
    <row r="299" spans="1:18" ht="64.900000000000006" customHeight="1" thickBot="1">
      <c r="A299" s="235" t="s">
        <v>57</v>
      </c>
      <c r="B299" s="9" t="s">
        <v>1</v>
      </c>
      <c r="C299" s="1" t="s">
        <v>2</v>
      </c>
      <c r="D299" s="1" t="s">
        <v>50</v>
      </c>
      <c r="E299" s="1" t="s">
        <v>51</v>
      </c>
      <c r="F299" s="1" t="s">
        <v>52</v>
      </c>
      <c r="G299" s="1" t="s">
        <v>53</v>
      </c>
      <c r="H299" s="1" t="s">
        <v>54</v>
      </c>
      <c r="I299" s="56" t="s">
        <v>71</v>
      </c>
      <c r="J299" s="56" t="s">
        <v>70</v>
      </c>
      <c r="K299" s="56" t="s">
        <v>72</v>
      </c>
      <c r="L299" s="1" t="s">
        <v>55</v>
      </c>
      <c r="M299" s="57" t="s">
        <v>56</v>
      </c>
      <c r="N299" s="248" t="s">
        <v>3</v>
      </c>
      <c r="O299" s="115" t="s">
        <v>73</v>
      </c>
      <c r="P299" s="1" t="s">
        <v>12</v>
      </c>
      <c r="Q299" s="1" t="s">
        <v>4</v>
      </c>
      <c r="R299" s="162"/>
    </row>
    <row r="300" spans="1:18" ht="27" customHeight="1">
      <c r="A300" s="85">
        <v>1120</v>
      </c>
      <c r="B300" s="100" t="s">
        <v>43</v>
      </c>
      <c r="C300" s="58">
        <v>9001862</v>
      </c>
      <c r="D300" s="142">
        <v>10</v>
      </c>
      <c r="E300" s="142">
        <v>10</v>
      </c>
      <c r="F300" s="58">
        <v>2</v>
      </c>
      <c r="G300" s="138">
        <v>30</v>
      </c>
      <c r="H300" s="138">
        <f>G300*F300</f>
        <v>60</v>
      </c>
      <c r="I300" s="157">
        <v>7</v>
      </c>
      <c r="J300" s="197">
        <f t="shared" ref="J300" si="84">D300*H300-I300</f>
        <v>593</v>
      </c>
      <c r="K300" s="155">
        <f t="shared" ref="K300" si="85">I300</f>
        <v>7</v>
      </c>
      <c r="L300" s="121">
        <f t="shared" ref="L300" si="86">E300*H300-K300</f>
        <v>593</v>
      </c>
      <c r="M300" s="110">
        <f t="shared" ref="M300:M320" si="87">O300/2.5</f>
        <v>73.599999999999994</v>
      </c>
      <c r="N300" s="53">
        <f>ROUND(M300/L300,2)</f>
        <v>0.12</v>
      </c>
      <c r="O300" s="158">
        <v>184</v>
      </c>
      <c r="P300" s="60">
        <f>ROUND(O300/L300,3)</f>
        <v>0.31</v>
      </c>
      <c r="Q300" s="60">
        <v>40.252000000000002</v>
      </c>
      <c r="R300" s="162"/>
    </row>
    <row r="301" spans="1:18" ht="27" customHeight="1">
      <c r="A301" s="173">
        <v>1121</v>
      </c>
      <c r="B301" s="88" t="s">
        <v>26</v>
      </c>
      <c r="C301" s="228">
        <v>9001863</v>
      </c>
      <c r="D301" s="89">
        <v>48.8</v>
      </c>
      <c r="E301" s="89">
        <v>48.8</v>
      </c>
      <c r="F301" s="28">
        <v>22</v>
      </c>
      <c r="G301" s="28">
        <v>30</v>
      </c>
      <c r="H301" s="28">
        <f>G301*F301</f>
        <v>660</v>
      </c>
      <c r="I301" s="144">
        <v>36.85</v>
      </c>
      <c r="J301" s="181">
        <f t="shared" ref="J301:J320" si="88">D301*H301-I301</f>
        <v>32171.149999999998</v>
      </c>
      <c r="K301" s="140">
        <f t="shared" ref="K301:K317" si="89">I301</f>
        <v>36.85</v>
      </c>
      <c r="L301" s="124">
        <f t="shared" ref="L301:L320" si="90">E301*H301-K301</f>
        <v>32171.149999999998</v>
      </c>
      <c r="M301" s="107">
        <f t="shared" si="87"/>
        <v>165917.6</v>
      </c>
      <c r="N301" s="45">
        <f>ROUND(M301/L301,2)</f>
        <v>5.16</v>
      </c>
      <c r="O301" s="96">
        <v>414794</v>
      </c>
      <c r="P301" s="31">
        <f>ROUND(O301/L301,3)</f>
        <v>12.893000000000001</v>
      </c>
      <c r="Q301" s="31">
        <v>40.252000000000002</v>
      </c>
      <c r="R301" s="50"/>
    </row>
    <row r="302" spans="1:18" ht="27" customHeight="1">
      <c r="A302" s="173">
        <v>1122</v>
      </c>
      <c r="B302" s="88" t="s">
        <v>27</v>
      </c>
      <c r="C302" s="228">
        <v>9001864</v>
      </c>
      <c r="D302" s="90">
        <v>71.150000000000006</v>
      </c>
      <c r="E302" s="90">
        <v>72.400000000000006</v>
      </c>
      <c r="F302" s="28">
        <v>6</v>
      </c>
      <c r="G302" s="28">
        <v>30</v>
      </c>
      <c r="H302" s="28">
        <f t="shared" ref="H302:H320" si="91">G302*F302</f>
        <v>180</v>
      </c>
      <c r="I302" s="144"/>
      <c r="J302" s="181">
        <f t="shared" si="88"/>
        <v>12807.000000000002</v>
      </c>
      <c r="K302" s="140"/>
      <c r="L302" s="124">
        <f t="shared" si="90"/>
        <v>13032.000000000002</v>
      </c>
      <c r="M302" s="107">
        <f t="shared" si="87"/>
        <v>30237.599999999999</v>
      </c>
      <c r="N302" s="45">
        <f>ROUND(M302/L302,2)</f>
        <v>2.3199999999999998</v>
      </c>
      <c r="O302" s="96">
        <v>75594</v>
      </c>
      <c r="P302" s="31">
        <f t="shared" ref="P302:P320" si="92">ROUND(O302/L302,3)</f>
        <v>5.8010000000000002</v>
      </c>
      <c r="Q302" s="31">
        <v>40.252000000000002</v>
      </c>
      <c r="R302" s="50"/>
    </row>
    <row r="303" spans="1:18" ht="27" customHeight="1">
      <c r="A303" s="173">
        <v>1123</v>
      </c>
      <c r="B303" s="84" t="s">
        <v>28</v>
      </c>
      <c r="C303" s="228">
        <v>9002067</v>
      </c>
      <c r="D303" s="89">
        <v>19.600000000000001</v>
      </c>
      <c r="E303" s="89">
        <v>20.399999999999999</v>
      </c>
      <c r="F303" s="28">
        <v>14</v>
      </c>
      <c r="G303" s="28">
        <v>30</v>
      </c>
      <c r="H303" s="28">
        <f t="shared" si="91"/>
        <v>420</v>
      </c>
      <c r="I303" s="144">
        <v>431.2</v>
      </c>
      <c r="J303" s="181">
        <f t="shared" si="88"/>
        <v>7800.8</v>
      </c>
      <c r="K303" s="140">
        <v>448.8</v>
      </c>
      <c r="L303" s="124">
        <f t="shared" si="90"/>
        <v>8119.2</v>
      </c>
      <c r="M303" s="107">
        <f t="shared" si="87"/>
        <v>22231.599999999999</v>
      </c>
      <c r="N303" s="45">
        <f t="shared" ref="N303:N313" si="93">ROUND(M303/L303,2)</f>
        <v>2.74</v>
      </c>
      <c r="O303" s="96">
        <v>55579</v>
      </c>
      <c r="P303" s="31">
        <f t="shared" si="92"/>
        <v>6.8449999999999998</v>
      </c>
      <c r="Q303" s="31">
        <v>40.252000000000002</v>
      </c>
      <c r="R303" s="50"/>
    </row>
    <row r="304" spans="1:18" ht="27" customHeight="1">
      <c r="A304" s="173">
        <v>1125</v>
      </c>
      <c r="B304" s="84" t="s">
        <v>44</v>
      </c>
      <c r="C304" s="228">
        <v>9002182</v>
      </c>
      <c r="D304" s="89">
        <v>20.8</v>
      </c>
      <c r="E304" s="89">
        <v>20.8</v>
      </c>
      <c r="F304" s="28">
        <v>6</v>
      </c>
      <c r="G304" s="28">
        <v>30</v>
      </c>
      <c r="H304" s="28">
        <f t="shared" si="91"/>
        <v>180</v>
      </c>
      <c r="I304" s="144"/>
      <c r="J304" s="181">
        <f t="shared" si="88"/>
        <v>3744</v>
      </c>
      <c r="K304" s="140"/>
      <c r="L304" s="124">
        <f t="shared" si="90"/>
        <v>3744</v>
      </c>
      <c r="M304" s="107">
        <f t="shared" si="87"/>
        <v>3659.6</v>
      </c>
      <c r="N304" s="45">
        <f t="shared" si="93"/>
        <v>0.98</v>
      </c>
      <c r="O304" s="96">
        <v>9149</v>
      </c>
      <c r="P304" s="31">
        <f t="shared" si="92"/>
        <v>2.444</v>
      </c>
      <c r="Q304" s="31">
        <v>40.252000000000002</v>
      </c>
      <c r="R304" s="50"/>
    </row>
    <row r="305" spans="1:18" ht="27" customHeight="1">
      <c r="A305" s="173">
        <v>1126</v>
      </c>
      <c r="B305" s="88" t="s">
        <v>39</v>
      </c>
      <c r="C305" s="228">
        <v>9002068</v>
      </c>
      <c r="D305" s="178">
        <v>66.099999999999994</v>
      </c>
      <c r="E305" s="178">
        <v>66.099999999999994</v>
      </c>
      <c r="F305" s="28">
        <v>2</v>
      </c>
      <c r="G305" s="28">
        <v>30</v>
      </c>
      <c r="H305" s="28">
        <f t="shared" si="91"/>
        <v>60</v>
      </c>
      <c r="I305" s="144">
        <v>11.1</v>
      </c>
      <c r="J305" s="181">
        <f t="shared" si="88"/>
        <v>3954.8999999999996</v>
      </c>
      <c r="K305" s="140">
        <f t="shared" si="89"/>
        <v>11.1</v>
      </c>
      <c r="L305" s="124">
        <f t="shared" si="90"/>
        <v>3954.8999999999996</v>
      </c>
      <c r="M305" s="107">
        <f t="shared" si="87"/>
        <v>18804</v>
      </c>
      <c r="N305" s="45">
        <f t="shared" si="93"/>
        <v>4.75</v>
      </c>
      <c r="O305" s="96">
        <v>47010</v>
      </c>
      <c r="P305" s="31">
        <f t="shared" si="92"/>
        <v>11.887</v>
      </c>
      <c r="Q305" s="31">
        <v>40.252000000000002</v>
      </c>
      <c r="R305" s="50"/>
    </row>
    <row r="306" spans="1:18" ht="27" customHeight="1">
      <c r="A306" s="173">
        <v>1128</v>
      </c>
      <c r="B306" s="84" t="s">
        <v>45</v>
      </c>
      <c r="C306" s="228">
        <v>9002283</v>
      </c>
      <c r="D306" s="178">
        <v>35.15</v>
      </c>
      <c r="E306" s="178">
        <v>35.15</v>
      </c>
      <c r="F306" s="28">
        <v>4</v>
      </c>
      <c r="G306" s="28">
        <v>30</v>
      </c>
      <c r="H306" s="28">
        <f t="shared" si="91"/>
        <v>120</v>
      </c>
      <c r="I306" s="144">
        <v>16.8</v>
      </c>
      <c r="J306" s="181">
        <f t="shared" si="88"/>
        <v>4201.2</v>
      </c>
      <c r="K306" s="140">
        <f t="shared" si="89"/>
        <v>16.8</v>
      </c>
      <c r="L306" s="124">
        <f t="shared" si="90"/>
        <v>4201.2</v>
      </c>
      <c r="M306" s="107">
        <f t="shared" si="87"/>
        <v>7830</v>
      </c>
      <c r="N306" s="45">
        <f t="shared" si="93"/>
        <v>1.86</v>
      </c>
      <c r="O306" s="96">
        <v>19575</v>
      </c>
      <c r="P306" s="31">
        <f t="shared" si="92"/>
        <v>4.6589999999999998</v>
      </c>
      <c r="Q306" s="31">
        <v>40.252000000000002</v>
      </c>
      <c r="R306" s="50"/>
    </row>
    <row r="307" spans="1:18" ht="27" customHeight="1">
      <c r="A307" s="173">
        <v>1129</v>
      </c>
      <c r="B307" s="88" t="s">
        <v>40</v>
      </c>
      <c r="C307" s="228">
        <v>9002187</v>
      </c>
      <c r="D307" s="178">
        <v>30.75</v>
      </c>
      <c r="E307" s="178">
        <v>30.75</v>
      </c>
      <c r="F307" s="28">
        <v>6</v>
      </c>
      <c r="G307" s="28">
        <v>30</v>
      </c>
      <c r="H307" s="28">
        <f t="shared" si="91"/>
        <v>180</v>
      </c>
      <c r="I307" s="144">
        <v>217.9</v>
      </c>
      <c r="J307" s="181">
        <f t="shared" si="88"/>
        <v>5317.1</v>
      </c>
      <c r="K307" s="140">
        <f t="shared" si="89"/>
        <v>217.9</v>
      </c>
      <c r="L307" s="124">
        <f t="shared" si="90"/>
        <v>5317.1</v>
      </c>
      <c r="M307" s="107">
        <f t="shared" si="87"/>
        <v>17679.2</v>
      </c>
      <c r="N307" s="45">
        <f t="shared" si="93"/>
        <v>3.32</v>
      </c>
      <c r="O307" s="96">
        <v>44198</v>
      </c>
      <c r="P307" s="31">
        <f t="shared" si="92"/>
        <v>8.3119999999999994</v>
      </c>
      <c r="Q307" s="31">
        <v>40.252000000000002</v>
      </c>
      <c r="R307" s="50"/>
    </row>
    <row r="308" spans="1:18" ht="27" customHeight="1">
      <c r="A308" s="173">
        <v>1130</v>
      </c>
      <c r="B308" s="84" t="s">
        <v>46</v>
      </c>
      <c r="C308" s="228">
        <v>9002184</v>
      </c>
      <c r="D308" s="178">
        <v>29.7</v>
      </c>
      <c r="E308" s="178">
        <v>29.7</v>
      </c>
      <c r="F308" s="28">
        <v>6</v>
      </c>
      <c r="G308" s="28">
        <v>30</v>
      </c>
      <c r="H308" s="28">
        <f t="shared" si="91"/>
        <v>180</v>
      </c>
      <c r="I308" s="144">
        <v>8.4</v>
      </c>
      <c r="J308" s="181">
        <f t="shared" si="88"/>
        <v>5337.6</v>
      </c>
      <c r="K308" s="140">
        <f t="shared" si="89"/>
        <v>8.4</v>
      </c>
      <c r="L308" s="124">
        <f t="shared" si="90"/>
        <v>5337.6</v>
      </c>
      <c r="M308" s="107">
        <f t="shared" si="87"/>
        <v>5116</v>
      </c>
      <c r="N308" s="45">
        <f t="shared" si="93"/>
        <v>0.96</v>
      </c>
      <c r="O308" s="96">
        <v>12790</v>
      </c>
      <c r="P308" s="31">
        <f t="shared" si="92"/>
        <v>2.3959999999999999</v>
      </c>
      <c r="Q308" s="31">
        <v>40.252000000000002</v>
      </c>
      <c r="R308" s="50"/>
    </row>
    <row r="309" spans="1:18" ht="27" customHeight="1">
      <c r="A309" s="173">
        <v>1131</v>
      </c>
      <c r="B309" s="88" t="s">
        <v>14</v>
      </c>
      <c r="C309" s="228">
        <v>9002188</v>
      </c>
      <c r="D309" s="89">
        <v>18.899999999999999</v>
      </c>
      <c r="E309" s="89">
        <v>18.899999999999999</v>
      </c>
      <c r="F309" s="28">
        <v>12</v>
      </c>
      <c r="G309" s="28">
        <v>30</v>
      </c>
      <c r="H309" s="28">
        <f t="shared" si="91"/>
        <v>360</v>
      </c>
      <c r="I309" s="144">
        <v>226.8</v>
      </c>
      <c r="J309" s="181">
        <f t="shared" si="88"/>
        <v>6577.1999999999989</v>
      </c>
      <c r="K309" s="140">
        <f t="shared" si="89"/>
        <v>226.8</v>
      </c>
      <c r="L309" s="124">
        <f t="shared" si="90"/>
        <v>6577.1999999999989</v>
      </c>
      <c r="M309" s="107">
        <f t="shared" si="87"/>
        <v>47873.599999999999</v>
      </c>
      <c r="N309" s="45">
        <f t="shared" si="93"/>
        <v>7.28</v>
      </c>
      <c r="O309" s="96">
        <v>119684</v>
      </c>
      <c r="P309" s="31">
        <f t="shared" si="92"/>
        <v>18.196999999999999</v>
      </c>
      <c r="Q309" s="31">
        <v>40.252000000000002</v>
      </c>
      <c r="R309" s="50"/>
    </row>
    <row r="310" spans="1:18" ht="27" customHeight="1">
      <c r="A310" s="173">
        <v>1132</v>
      </c>
      <c r="B310" s="88" t="s">
        <v>15</v>
      </c>
      <c r="C310" s="228">
        <v>9002189</v>
      </c>
      <c r="D310" s="90">
        <v>36.35</v>
      </c>
      <c r="E310" s="90">
        <f>35.9+0.45</f>
        <v>36.35</v>
      </c>
      <c r="F310" s="28">
        <v>12</v>
      </c>
      <c r="G310" s="28">
        <v>30</v>
      </c>
      <c r="H310" s="28">
        <f t="shared" si="91"/>
        <v>360</v>
      </c>
      <c r="I310" s="144">
        <v>665.4</v>
      </c>
      <c r="J310" s="181">
        <f t="shared" si="88"/>
        <v>12420.6</v>
      </c>
      <c r="K310" s="140">
        <f t="shared" si="89"/>
        <v>665.4</v>
      </c>
      <c r="L310" s="124">
        <f t="shared" si="90"/>
        <v>12420.6</v>
      </c>
      <c r="M310" s="107">
        <f t="shared" si="87"/>
        <v>63217.599999999999</v>
      </c>
      <c r="N310" s="45">
        <f t="shared" si="93"/>
        <v>5.09</v>
      </c>
      <c r="O310" s="96">
        <v>158044</v>
      </c>
      <c r="P310" s="31">
        <f t="shared" si="92"/>
        <v>12.724</v>
      </c>
      <c r="Q310" s="31">
        <v>40.252000000000002</v>
      </c>
      <c r="R310" s="50"/>
    </row>
    <row r="311" spans="1:18" ht="27" customHeight="1">
      <c r="A311" s="173">
        <v>1133</v>
      </c>
      <c r="B311" s="88" t="s">
        <v>16</v>
      </c>
      <c r="C311" s="228">
        <v>9002190</v>
      </c>
      <c r="D311" s="90">
        <v>56.9</v>
      </c>
      <c r="E311" s="90">
        <v>56.9</v>
      </c>
      <c r="F311" s="28">
        <v>4</v>
      </c>
      <c r="G311" s="28">
        <v>30</v>
      </c>
      <c r="H311" s="28">
        <f t="shared" si="91"/>
        <v>120</v>
      </c>
      <c r="I311" s="144">
        <v>146.80000000000001</v>
      </c>
      <c r="J311" s="181">
        <f t="shared" si="88"/>
        <v>6681.2</v>
      </c>
      <c r="K311" s="140">
        <f t="shared" si="89"/>
        <v>146.80000000000001</v>
      </c>
      <c r="L311" s="124">
        <f t="shared" si="90"/>
        <v>6681.2</v>
      </c>
      <c r="M311" s="107">
        <f t="shared" si="87"/>
        <v>31036.799999999999</v>
      </c>
      <c r="N311" s="45">
        <f t="shared" si="93"/>
        <v>4.6500000000000004</v>
      </c>
      <c r="O311" s="96">
        <v>77592</v>
      </c>
      <c r="P311" s="31">
        <f t="shared" si="92"/>
        <v>11.613</v>
      </c>
      <c r="Q311" s="31">
        <v>40.252000000000002</v>
      </c>
      <c r="R311" s="50"/>
    </row>
    <row r="312" spans="1:18" ht="27" customHeight="1">
      <c r="A312" s="173">
        <v>1135</v>
      </c>
      <c r="B312" s="88" t="s">
        <v>17</v>
      </c>
      <c r="C312" s="228">
        <v>9002191</v>
      </c>
      <c r="D312" s="89">
        <v>28.4</v>
      </c>
      <c r="E312" s="89">
        <v>28.4</v>
      </c>
      <c r="F312" s="28">
        <v>24</v>
      </c>
      <c r="G312" s="28">
        <v>30</v>
      </c>
      <c r="H312" s="28">
        <f t="shared" si="91"/>
        <v>720</v>
      </c>
      <c r="I312" s="144"/>
      <c r="J312" s="181">
        <f t="shared" si="88"/>
        <v>20448</v>
      </c>
      <c r="K312" s="140"/>
      <c r="L312" s="124">
        <f t="shared" si="90"/>
        <v>20448</v>
      </c>
      <c r="M312" s="107">
        <f t="shared" si="87"/>
        <v>41402</v>
      </c>
      <c r="N312" s="45">
        <f t="shared" si="93"/>
        <v>2.02</v>
      </c>
      <c r="O312" s="96">
        <v>103505</v>
      </c>
      <c r="P312" s="31">
        <f t="shared" si="92"/>
        <v>5.0620000000000003</v>
      </c>
      <c r="Q312" s="31">
        <v>40.252000000000002</v>
      </c>
      <c r="R312" s="50"/>
    </row>
    <row r="313" spans="1:18" ht="27" customHeight="1">
      <c r="A313" s="173">
        <v>1136</v>
      </c>
      <c r="B313" s="88" t="s">
        <v>18</v>
      </c>
      <c r="C313" s="228">
        <v>9002192</v>
      </c>
      <c r="D313" s="90">
        <v>26.85</v>
      </c>
      <c r="E313" s="90">
        <f>26.4+0.45</f>
        <v>26.849999999999998</v>
      </c>
      <c r="F313" s="28">
        <v>6</v>
      </c>
      <c r="G313" s="28">
        <v>30</v>
      </c>
      <c r="H313" s="28">
        <f t="shared" si="91"/>
        <v>180</v>
      </c>
      <c r="I313" s="144">
        <v>137.4</v>
      </c>
      <c r="J313" s="181">
        <f t="shared" si="88"/>
        <v>4695.6000000000004</v>
      </c>
      <c r="K313" s="140">
        <f t="shared" si="89"/>
        <v>137.4</v>
      </c>
      <c r="L313" s="124">
        <f t="shared" si="90"/>
        <v>4695.6000000000004</v>
      </c>
      <c r="M313" s="107">
        <f t="shared" si="87"/>
        <v>25130.799999999999</v>
      </c>
      <c r="N313" s="45">
        <f t="shared" si="93"/>
        <v>5.35</v>
      </c>
      <c r="O313" s="96">
        <v>62827</v>
      </c>
      <c r="P313" s="31">
        <f t="shared" si="92"/>
        <v>13.38</v>
      </c>
      <c r="Q313" s="31">
        <v>40.252000000000002</v>
      </c>
      <c r="R313" s="50"/>
    </row>
    <row r="314" spans="1:18" ht="27" customHeight="1">
      <c r="A314" s="173">
        <v>1137</v>
      </c>
      <c r="B314" s="88" t="s">
        <v>19</v>
      </c>
      <c r="C314" s="228">
        <v>9002185</v>
      </c>
      <c r="D314" s="89">
        <v>69.3</v>
      </c>
      <c r="E314" s="89">
        <v>69.3</v>
      </c>
      <c r="F314" s="28">
        <v>14</v>
      </c>
      <c r="G314" s="28">
        <v>30</v>
      </c>
      <c r="H314" s="28">
        <f t="shared" si="91"/>
        <v>420</v>
      </c>
      <c r="I314" s="144"/>
      <c r="J314" s="181">
        <f t="shared" si="88"/>
        <v>29106</v>
      </c>
      <c r="K314" s="140"/>
      <c r="L314" s="124">
        <f t="shared" si="90"/>
        <v>29106</v>
      </c>
      <c r="M314" s="107">
        <f t="shared" si="87"/>
        <v>44742.8</v>
      </c>
      <c r="N314" s="45">
        <f t="shared" ref="N314:N320" si="94">ROUND(M314/L314,2)</f>
        <v>1.54</v>
      </c>
      <c r="O314" s="96">
        <v>111857</v>
      </c>
      <c r="P314" s="31">
        <f t="shared" si="92"/>
        <v>3.843</v>
      </c>
      <c r="Q314" s="31">
        <v>40.252000000000002</v>
      </c>
      <c r="R314" s="50"/>
    </row>
    <row r="315" spans="1:18" ht="27" customHeight="1">
      <c r="A315" s="173">
        <v>1139</v>
      </c>
      <c r="B315" s="88" t="s">
        <v>20</v>
      </c>
      <c r="C315" s="228">
        <v>9002193</v>
      </c>
      <c r="D315" s="89">
        <v>27.9</v>
      </c>
      <c r="E315" s="89">
        <v>27.9</v>
      </c>
      <c r="F315" s="28">
        <v>18</v>
      </c>
      <c r="G315" s="28">
        <v>30</v>
      </c>
      <c r="H315" s="28">
        <f t="shared" si="91"/>
        <v>540</v>
      </c>
      <c r="I315" s="144">
        <v>483.3</v>
      </c>
      <c r="J315" s="181">
        <f t="shared" si="88"/>
        <v>14582.7</v>
      </c>
      <c r="K315" s="140">
        <f t="shared" si="89"/>
        <v>483.3</v>
      </c>
      <c r="L315" s="124">
        <f t="shared" si="90"/>
        <v>14582.7</v>
      </c>
      <c r="M315" s="107">
        <f t="shared" si="87"/>
        <v>58836.800000000003</v>
      </c>
      <c r="N315" s="45">
        <f t="shared" si="94"/>
        <v>4.03</v>
      </c>
      <c r="O315" s="96">
        <v>147092</v>
      </c>
      <c r="P315" s="31">
        <f t="shared" si="92"/>
        <v>10.087</v>
      </c>
      <c r="Q315" s="31">
        <v>40.252000000000002</v>
      </c>
      <c r="R315" s="50"/>
    </row>
    <row r="316" spans="1:18" ht="27" customHeight="1">
      <c r="A316" s="173">
        <v>1140</v>
      </c>
      <c r="B316" s="88" t="s">
        <v>21</v>
      </c>
      <c r="C316" s="228">
        <v>9002194</v>
      </c>
      <c r="D316" s="89">
        <v>76.5</v>
      </c>
      <c r="E316" s="89">
        <v>76.5</v>
      </c>
      <c r="F316" s="28">
        <v>16</v>
      </c>
      <c r="G316" s="28">
        <v>30</v>
      </c>
      <c r="H316" s="28">
        <f t="shared" si="91"/>
        <v>480</v>
      </c>
      <c r="I316" s="144">
        <v>4.8</v>
      </c>
      <c r="J316" s="181">
        <f t="shared" si="88"/>
        <v>36715.199999999997</v>
      </c>
      <c r="K316" s="140">
        <f t="shared" si="89"/>
        <v>4.8</v>
      </c>
      <c r="L316" s="124">
        <f t="shared" si="90"/>
        <v>36715.199999999997</v>
      </c>
      <c r="M316" s="107">
        <f t="shared" si="87"/>
        <v>207020</v>
      </c>
      <c r="N316" s="45">
        <f t="shared" si="94"/>
        <v>5.64</v>
      </c>
      <c r="O316" s="96">
        <v>517550</v>
      </c>
      <c r="P316" s="31">
        <f t="shared" si="92"/>
        <v>14.096</v>
      </c>
      <c r="Q316" s="31">
        <v>40.252000000000002</v>
      </c>
      <c r="R316" s="50"/>
    </row>
    <row r="317" spans="1:18" ht="27" customHeight="1">
      <c r="A317" s="173">
        <v>1141</v>
      </c>
      <c r="B317" s="88" t="s">
        <v>22</v>
      </c>
      <c r="C317" s="228">
        <v>9002069</v>
      </c>
      <c r="D317" s="90">
        <v>122.7</v>
      </c>
      <c r="E317" s="90">
        <v>137.9</v>
      </c>
      <c r="F317" s="28">
        <v>2</v>
      </c>
      <c r="G317" s="28">
        <v>30</v>
      </c>
      <c r="H317" s="28">
        <f t="shared" si="91"/>
        <v>60</v>
      </c>
      <c r="I317" s="144">
        <v>15.4</v>
      </c>
      <c r="J317" s="181">
        <f t="shared" si="88"/>
        <v>7346.6</v>
      </c>
      <c r="K317" s="140">
        <f t="shared" si="89"/>
        <v>15.4</v>
      </c>
      <c r="L317" s="124">
        <f t="shared" si="90"/>
        <v>8258.6</v>
      </c>
      <c r="M317" s="107">
        <f t="shared" si="87"/>
        <v>42329.599999999999</v>
      </c>
      <c r="N317" s="45">
        <f t="shared" si="94"/>
        <v>5.13</v>
      </c>
      <c r="O317" s="96">
        <v>105824</v>
      </c>
      <c r="P317" s="31">
        <f t="shared" si="92"/>
        <v>12.814</v>
      </c>
      <c r="Q317" s="31">
        <v>40.252000000000002</v>
      </c>
      <c r="R317" s="50"/>
    </row>
    <row r="318" spans="1:18" ht="27" customHeight="1">
      <c r="A318" s="173">
        <v>1142</v>
      </c>
      <c r="B318" s="88" t="s">
        <v>23</v>
      </c>
      <c r="C318" s="228">
        <v>9001865</v>
      </c>
      <c r="D318" s="89">
        <v>45.5</v>
      </c>
      <c r="E318" s="89">
        <v>45.5</v>
      </c>
      <c r="F318" s="28">
        <v>8</v>
      </c>
      <c r="G318" s="28">
        <v>30</v>
      </c>
      <c r="H318" s="28">
        <f t="shared" si="91"/>
        <v>240</v>
      </c>
      <c r="I318" s="144"/>
      <c r="J318" s="181">
        <f t="shared" si="88"/>
        <v>10920</v>
      </c>
      <c r="K318" s="140"/>
      <c r="L318" s="124">
        <f t="shared" si="90"/>
        <v>10920</v>
      </c>
      <c r="M318" s="107">
        <f t="shared" si="87"/>
        <v>35135.199999999997</v>
      </c>
      <c r="N318" s="45">
        <f t="shared" si="94"/>
        <v>3.22</v>
      </c>
      <c r="O318" s="96">
        <v>87838</v>
      </c>
      <c r="P318" s="31">
        <f t="shared" si="92"/>
        <v>8.0440000000000005</v>
      </c>
      <c r="Q318" s="31">
        <v>40.252000000000002</v>
      </c>
      <c r="R318" s="50"/>
    </row>
    <row r="319" spans="1:18" ht="27" customHeight="1">
      <c r="A319" s="173">
        <v>1143</v>
      </c>
      <c r="B319" s="88" t="s">
        <v>24</v>
      </c>
      <c r="C319" s="228">
        <v>9002214</v>
      </c>
      <c r="D319" s="89">
        <v>4.4000000000000004</v>
      </c>
      <c r="E319" s="89">
        <v>4.4000000000000004</v>
      </c>
      <c r="F319" s="28">
        <v>8</v>
      </c>
      <c r="G319" s="28">
        <v>30</v>
      </c>
      <c r="H319" s="28">
        <f t="shared" si="91"/>
        <v>240</v>
      </c>
      <c r="I319" s="144"/>
      <c r="J319" s="181">
        <f t="shared" si="88"/>
        <v>1056</v>
      </c>
      <c r="K319" s="140"/>
      <c r="L319" s="124">
        <f t="shared" si="90"/>
        <v>1056</v>
      </c>
      <c r="M319" s="107">
        <f t="shared" si="87"/>
        <v>8770.4</v>
      </c>
      <c r="N319" s="45">
        <f t="shared" si="94"/>
        <v>8.31</v>
      </c>
      <c r="O319" s="96">
        <v>21926</v>
      </c>
      <c r="P319" s="31">
        <f t="shared" si="92"/>
        <v>20.763000000000002</v>
      </c>
      <c r="Q319" s="31">
        <v>40.252000000000002</v>
      </c>
      <c r="R319" s="50"/>
    </row>
    <row r="320" spans="1:18" ht="27" customHeight="1" thickBot="1">
      <c r="A320" s="176">
        <v>1145</v>
      </c>
      <c r="B320" s="108" t="s">
        <v>25</v>
      </c>
      <c r="C320" s="175">
        <v>9002207</v>
      </c>
      <c r="D320" s="93">
        <v>75.7</v>
      </c>
      <c r="E320" s="93">
        <v>126.6</v>
      </c>
      <c r="F320" s="125">
        <v>14</v>
      </c>
      <c r="G320" s="125">
        <v>30</v>
      </c>
      <c r="H320" s="125">
        <f t="shared" si="91"/>
        <v>420</v>
      </c>
      <c r="I320" s="145"/>
      <c r="J320" s="205">
        <f t="shared" si="88"/>
        <v>31794</v>
      </c>
      <c r="K320" s="141"/>
      <c r="L320" s="126">
        <f t="shared" si="90"/>
        <v>53172</v>
      </c>
      <c r="M320" s="109">
        <f t="shared" si="87"/>
        <v>319052.40000000002</v>
      </c>
      <c r="N320" s="55">
        <f t="shared" si="94"/>
        <v>6</v>
      </c>
      <c r="O320" s="97">
        <v>797631</v>
      </c>
      <c r="P320" s="62">
        <f t="shared" si="92"/>
        <v>15.000999999999999</v>
      </c>
      <c r="Q320" s="62">
        <v>40.252000000000002</v>
      </c>
      <c r="R320" s="50"/>
    </row>
    <row r="321" spans="1:19" s="2" customFormat="1" ht="27" customHeight="1" thickBot="1">
      <c r="A321" s="193"/>
      <c r="B321" s="116"/>
      <c r="C321" s="4"/>
      <c r="D321" s="199"/>
      <c r="E321" s="199"/>
      <c r="F321" s="214"/>
      <c r="G321" s="214"/>
      <c r="H321" s="215"/>
      <c r="I321" s="216">
        <f t="shared" ref="I321:L321" si="95">SUM(I300:I320)</f>
        <v>2409.15</v>
      </c>
      <c r="J321" s="216">
        <f t="shared" si="95"/>
        <v>258269.85000000006</v>
      </c>
      <c r="K321" s="216">
        <f t="shared" si="95"/>
        <v>2426.7500000000005</v>
      </c>
      <c r="L321" s="216">
        <f t="shared" si="95"/>
        <v>281103.25</v>
      </c>
      <c r="M321" s="216"/>
      <c r="N321" s="216"/>
      <c r="O321" s="219">
        <f>SUM(O300:O320)</f>
        <v>2990243</v>
      </c>
      <c r="P321" s="4"/>
      <c r="Q321" s="4"/>
      <c r="R321" s="44"/>
    </row>
    <row r="322" spans="1:19" ht="27" customHeight="1">
      <c r="A322" s="6" t="s">
        <v>0</v>
      </c>
      <c r="B322" s="32" t="s">
        <v>5</v>
      </c>
      <c r="C322" s="7"/>
      <c r="D322" s="127"/>
      <c r="E322" s="127"/>
      <c r="F322" s="7"/>
      <c r="G322" s="7"/>
      <c r="H322" s="7"/>
      <c r="I322" s="146"/>
      <c r="J322" s="146"/>
      <c r="K322" s="146"/>
      <c r="L322" s="128"/>
      <c r="M322" s="25"/>
      <c r="N322" s="7"/>
      <c r="O322" s="26"/>
      <c r="P322" s="114"/>
      <c r="Q322" s="114"/>
      <c r="R322" s="162"/>
    </row>
    <row r="323" spans="1:19" ht="27" customHeight="1">
      <c r="A323" s="6"/>
      <c r="B323" s="32" t="s">
        <v>6</v>
      </c>
      <c r="C323" s="7"/>
      <c r="D323" s="127"/>
      <c r="E323" s="127"/>
      <c r="F323" s="7"/>
      <c r="G323" s="7"/>
      <c r="H323" s="7"/>
      <c r="I323" s="146"/>
      <c r="J323" s="146"/>
      <c r="K323" s="146"/>
      <c r="L323" s="128"/>
      <c r="M323" s="25"/>
      <c r="N323" s="7"/>
      <c r="O323" s="26"/>
      <c r="P323" s="129"/>
      <c r="Q323" s="129"/>
      <c r="R323" s="162"/>
    </row>
    <row r="324" spans="1:19" ht="27" customHeight="1">
      <c r="A324" s="6"/>
      <c r="B324" s="32" t="s">
        <v>7</v>
      </c>
      <c r="C324" s="7"/>
      <c r="D324" s="127"/>
      <c r="E324" s="127"/>
      <c r="F324" s="7"/>
      <c r="G324" s="7"/>
      <c r="H324" s="7"/>
      <c r="I324" s="146"/>
      <c r="J324" s="146"/>
      <c r="K324" s="146"/>
      <c r="L324" s="128"/>
      <c r="M324" s="25"/>
      <c r="N324" s="7"/>
      <c r="O324" s="26"/>
      <c r="P324" s="129"/>
      <c r="Q324" s="129"/>
      <c r="R324" s="162"/>
    </row>
    <row r="325" spans="1:19" ht="27" customHeight="1">
      <c r="A325" s="6"/>
      <c r="B325" s="32" t="s">
        <v>8</v>
      </c>
      <c r="C325" s="7"/>
      <c r="D325" s="127"/>
      <c r="E325" s="127"/>
      <c r="F325" s="7"/>
      <c r="G325" s="7"/>
      <c r="H325" s="7"/>
      <c r="I325" s="146"/>
      <c r="J325" s="146"/>
      <c r="K325" s="146"/>
      <c r="L325" s="128"/>
      <c r="M325" s="25"/>
      <c r="N325" s="7"/>
      <c r="O325" s="26"/>
      <c r="P325" s="129"/>
      <c r="Q325" s="129"/>
      <c r="R325" s="162"/>
    </row>
    <row r="326" spans="1:19" ht="27" customHeight="1">
      <c r="A326" s="6"/>
      <c r="B326" s="32" t="s">
        <v>9</v>
      </c>
      <c r="C326" s="7"/>
      <c r="D326" s="129"/>
      <c r="E326" s="129"/>
      <c r="F326" s="127"/>
      <c r="G326" s="127"/>
      <c r="H326" s="7"/>
      <c r="I326" s="146"/>
      <c r="J326" s="146"/>
      <c r="K326" s="146"/>
      <c r="L326" s="128"/>
      <c r="M326" s="25"/>
      <c r="N326" s="7"/>
      <c r="O326" s="26"/>
      <c r="P326" s="8"/>
      <c r="Q326" s="8"/>
      <c r="R326" s="162"/>
    </row>
    <row r="327" spans="1:19" ht="27" customHeight="1" thickBot="1">
      <c r="A327" s="80"/>
      <c r="B327" s="4" t="s">
        <v>10</v>
      </c>
      <c r="C327" s="39"/>
      <c r="D327" s="38"/>
      <c r="E327" s="38"/>
      <c r="F327" s="39"/>
      <c r="G327" s="39"/>
      <c r="H327" s="39"/>
      <c r="I327" s="247"/>
      <c r="J327" s="247"/>
      <c r="K327" s="247"/>
      <c r="L327" s="40"/>
      <c r="M327" s="81"/>
      <c r="N327" s="39"/>
      <c r="O327" s="82"/>
      <c r="P327" s="238"/>
      <c r="Q327" s="238"/>
      <c r="R327" s="162"/>
    </row>
    <row r="328" spans="1:19" ht="27" customHeight="1" thickBot="1">
      <c r="A328" s="36"/>
      <c r="B328" s="83"/>
      <c r="C328" s="27"/>
      <c r="D328" s="130"/>
      <c r="E328" s="130"/>
      <c r="F328" s="27"/>
      <c r="G328" s="27"/>
      <c r="H328" s="27"/>
      <c r="I328" s="147"/>
      <c r="J328" s="147"/>
      <c r="K328" s="147"/>
      <c r="L328" s="131"/>
      <c r="M328" s="37"/>
      <c r="N328" s="27"/>
      <c r="O328" s="33"/>
      <c r="P328" s="77"/>
      <c r="Q328" s="77"/>
      <c r="R328" s="162"/>
    </row>
    <row r="329" spans="1:19" ht="27" customHeight="1">
      <c r="B329" s="2" t="s">
        <v>11</v>
      </c>
      <c r="D329" s="137"/>
      <c r="E329" s="137"/>
      <c r="L329" s="148"/>
      <c r="M329" s="34"/>
      <c r="N329" s="25"/>
      <c r="P329" s="26"/>
      <c r="S329" s="34"/>
    </row>
    <row r="330" spans="1:19" ht="27" customHeight="1">
      <c r="D330" s="137"/>
      <c r="E330" s="137"/>
      <c r="L330" s="148"/>
      <c r="M330" s="34"/>
      <c r="N330" s="25"/>
      <c r="P330" s="26"/>
      <c r="S330" s="34"/>
    </row>
    <row r="331" spans="1:19" ht="27" customHeight="1" thickBot="1">
      <c r="A331" s="276" t="s">
        <v>68</v>
      </c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</row>
    <row r="332" spans="1:19" ht="64.900000000000006" customHeight="1" thickBot="1">
      <c r="A332" s="235" t="s">
        <v>57</v>
      </c>
      <c r="B332" s="9" t="s">
        <v>1</v>
      </c>
      <c r="C332" s="1" t="s">
        <v>2</v>
      </c>
      <c r="D332" s="1" t="s">
        <v>50</v>
      </c>
      <c r="E332" s="1" t="s">
        <v>51</v>
      </c>
      <c r="F332" s="1" t="s">
        <v>52</v>
      </c>
      <c r="G332" s="1" t="s">
        <v>53</v>
      </c>
      <c r="H332" s="1" t="s">
        <v>54</v>
      </c>
      <c r="I332" s="56" t="s">
        <v>71</v>
      </c>
      <c r="J332" s="56" t="s">
        <v>70</v>
      </c>
      <c r="K332" s="56" t="s">
        <v>72</v>
      </c>
      <c r="L332" s="1" t="s">
        <v>55</v>
      </c>
      <c r="M332" s="57" t="s">
        <v>56</v>
      </c>
      <c r="N332" s="248" t="s">
        <v>3</v>
      </c>
      <c r="O332" s="115" t="s">
        <v>73</v>
      </c>
      <c r="P332" s="1" t="s">
        <v>12</v>
      </c>
      <c r="Q332" s="1" t="s">
        <v>4</v>
      </c>
      <c r="R332" s="162"/>
    </row>
    <row r="333" spans="1:19" ht="27" customHeight="1">
      <c r="A333" s="85">
        <v>1120</v>
      </c>
      <c r="B333" s="100" t="s">
        <v>43</v>
      </c>
      <c r="C333" s="58">
        <v>9001862</v>
      </c>
      <c r="D333" s="142">
        <v>10</v>
      </c>
      <c r="E333" s="142">
        <v>10</v>
      </c>
      <c r="F333" s="58">
        <v>2</v>
      </c>
      <c r="G333" s="138">
        <v>31</v>
      </c>
      <c r="H333" s="138">
        <f>G333*F333</f>
        <v>62</v>
      </c>
      <c r="I333" s="157">
        <v>189</v>
      </c>
      <c r="J333" s="197">
        <f t="shared" ref="J333" si="96">D333*H333-I333</f>
        <v>431</v>
      </c>
      <c r="K333" s="155">
        <f t="shared" ref="K333" si="97">I333</f>
        <v>189</v>
      </c>
      <c r="L333" s="121">
        <f t="shared" ref="L333" si="98">E333*H333-K333</f>
        <v>431</v>
      </c>
      <c r="M333" s="110">
        <f t="shared" ref="M333:M353" si="99">O333/2.5</f>
        <v>90.8</v>
      </c>
      <c r="N333" s="53">
        <f>ROUND(M333/L333,2)</f>
        <v>0.21</v>
      </c>
      <c r="O333" s="159">
        <v>227</v>
      </c>
      <c r="P333" s="60">
        <f>ROUND(O333/L333,3)</f>
        <v>0.52700000000000002</v>
      </c>
      <c r="Q333" s="60">
        <v>40.252000000000002</v>
      </c>
      <c r="R333" s="162"/>
    </row>
    <row r="334" spans="1:19" ht="27" customHeight="1">
      <c r="A334" s="173">
        <v>1121</v>
      </c>
      <c r="B334" s="88" t="s">
        <v>26</v>
      </c>
      <c r="C334" s="228">
        <v>9001863</v>
      </c>
      <c r="D334" s="89">
        <v>48.8</v>
      </c>
      <c r="E334" s="89">
        <v>48.8</v>
      </c>
      <c r="F334" s="28">
        <v>22</v>
      </c>
      <c r="G334" s="28">
        <v>31</v>
      </c>
      <c r="H334" s="28">
        <f>G334*F334</f>
        <v>682</v>
      </c>
      <c r="I334" s="144">
        <v>2.2999999999999998</v>
      </c>
      <c r="J334" s="181">
        <f t="shared" ref="J334:J353" si="100">D334*H334-I334</f>
        <v>33279.299999999996</v>
      </c>
      <c r="K334" s="140">
        <f t="shared" ref="K334:K351" si="101">I334</f>
        <v>2.2999999999999998</v>
      </c>
      <c r="L334" s="124">
        <f t="shared" ref="L334:L353" si="102">E334*H334-K334</f>
        <v>33279.299999999996</v>
      </c>
      <c r="M334" s="107">
        <f t="shared" si="99"/>
        <v>161230.39999999999</v>
      </c>
      <c r="N334" s="45">
        <f t="shared" ref="N334:N353" si="103">ROUND(M334/L334,2)</f>
        <v>4.84</v>
      </c>
      <c r="O334" s="98">
        <v>403076</v>
      </c>
      <c r="P334" s="31">
        <f>ROUND(O334/L334,3)</f>
        <v>12.112</v>
      </c>
      <c r="Q334" s="31">
        <v>40.252000000000002</v>
      </c>
      <c r="R334" s="48"/>
    </row>
    <row r="335" spans="1:19" ht="27" customHeight="1">
      <c r="A335" s="173">
        <v>1122</v>
      </c>
      <c r="B335" s="88" t="s">
        <v>27</v>
      </c>
      <c r="C335" s="228">
        <v>9001864</v>
      </c>
      <c r="D335" s="90">
        <v>71.150000000000006</v>
      </c>
      <c r="E335" s="90">
        <v>72.400000000000006</v>
      </c>
      <c r="F335" s="28">
        <v>6</v>
      </c>
      <c r="G335" s="28">
        <v>31</v>
      </c>
      <c r="H335" s="28">
        <f t="shared" ref="H335:H353" si="104">G335*F335</f>
        <v>186</v>
      </c>
      <c r="I335" s="144"/>
      <c r="J335" s="181">
        <f t="shared" si="100"/>
        <v>13233.900000000001</v>
      </c>
      <c r="K335" s="140"/>
      <c r="L335" s="124">
        <f t="shared" si="102"/>
        <v>13466.400000000001</v>
      </c>
      <c r="M335" s="107">
        <f t="shared" si="99"/>
        <v>43591.6</v>
      </c>
      <c r="N335" s="45">
        <f t="shared" si="103"/>
        <v>3.24</v>
      </c>
      <c r="O335" s="98">
        <v>108979</v>
      </c>
      <c r="P335" s="31">
        <f t="shared" ref="P335:P353" si="105">ROUND(O335/L335,3)</f>
        <v>8.093</v>
      </c>
      <c r="Q335" s="31">
        <v>40.252000000000002</v>
      </c>
      <c r="R335" s="162"/>
    </row>
    <row r="336" spans="1:19" ht="27" customHeight="1">
      <c r="A336" s="173">
        <v>1123</v>
      </c>
      <c r="B336" s="84" t="s">
        <v>28</v>
      </c>
      <c r="C336" s="228">
        <v>9002067</v>
      </c>
      <c r="D336" s="89">
        <v>19.600000000000001</v>
      </c>
      <c r="E336" s="89">
        <v>20.399999999999999</v>
      </c>
      <c r="F336" s="28">
        <v>14</v>
      </c>
      <c r="G336" s="28">
        <v>31</v>
      </c>
      <c r="H336" s="28">
        <f t="shared" si="104"/>
        <v>434</v>
      </c>
      <c r="I336" s="144">
        <v>98</v>
      </c>
      <c r="J336" s="181">
        <f t="shared" si="100"/>
        <v>8408.4000000000015</v>
      </c>
      <c r="K336" s="140">
        <v>102</v>
      </c>
      <c r="L336" s="124">
        <f t="shared" si="102"/>
        <v>8751.5999999999985</v>
      </c>
      <c r="M336" s="107">
        <f t="shared" si="99"/>
        <v>24165.200000000001</v>
      </c>
      <c r="N336" s="45">
        <f t="shared" si="103"/>
        <v>2.76</v>
      </c>
      <c r="O336" s="98">
        <v>60413</v>
      </c>
      <c r="P336" s="31">
        <f t="shared" si="105"/>
        <v>6.9029999999999996</v>
      </c>
      <c r="Q336" s="31">
        <v>40.252000000000002</v>
      </c>
      <c r="R336" s="162"/>
    </row>
    <row r="337" spans="1:18" ht="27" customHeight="1">
      <c r="A337" s="173">
        <v>1125</v>
      </c>
      <c r="B337" s="84" t="s">
        <v>44</v>
      </c>
      <c r="C337" s="228">
        <v>9002182</v>
      </c>
      <c r="D337" s="89">
        <v>20.8</v>
      </c>
      <c r="E337" s="89">
        <v>20.8</v>
      </c>
      <c r="F337" s="28">
        <v>6</v>
      </c>
      <c r="G337" s="28">
        <v>31</v>
      </c>
      <c r="H337" s="28">
        <f t="shared" si="104"/>
        <v>186</v>
      </c>
      <c r="I337" s="144"/>
      <c r="J337" s="181">
        <f t="shared" si="100"/>
        <v>3868.8</v>
      </c>
      <c r="K337" s="140"/>
      <c r="L337" s="124">
        <f t="shared" si="102"/>
        <v>3868.8</v>
      </c>
      <c r="M337" s="107">
        <f t="shared" si="99"/>
        <v>3780</v>
      </c>
      <c r="N337" s="45">
        <f t="shared" si="103"/>
        <v>0.98</v>
      </c>
      <c r="O337" s="98">
        <v>9450</v>
      </c>
      <c r="P337" s="31">
        <f t="shared" si="105"/>
        <v>2.4430000000000001</v>
      </c>
      <c r="Q337" s="31">
        <v>40.252000000000002</v>
      </c>
      <c r="R337" s="162"/>
    </row>
    <row r="338" spans="1:18" ht="27" customHeight="1">
      <c r="A338" s="173">
        <v>1126</v>
      </c>
      <c r="B338" s="88" t="s">
        <v>39</v>
      </c>
      <c r="C338" s="228">
        <v>9002068</v>
      </c>
      <c r="D338" s="178">
        <v>66.099999999999994</v>
      </c>
      <c r="E338" s="178">
        <v>66.099999999999994</v>
      </c>
      <c r="F338" s="28">
        <v>2</v>
      </c>
      <c r="G338" s="28">
        <v>31</v>
      </c>
      <c r="H338" s="28">
        <f t="shared" si="104"/>
        <v>62</v>
      </c>
      <c r="I338" s="144">
        <v>76.7</v>
      </c>
      <c r="J338" s="181">
        <f t="shared" si="100"/>
        <v>4021.5</v>
      </c>
      <c r="K338" s="140">
        <f t="shared" si="101"/>
        <v>76.7</v>
      </c>
      <c r="L338" s="124">
        <f t="shared" si="102"/>
        <v>4021.5</v>
      </c>
      <c r="M338" s="107">
        <f t="shared" si="99"/>
        <v>17897.2</v>
      </c>
      <c r="N338" s="45">
        <f t="shared" si="103"/>
        <v>4.45</v>
      </c>
      <c r="O338" s="98">
        <v>44743</v>
      </c>
      <c r="P338" s="31">
        <f t="shared" si="105"/>
        <v>11.125999999999999</v>
      </c>
      <c r="Q338" s="31">
        <v>40.252000000000002</v>
      </c>
      <c r="R338" s="162"/>
    </row>
    <row r="339" spans="1:18" ht="27" customHeight="1">
      <c r="A339" s="173">
        <v>1128</v>
      </c>
      <c r="B339" s="84" t="s">
        <v>45</v>
      </c>
      <c r="C339" s="228">
        <v>9002283</v>
      </c>
      <c r="D339" s="178">
        <v>35.15</v>
      </c>
      <c r="E339" s="178">
        <v>35.15</v>
      </c>
      <c r="F339" s="28">
        <v>4</v>
      </c>
      <c r="G339" s="28">
        <v>31</v>
      </c>
      <c r="H339" s="28">
        <f t="shared" si="104"/>
        <v>124</v>
      </c>
      <c r="I339" s="144">
        <v>70.3</v>
      </c>
      <c r="J339" s="181">
        <f t="shared" si="100"/>
        <v>4288.2999999999993</v>
      </c>
      <c r="K339" s="140">
        <f t="shared" si="101"/>
        <v>70.3</v>
      </c>
      <c r="L339" s="124">
        <f t="shared" si="102"/>
        <v>4288.2999999999993</v>
      </c>
      <c r="M339" s="107">
        <f t="shared" si="99"/>
        <v>7444.8</v>
      </c>
      <c r="N339" s="45">
        <f t="shared" si="103"/>
        <v>1.74</v>
      </c>
      <c r="O339" s="98">
        <v>18612</v>
      </c>
      <c r="P339" s="31">
        <f t="shared" si="105"/>
        <v>4.34</v>
      </c>
      <c r="Q339" s="31">
        <v>40.252000000000002</v>
      </c>
      <c r="R339" s="162"/>
    </row>
    <row r="340" spans="1:18" ht="27" customHeight="1">
      <c r="A340" s="173">
        <v>1129</v>
      </c>
      <c r="B340" s="88" t="s">
        <v>40</v>
      </c>
      <c r="C340" s="228">
        <v>9002187</v>
      </c>
      <c r="D340" s="178">
        <v>30.75</v>
      </c>
      <c r="E340" s="178">
        <v>30.75</v>
      </c>
      <c r="F340" s="28">
        <v>6</v>
      </c>
      <c r="G340" s="28">
        <v>31</v>
      </c>
      <c r="H340" s="28">
        <f t="shared" si="104"/>
        <v>186</v>
      </c>
      <c r="I340" s="144">
        <v>123</v>
      </c>
      <c r="J340" s="181">
        <f t="shared" si="100"/>
        <v>5596.5</v>
      </c>
      <c r="K340" s="140">
        <f t="shared" si="101"/>
        <v>123</v>
      </c>
      <c r="L340" s="124">
        <f t="shared" si="102"/>
        <v>5596.5</v>
      </c>
      <c r="M340" s="107">
        <f t="shared" si="99"/>
        <v>22485.200000000001</v>
      </c>
      <c r="N340" s="45">
        <f t="shared" si="103"/>
        <v>4.0199999999999996</v>
      </c>
      <c r="O340" s="98">
        <v>56213</v>
      </c>
      <c r="P340" s="31">
        <f t="shared" si="105"/>
        <v>10.044</v>
      </c>
      <c r="Q340" s="31">
        <v>40.252000000000002</v>
      </c>
      <c r="R340" s="162"/>
    </row>
    <row r="341" spans="1:18" ht="27" customHeight="1">
      <c r="A341" s="173">
        <v>1130</v>
      </c>
      <c r="B341" s="84" t="s">
        <v>46</v>
      </c>
      <c r="C341" s="228">
        <v>9002184</v>
      </c>
      <c r="D341" s="178">
        <v>29.7</v>
      </c>
      <c r="E341" s="178">
        <v>29.7</v>
      </c>
      <c r="F341" s="28">
        <v>6</v>
      </c>
      <c r="G341" s="28">
        <v>31</v>
      </c>
      <c r="H341" s="28">
        <f t="shared" si="104"/>
        <v>186</v>
      </c>
      <c r="I341" s="144">
        <v>46.5</v>
      </c>
      <c r="J341" s="181">
        <f t="shared" si="100"/>
        <v>5477.7</v>
      </c>
      <c r="K341" s="140">
        <f t="shared" si="101"/>
        <v>46.5</v>
      </c>
      <c r="L341" s="124">
        <f t="shared" si="102"/>
        <v>5477.7</v>
      </c>
      <c r="M341" s="107">
        <f t="shared" si="99"/>
        <v>3160.8</v>
      </c>
      <c r="N341" s="45">
        <f t="shared" si="103"/>
        <v>0.57999999999999996</v>
      </c>
      <c r="O341" s="98">
        <v>7902</v>
      </c>
      <c r="P341" s="31">
        <f t="shared" si="105"/>
        <v>1.4430000000000001</v>
      </c>
      <c r="Q341" s="31">
        <v>40.252000000000002</v>
      </c>
      <c r="R341" s="162"/>
    </row>
    <row r="342" spans="1:18" ht="27" customHeight="1">
      <c r="A342" s="173">
        <v>1131</v>
      </c>
      <c r="B342" s="88" t="s">
        <v>14</v>
      </c>
      <c r="C342" s="228">
        <v>9002188</v>
      </c>
      <c r="D342" s="89">
        <v>18.899999999999999</v>
      </c>
      <c r="E342" s="89">
        <v>18.899999999999999</v>
      </c>
      <c r="F342" s="28">
        <v>12</v>
      </c>
      <c r="G342" s="28">
        <v>31</v>
      </c>
      <c r="H342" s="28">
        <f t="shared" si="104"/>
        <v>372</v>
      </c>
      <c r="I342" s="144">
        <v>226.8</v>
      </c>
      <c r="J342" s="181">
        <f t="shared" si="100"/>
        <v>6803.9999999999991</v>
      </c>
      <c r="K342" s="140">
        <f t="shared" si="101"/>
        <v>226.8</v>
      </c>
      <c r="L342" s="124">
        <f t="shared" si="102"/>
        <v>6803.9999999999991</v>
      </c>
      <c r="M342" s="107">
        <f t="shared" si="99"/>
        <v>39043.599999999999</v>
      </c>
      <c r="N342" s="45">
        <f t="shared" si="103"/>
        <v>5.74</v>
      </c>
      <c r="O342" s="98">
        <v>97609</v>
      </c>
      <c r="P342" s="31">
        <f t="shared" si="105"/>
        <v>14.346</v>
      </c>
      <c r="Q342" s="31">
        <v>40.252000000000002</v>
      </c>
      <c r="R342" s="162"/>
    </row>
    <row r="343" spans="1:18" ht="27" customHeight="1">
      <c r="A343" s="173">
        <v>1132</v>
      </c>
      <c r="B343" s="88" t="s">
        <v>15</v>
      </c>
      <c r="C343" s="228">
        <v>9002189</v>
      </c>
      <c r="D343" s="89">
        <v>36.35</v>
      </c>
      <c r="E343" s="90">
        <f>35.9+0.45</f>
        <v>36.35</v>
      </c>
      <c r="F343" s="28">
        <v>12</v>
      </c>
      <c r="G343" s="28">
        <v>31</v>
      </c>
      <c r="H343" s="28">
        <f t="shared" si="104"/>
        <v>372</v>
      </c>
      <c r="I343" s="144">
        <v>74.3</v>
      </c>
      <c r="J343" s="181">
        <f t="shared" si="100"/>
        <v>13447.900000000001</v>
      </c>
      <c r="K343" s="140">
        <f t="shared" si="101"/>
        <v>74.3</v>
      </c>
      <c r="L343" s="124">
        <f t="shared" si="102"/>
        <v>13447.900000000001</v>
      </c>
      <c r="M343" s="107">
        <f t="shared" si="99"/>
        <v>56619.6</v>
      </c>
      <c r="N343" s="45">
        <f t="shared" si="103"/>
        <v>4.21</v>
      </c>
      <c r="O343" s="98">
        <v>141549</v>
      </c>
      <c r="P343" s="31">
        <f t="shared" si="105"/>
        <v>10.526</v>
      </c>
      <c r="Q343" s="31">
        <v>40.252000000000002</v>
      </c>
      <c r="R343" s="162"/>
    </row>
    <row r="344" spans="1:18" ht="27" customHeight="1">
      <c r="A344" s="173">
        <v>1133</v>
      </c>
      <c r="B344" s="88" t="s">
        <v>16</v>
      </c>
      <c r="C344" s="228">
        <v>9002190</v>
      </c>
      <c r="D344" s="90">
        <v>56.9</v>
      </c>
      <c r="E344" s="90">
        <v>56.9</v>
      </c>
      <c r="F344" s="28">
        <v>4</v>
      </c>
      <c r="G344" s="28">
        <v>31</v>
      </c>
      <c r="H344" s="28">
        <f t="shared" si="104"/>
        <v>124</v>
      </c>
      <c r="I344" s="144">
        <v>6.6</v>
      </c>
      <c r="J344" s="181">
        <f t="shared" si="100"/>
        <v>7048.9999999999991</v>
      </c>
      <c r="K344" s="140">
        <f t="shared" si="101"/>
        <v>6.6</v>
      </c>
      <c r="L344" s="124">
        <f t="shared" si="102"/>
        <v>7048.9999999999991</v>
      </c>
      <c r="M344" s="107">
        <f t="shared" si="99"/>
        <v>35288.800000000003</v>
      </c>
      <c r="N344" s="45">
        <f t="shared" si="103"/>
        <v>5.01</v>
      </c>
      <c r="O344" s="98">
        <v>88222</v>
      </c>
      <c r="P344" s="31">
        <f t="shared" si="105"/>
        <v>12.516</v>
      </c>
      <c r="Q344" s="31">
        <v>40.252000000000002</v>
      </c>
      <c r="R344" s="162"/>
    </row>
    <row r="345" spans="1:18" ht="27" customHeight="1">
      <c r="A345" s="173">
        <v>1135</v>
      </c>
      <c r="B345" s="88" t="s">
        <v>17</v>
      </c>
      <c r="C345" s="228">
        <v>9002191</v>
      </c>
      <c r="D345" s="89">
        <v>28.4</v>
      </c>
      <c r="E345" s="89">
        <v>28.4</v>
      </c>
      <c r="F345" s="28">
        <v>24</v>
      </c>
      <c r="G345" s="28">
        <v>31</v>
      </c>
      <c r="H345" s="28">
        <f t="shared" si="104"/>
        <v>744</v>
      </c>
      <c r="I345" s="144">
        <v>3.5</v>
      </c>
      <c r="J345" s="181">
        <f t="shared" si="100"/>
        <v>21126.1</v>
      </c>
      <c r="K345" s="140">
        <f t="shared" si="101"/>
        <v>3.5</v>
      </c>
      <c r="L345" s="124">
        <f t="shared" si="102"/>
        <v>21126.1</v>
      </c>
      <c r="M345" s="107">
        <f t="shared" si="99"/>
        <v>44896.800000000003</v>
      </c>
      <c r="N345" s="45">
        <f t="shared" si="103"/>
        <v>2.13</v>
      </c>
      <c r="O345" s="98">
        <v>112242</v>
      </c>
      <c r="P345" s="31">
        <f t="shared" si="105"/>
        <v>5.3129999999999997</v>
      </c>
      <c r="Q345" s="31">
        <v>40.252000000000002</v>
      </c>
      <c r="R345" s="162"/>
    </row>
    <row r="346" spans="1:18" ht="27" customHeight="1">
      <c r="A346" s="173">
        <v>1136</v>
      </c>
      <c r="B346" s="88" t="s">
        <v>18</v>
      </c>
      <c r="C346" s="228">
        <v>9002192</v>
      </c>
      <c r="D346" s="90">
        <v>26.85</v>
      </c>
      <c r="E346" s="90">
        <f>26.4+0.45</f>
        <v>26.849999999999998</v>
      </c>
      <c r="F346" s="28">
        <v>6</v>
      </c>
      <c r="G346" s="28">
        <v>31</v>
      </c>
      <c r="H346" s="28">
        <f t="shared" si="104"/>
        <v>186</v>
      </c>
      <c r="I346" s="144">
        <v>55.3</v>
      </c>
      <c r="J346" s="181">
        <f t="shared" si="100"/>
        <v>4938.8</v>
      </c>
      <c r="K346" s="140">
        <f t="shared" si="101"/>
        <v>55.3</v>
      </c>
      <c r="L346" s="124">
        <f t="shared" si="102"/>
        <v>4938.7999999999993</v>
      </c>
      <c r="M346" s="107">
        <f t="shared" si="99"/>
        <v>22380.400000000001</v>
      </c>
      <c r="N346" s="45">
        <f t="shared" si="103"/>
        <v>4.53</v>
      </c>
      <c r="O346" s="98">
        <v>55951</v>
      </c>
      <c r="P346" s="31">
        <f t="shared" si="105"/>
        <v>11.329000000000001</v>
      </c>
      <c r="Q346" s="31">
        <v>40.252000000000002</v>
      </c>
      <c r="R346" s="162"/>
    </row>
    <row r="347" spans="1:18" ht="27" customHeight="1">
      <c r="A347" s="173">
        <v>1137</v>
      </c>
      <c r="B347" s="88" t="s">
        <v>19</v>
      </c>
      <c r="C347" s="228">
        <v>9002185</v>
      </c>
      <c r="D347" s="89">
        <v>69.3</v>
      </c>
      <c r="E347" s="89">
        <v>69.3</v>
      </c>
      <c r="F347" s="28">
        <v>14</v>
      </c>
      <c r="G347" s="28">
        <v>31</v>
      </c>
      <c r="H347" s="28">
        <f t="shared" si="104"/>
        <v>434</v>
      </c>
      <c r="I347" s="144"/>
      <c r="J347" s="181">
        <f t="shared" si="100"/>
        <v>30076.199999999997</v>
      </c>
      <c r="K347" s="140"/>
      <c r="L347" s="124">
        <f t="shared" si="102"/>
        <v>30076.199999999997</v>
      </c>
      <c r="M347" s="107">
        <f t="shared" si="99"/>
        <v>49052.800000000003</v>
      </c>
      <c r="N347" s="45">
        <f t="shared" si="103"/>
        <v>1.63</v>
      </c>
      <c r="O347" s="98">
        <v>122632</v>
      </c>
      <c r="P347" s="31">
        <f t="shared" si="105"/>
        <v>4.077</v>
      </c>
      <c r="Q347" s="31">
        <v>40.252000000000002</v>
      </c>
      <c r="R347" s="162"/>
    </row>
    <row r="348" spans="1:18" ht="27" customHeight="1">
      <c r="A348" s="173">
        <v>1139</v>
      </c>
      <c r="B348" s="88" t="s">
        <v>20</v>
      </c>
      <c r="C348" s="228">
        <v>9002193</v>
      </c>
      <c r="D348" s="89">
        <v>27.9</v>
      </c>
      <c r="E348" s="89">
        <v>27.9</v>
      </c>
      <c r="F348" s="28">
        <v>18</v>
      </c>
      <c r="G348" s="28">
        <v>31</v>
      </c>
      <c r="H348" s="28">
        <f t="shared" si="104"/>
        <v>558</v>
      </c>
      <c r="I348" s="144">
        <v>172.6</v>
      </c>
      <c r="J348" s="181">
        <f t="shared" si="100"/>
        <v>15395.599999999999</v>
      </c>
      <c r="K348" s="140">
        <f t="shared" si="101"/>
        <v>172.6</v>
      </c>
      <c r="L348" s="124">
        <f t="shared" si="102"/>
        <v>15395.599999999999</v>
      </c>
      <c r="M348" s="107">
        <f t="shared" si="99"/>
        <v>63602.400000000001</v>
      </c>
      <c r="N348" s="45">
        <f t="shared" si="103"/>
        <v>4.13</v>
      </c>
      <c r="O348" s="98">
        <v>159006</v>
      </c>
      <c r="P348" s="31">
        <f t="shared" si="105"/>
        <v>10.327999999999999</v>
      </c>
      <c r="Q348" s="31">
        <v>40.252000000000002</v>
      </c>
      <c r="R348" s="51"/>
    </row>
    <row r="349" spans="1:18" ht="27" customHeight="1">
      <c r="A349" s="173">
        <v>1140</v>
      </c>
      <c r="B349" s="88" t="s">
        <v>21</v>
      </c>
      <c r="C349" s="228">
        <v>9002194</v>
      </c>
      <c r="D349" s="89">
        <v>76.5</v>
      </c>
      <c r="E349" s="89">
        <v>76.5</v>
      </c>
      <c r="F349" s="28">
        <v>16</v>
      </c>
      <c r="G349" s="28">
        <v>31</v>
      </c>
      <c r="H349" s="28">
        <f t="shared" si="104"/>
        <v>496</v>
      </c>
      <c r="I349" s="144">
        <v>6.4</v>
      </c>
      <c r="J349" s="181">
        <f t="shared" si="100"/>
        <v>37937.599999999999</v>
      </c>
      <c r="K349" s="140">
        <f t="shared" si="101"/>
        <v>6.4</v>
      </c>
      <c r="L349" s="124">
        <f t="shared" si="102"/>
        <v>37937.599999999999</v>
      </c>
      <c r="M349" s="107">
        <f t="shared" si="99"/>
        <v>214509.6</v>
      </c>
      <c r="N349" s="45">
        <f t="shared" si="103"/>
        <v>5.65</v>
      </c>
      <c r="O349" s="98">
        <v>536274</v>
      </c>
      <c r="P349" s="31">
        <f t="shared" si="105"/>
        <v>14.135999999999999</v>
      </c>
      <c r="Q349" s="31">
        <v>40.252000000000002</v>
      </c>
      <c r="R349" s="51"/>
    </row>
    <row r="350" spans="1:18" ht="27" customHeight="1">
      <c r="A350" s="173">
        <v>1141</v>
      </c>
      <c r="B350" s="88" t="s">
        <v>22</v>
      </c>
      <c r="C350" s="228">
        <v>9002069</v>
      </c>
      <c r="D350" s="90">
        <v>122.7</v>
      </c>
      <c r="E350" s="90">
        <v>137.9</v>
      </c>
      <c r="F350" s="28">
        <v>2</v>
      </c>
      <c r="G350" s="28">
        <v>31</v>
      </c>
      <c r="H350" s="28">
        <f t="shared" si="104"/>
        <v>62</v>
      </c>
      <c r="I350" s="149">
        <v>245.4</v>
      </c>
      <c r="J350" s="181">
        <f t="shared" si="100"/>
        <v>7362.0000000000009</v>
      </c>
      <c r="K350" s="140">
        <v>275.8</v>
      </c>
      <c r="L350" s="124">
        <f t="shared" si="102"/>
        <v>8274.0000000000018</v>
      </c>
      <c r="M350" s="107">
        <f t="shared" si="99"/>
        <v>60179.6</v>
      </c>
      <c r="N350" s="45">
        <f t="shared" si="103"/>
        <v>7.27</v>
      </c>
      <c r="O350" s="98">
        <v>150449</v>
      </c>
      <c r="P350" s="31">
        <f t="shared" si="105"/>
        <v>18.183</v>
      </c>
      <c r="Q350" s="31">
        <v>40.252000000000002</v>
      </c>
      <c r="R350" s="162"/>
    </row>
    <row r="351" spans="1:18" ht="27" customHeight="1">
      <c r="A351" s="173">
        <v>1142</v>
      </c>
      <c r="B351" s="88" t="s">
        <v>23</v>
      </c>
      <c r="C351" s="228">
        <v>9001865</v>
      </c>
      <c r="D351" s="89">
        <v>45.5</v>
      </c>
      <c r="E351" s="89">
        <v>45.5</v>
      </c>
      <c r="F351" s="28">
        <v>8</v>
      </c>
      <c r="G351" s="28">
        <v>31</v>
      </c>
      <c r="H351" s="28">
        <f t="shared" si="104"/>
        <v>248</v>
      </c>
      <c r="I351" s="144">
        <v>45.5</v>
      </c>
      <c r="J351" s="181">
        <f t="shared" si="100"/>
        <v>11238.5</v>
      </c>
      <c r="K351" s="140">
        <f t="shared" si="101"/>
        <v>45.5</v>
      </c>
      <c r="L351" s="124">
        <f t="shared" si="102"/>
        <v>11238.5</v>
      </c>
      <c r="M351" s="107">
        <f t="shared" si="99"/>
        <v>28403.200000000001</v>
      </c>
      <c r="N351" s="45">
        <f t="shared" si="103"/>
        <v>2.5299999999999998</v>
      </c>
      <c r="O351" s="98">
        <v>71008</v>
      </c>
      <c r="P351" s="31">
        <f t="shared" si="105"/>
        <v>6.3179999999999996</v>
      </c>
      <c r="Q351" s="31">
        <v>40.252000000000002</v>
      </c>
      <c r="R351" s="162"/>
    </row>
    <row r="352" spans="1:18" ht="27" customHeight="1">
      <c r="A352" s="173">
        <v>1143</v>
      </c>
      <c r="B352" s="88" t="s">
        <v>24</v>
      </c>
      <c r="C352" s="228">
        <v>9002214</v>
      </c>
      <c r="D352" s="89">
        <v>4.4000000000000004</v>
      </c>
      <c r="E352" s="89">
        <v>4.4000000000000004</v>
      </c>
      <c r="F352" s="28">
        <v>8</v>
      </c>
      <c r="G352" s="28">
        <v>31</v>
      </c>
      <c r="H352" s="28">
        <f t="shared" si="104"/>
        <v>248</v>
      </c>
      <c r="I352" s="144"/>
      <c r="J352" s="181">
        <f t="shared" si="100"/>
        <v>1091.2</v>
      </c>
      <c r="K352" s="140"/>
      <c r="L352" s="124">
        <f t="shared" si="102"/>
        <v>1091.2</v>
      </c>
      <c r="M352" s="107">
        <f t="shared" si="99"/>
        <v>6731.2</v>
      </c>
      <c r="N352" s="45">
        <f t="shared" si="103"/>
        <v>6.17</v>
      </c>
      <c r="O352" s="98">
        <v>16828</v>
      </c>
      <c r="P352" s="31">
        <f t="shared" si="105"/>
        <v>15.422000000000001</v>
      </c>
      <c r="Q352" s="31">
        <v>40.252000000000002</v>
      </c>
      <c r="R352" s="162"/>
    </row>
    <row r="353" spans="1:19" ht="27" customHeight="1" thickBot="1">
      <c r="A353" s="176">
        <v>1145</v>
      </c>
      <c r="B353" s="108" t="s">
        <v>25</v>
      </c>
      <c r="C353" s="175">
        <v>9002207</v>
      </c>
      <c r="D353" s="93">
        <v>75.7</v>
      </c>
      <c r="E353" s="93">
        <v>126.6</v>
      </c>
      <c r="F353" s="125">
        <v>14</v>
      </c>
      <c r="G353" s="125">
        <v>31</v>
      </c>
      <c r="H353" s="125">
        <f t="shared" si="104"/>
        <v>434</v>
      </c>
      <c r="I353" s="145">
        <v>605.6</v>
      </c>
      <c r="J353" s="205">
        <f t="shared" si="100"/>
        <v>32248.200000000004</v>
      </c>
      <c r="K353" s="141">
        <v>1012.8</v>
      </c>
      <c r="L353" s="126">
        <f t="shared" si="102"/>
        <v>53931.599999999991</v>
      </c>
      <c r="M353" s="109">
        <f t="shared" si="99"/>
        <v>356980.4</v>
      </c>
      <c r="N353" s="55">
        <f t="shared" si="103"/>
        <v>6.62</v>
      </c>
      <c r="O353" s="99">
        <v>892451</v>
      </c>
      <c r="P353" s="62">
        <f t="shared" si="105"/>
        <v>16.547999999999998</v>
      </c>
      <c r="Q353" s="62">
        <v>40.252000000000002</v>
      </c>
    </row>
    <row r="354" spans="1:19" ht="27" customHeight="1" thickBot="1">
      <c r="A354" s="193"/>
      <c r="B354" s="116"/>
      <c r="C354" s="39"/>
      <c r="D354" s="199"/>
      <c r="E354" s="199"/>
      <c r="F354" s="214"/>
      <c r="G354" s="214"/>
      <c r="H354" s="215"/>
      <c r="I354" s="216">
        <f t="shared" ref="I354:L354" si="106">SUM(I333:I353)</f>
        <v>2047.8000000000002</v>
      </c>
      <c r="J354" s="216">
        <f t="shared" si="106"/>
        <v>267320.5</v>
      </c>
      <c r="K354" s="216">
        <f t="shared" si="106"/>
        <v>2489.3999999999996</v>
      </c>
      <c r="L354" s="216">
        <f t="shared" si="106"/>
        <v>290491.59999999998</v>
      </c>
      <c r="M354" s="220"/>
      <c r="N354" s="220"/>
      <c r="O354" s="219">
        <f>SUM(O333:O353)</f>
        <v>3153836</v>
      </c>
      <c r="P354" s="39"/>
      <c r="Q354" s="39"/>
      <c r="R354" s="162"/>
    </row>
    <row r="355" spans="1:19" ht="27" customHeight="1">
      <c r="A355" s="6" t="s">
        <v>0</v>
      </c>
      <c r="B355" s="32" t="s">
        <v>5</v>
      </c>
      <c r="C355" s="7"/>
      <c r="D355" s="127"/>
      <c r="E355" s="127"/>
      <c r="F355" s="7"/>
      <c r="G355" s="7"/>
      <c r="H355" s="7"/>
      <c r="I355" s="146"/>
      <c r="J355" s="146"/>
      <c r="K355" s="146"/>
      <c r="L355" s="128"/>
      <c r="M355" s="25"/>
      <c r="N355" s="7"/>
      <c r="O355" s="26"/>
      <c r="P355" s="114"/>
      <c r="Q355" s="114"/>
      <c r="R355" s="162"/>
    </row>
    <row r="356" spans="1:19" ht="27" customHeight="1">
      <c r="A356" s="6"/>
      <c r="B356" s="32" t="s">
        <v>6</v>
      </c>
      <c r="C356" s="7"/>
      <c r="D356" s="127"/>
      <c r="E356" s="127"/>
      <c r="F356" s="7"/>
      <c r="G356" s="7"/>
      <c r="H356" s="7"/>
      <c r="I356" s="146"/>
      <c r="J356" s="146"/>
      <c r="K356" s="146"/>
      <c r="L356" s="128"/>
      <c r="M356" s="25"/>
      <c r="N356" s="7"/>
      <c r="O356" s="26"/>
      <c r="P356" s="129"/>
      <c r="Q356" s="129"/>
      <c r="R356" s="162"/>
    </row>
    <row r="357" spans="1:19" ht="27" customHeight="1">
      <c r="A357" s="6"/>
      <c r="B357" s="32" t="s">
        <v>7</v>
      </c>
      <c r="C357" s="7"/>
      <c r="D357" s="127"/>
      <c r="E357" s="127"/>
      <c r="F357" s="7"/>
      <c r="G357" s="7"/>
      <c r="H357" s="7"/>
      <c r="I357" s="146"/>
      <c r="J357" s="146"/>
      <c r="K357" s="146"/>
      <c r="L357" s="128"/>
      <c r="M357" s="25"/>
      <c r="N357" s="7"/>
      <c r="O357" s="26"/>
      <c r="P357" s="129"/>
      <c r="Q357" s="129"/>
      <c r="R357" s="162"/>
    </row>
    <row r="358" spans="1:19" ht="27" customHeight="1">
      <c r="A358" s="6"/>
      <c r="B358" s="32" t="s">
        <v>8</v>
      </c>
      <c r="C358" s="7"/>
      <c r="D358" s="127"/>
      <c r="E358" s="127"/>
      <c r="F358" s="7"/>
      <c r="G358" s="7"/>
      <c r="H358" s="7"/>
      <c r="I358" s="146"/>
      <c r="J358" s="146"/>
      <c r="K358" s="146"/>
      <c r="L358" s="128"/>
      <c r="M358" s="25"/>
      <c r="N358" s="7"/>
      <c r="O358" s="26"/>
      <c r="P358" s="129"/>
      <c r="Q358" s="129"/>
      <c r="R358" s="162"/>
    </row>
    <row r="359" spans="1:19" ht="27" customHeight="1">
      <c r="A359" s="6"/>
      <c r="B359" s="32" t="s">
        <v>9</v>
      </c>
      <c r="C359" s="7"/>
      <c r="D359" s="129"/>
      <c r="E359" s="129"/>
      <c r="F359" s="127"/>
      <c r="G359" s="127"/>
      <c r="H359" s="7"/>
      <c r="I359" s="146"/>
      <c r="J359" s="146"/>
      <c r="K359" s="146"/>
      <c r="L359" s="128"/>
      <c r="M359" s="25"/>
      <c r="N359" s="7"/>
      <c r="O359" s="26"/>
      <c r="P359" s="8"/>
      <c r="Q359" s="8"/>
      <c r="R359" s="162"/>
    </row>
    <row r="360" spans="1:19" ht="27" customHeight="1">
      <c r="A360" s="6"/>
      <c r="B360" s="5" t="s">
        <v>10</v>
      </c>
      <c r="C360" s="7"/>
      <c r="D360" s="129"/>
      <c r="E360" s="129"/>
      <c r="F360" s="7"/>
      <c r="G360" s="7"/>
      <c r="H360" s="7"/>
      <c r="I360" s="146"/>
      <c r="J360" s="146"/>
      <c r="K360" s="146"/>
      <c r="L360" s="128"/>
      <c r="M360" s="25"/>
      <c r="N360" s="7"/>
      <c r="O360" s="26"/>
      <c r="P360" s="8"/>
      <c r="Q360" s="8"/>
      <c r="R360" s="162"/>
    </row>
    <row r="361" spans="1:19" ht="27" customHeight="1" thickBot="1">
      <c r="A361" s="80"/>
      <c r="B361" s="4"/>
      <c r="C361" s="39"/>
      <c r="D361" s="38"/>
      <c r="E361" s="38"/>
      <c r="F361" s="39"/>
      <c r="G361" s="39"/>
      <c r="H361" s="39"/>
      <c r="I361" s="247"/>
      <c r="J361" s="247"/>
      <c r="K361" s="247"/>
      <c r="L361" s="40"/>
      <c r="M361" s="81"/>
      <c r="N361" s="39"/>
      <c r="O361" s="82"/>
      <c r="P361" s="77"/>
      <c r="Q361" s="77"/>
      <c r="R361" s="162"/>
    </row>
    <row r="362" spans="1:19" ht="27" customHeight="1">
      <c r="B362" s="2" t="s">
        <v>11</v>
      </c>
      <c r="D362" s="137"/>
      <c r="E362" s="137"/>
      <c r="L362" s="148"/>
      <c r="M362" s="34"/>
      <c r="N362" s="25"/>
      <c r="P362" s="26"/>
      <c r="S362" s="34"/>
    </row>
    <row r="363" spans="1:19" ht="27" customHeight="1">
      <c r="D363" s="137"/>
      <c r="E363" s="137"/>
      <c r="L363" s="148"/>
      <c r="M363" s="34"/>
      <c r="N363" s="25"/>
      <c r="P363" s="26"/>
      <c r="S363" s="34"/>
    </row>
    <row r="364" spans="1:19" ht="27" customHeight="1" thickBot="1">
      <c r="A364" s="276" t="s">
        <v>69</v>
      </c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</row>
    <row r="365" spans="1:19" ht="64.900000000000006" customHeight="1" thickBot="1">
      <c r="A365" s="235" t="s">
        <v>57</v>
      </c>
      <c r="B365" s="9" t="s">
        <v>1</v>
      </c>
      <c r="C365" s="1" t="s">
        <v>2</v>
      </c>
      <c r="D365" s="1" t="s">
        <v>50</v>
      </c>
      <c r="E365" s="1" t="s">
        <v>51</v>
      </c>
      <c r="F365" s="1" t="s">
        <v>52</v>
      </c>
      <c r="G365" s="1" t="s">
        <v>53</v>
      </c>
      <c r="H365" s="1" t="s">
        <v>54</v>
      </c>
      <c r="I365" s="56" t="s">
        <v>71</v>
      </c>
      <c r="J365" s="56" t="s">
        <v>70</v>
      </c>
      <c r="K365" s="56" t="s">
        <v>72</v>
      </c>
      <c r="L365" s="1" t="s">
        <v>55</v>
      </c>
      <c r="M365" s="57" t="s">
        <v>56</v>
      </c>
      <c r="N365" s="248" t="s">
        <v>3</v>
      </c>
      <c r="O365" s="115" t="s">
        <v>73</v>
      </c>
      <c r="P365" s="1" t="s">
        <v>12</v>
      </c>
      <c r="Q365" s="1" t="s">
        <v>4</v>
      </c>
      <c r="R365" s="162"/>
    </row>
    <row r="366" spans="1:19" ht="27" customHeight="1">
      <c r="A366" s="85">
        <v>1120</v>
      </c>
      <c r="B366" s="100" t="s">
        <v>43</v>
      </c>
      <c r="C366" s="58">
        <v>9001862</v>
      </c>
      <c r="D366" s="142">
        <v>10</v>
      </c>
      <c r="E366" s="142">
        <v>10</v>
      </c>
      <c r="F366" s="58">
        <v>2</v>
      </c>
      <c r="G366" s="138">
        <v>30</v>
      </c>
      <c r="H366" s="138">
        <f>G366*F366</f>
        <v>60</v>
      </c>
      <c r="I366" s="160">
        <v>105</v>
      </c>
      <c r="J366" s="197">
        <f t="shared" ref="J366" si="107">D366*H366-I366</f>
        <v>495</v>
      </c>
      <c r="K366" s="155">
        <f>I366</f>
        <v>105</v>
      </c>
      <c r="L366" s="121">
        <f t="shared" ref="L366" si="108">E366*H366-K366</f>
        <v>495</v>
      </c>
      <c r="M366" s="110">
        <f t="shared" ref="M366:M386" si="109">O366/2.5</f>
        <v>97.2</v>
      </c>
      <c r="N366" s="53">
        <f>ROUND(M366/L366,2)</f>
        <v>0.2</v>
      </c>
      <c r="O366" s="158">
        <v>243</v>
      </c>
      <c r="P366" s="60">
        <f>ROUND(O366/L366,3)</f>
        <v>0.49099999999999999</v>
      </c>
      <c r="Q366" s="60">
        <v>40.252000000000002</v>
      </c>
      <c r="R366" s="233"/>
    </row>
    <row r="367" spans="1:19" ht="27" customHeight="1">
      <c r="A367" s="173">
        <v>1121</v>
      </c>
      <c r="B367" s="88" t="s">
        <v>26</v>
      </c>
      <c r="C367" s="228">
        <v>9001863</v>
      </c>
      <c r="D367" s="89">
        <v>48.8</v>
      </c>
      <c r="E367" s="89">
        <v>48.8</v>
      </c>
      <c r="F367" s="28">
        <v>22</v>
      </c>
      <c r="G367" s="28">
        <v>30</v>
      </c>
      <c r="H367" s="28">
        <f>G367*F367</f>
        <v>660</v>
      </c>
      <c r="I367" s="150"/>
      <c r="J367" s="181">
        <f t="shared" ref="J367:J386" si="110">D367*H367-I367</f>
        <v>32207.999999999996</v>
      </c>
      <c r="K367" s="140"/>
      <c r="L367" s="124">
        <f t="shared" ref="L367:L386" si="111">E367*H367-K367</f>
        <v>32207.999999999996</v>
      </c>
      <c r="M367" s="107">
        <f t="shared" si="109"/>
        <v>158604</v>
      </c>
      <c r="N367" s="45">
        <f t="shared" ref="N367:N386" si="112">ROUND(M367/L367,2)</f>
        <v>4.92</v>
      </c>
      <c r="O367" s="96">
        <v>396510</v>
      </c>
      <c r="P367" s="31">
        <f>ROUND(O367/L367,3)</f>
        <v>12.311</v>
      </c>
      <c r="Q367" s="31">
        <v>40.252000000000002</v>
      </c>
      <c r="R367" s="233"/>
    </row>
    <row r="368" spans="1:19" ht="27" customHeight="1">
      <c r="A368" s="173">
        <v>1122</v>
      </c>
      <c r="B368" s="88" t="s">
        <v>27</v>
      </c>
      <c r="C368" s="228">
        <v>9001864</v>
      </c>
      <c r="D368" s="90">
        <v>71.150000000000006</v>
      </c>
      <c r="E368" s="90">
        <v>72.400000000000006</v>
      </c>
      <c r="F368" s="28">
        <v>6</v>
      </c>
      <c r="G368" s="28">
        <v>30</v>
      </c>
      <c r="H368" s="28">
        <f t="shared" ref="H368:H386" si="113">G368*F368</f>
        <v>180</v>
      </c>
      <c r="I368" s="150">
        <v>6.6</v>
      </c>
      <c r="J368" s="181">
        <f t="shared" si="110"/>
        <v>12800.400000000001</v>
      </c>
      <c r="K368" s="140">
        <f t="shared" ref="K368:K384" si="114">I368</f>
        <v>6.6</v>
      </c>
      <c r="L368" s="124">
        <f t="shared" si="111"/>
        <v>13025.400000000001</v>
      </c>
      <c r="M368" s="107">
        <f t="shared" si="109"/>
        <v>40428.800000000003</v>
      </c>
      <c r="N368" s="45">
        <f t="shared" si="112"/>
        <v>3.1</v>
      </c>
      <c r="O368" s="96">
        <v>101072</v>
      </c>
      <c r="P368" s="31">
        <f t="shared" ref="P368:P386" si="115">ROUND(O368/L368,3)</f>
        <v>7.76</v>
      </c>
      <c r="Q368" s="31">
        <v>40.252000000000002</v>
      </c>
      <c r="R368" s="233"/>
    </row>
    <row r="369" spans="1:18" ht="27" customHeight="1">
      <c r="A369" s="173">
        <v>1123</v>
      </c>
      <c r="B369" s="84" t="s">
        <v>28</v>
      </c>
      <c r="C369" s="228">
        <v>9002067</v>
      </c>
      <c r="D369" s="89">
        <v>19.600000000000001</v>
      </c>
      <c r="E369" s="89">
        <v>20.399999999999999</v>
      </c>
      <c r="F369" s="28">
        <v>14</v>
      </c>
      <c r="G369" s="28">
        <v>30</v>
      </c>
      <c r="H369" s="28">
        <f t="shared" si="113"/>
        <v>420</v>
      </c>
      <c r="I369" s="150">
        <v>1.7</v>
      </c>
      <c r="J369" s="181">
        <f t="shared" si="110"/>
        <v>8230.2999999999993</v>
      </c>
      <c r="K369" s="140">
        <f t="shared" si="114"/>
        <v>1.7</v>
      </c>
      <c r="L369" s="124">
        <f t="shared" si="111"/>
        <v>8566.2999999999993</v>
      </c>
      <c r="M369" s="107">
        <f t="shared" si="109"/>
        <v>28670</v>
      </c>
      <c r="N369" s="45">
        <f t="shared" si="112"/>
        <v>3.35</v>
      </c>
      <c r="O369" s="96">
        <v>71675</v>
      </c>
      <c r="P369" s="31">
        <f t="shared" si="115"/>
        <v>8.3670000000000009</v>
      </c>
      <c r="Q369" s="31">
        <v>40.252000000000002</v>
      </c>
      <c r="R369" s="233"/>
    </row>
    <row r="370" spans="1:18" ht="27" customHeight="1">
      <c r="A370" s="173">
        <v>1125</v>
      </c>
      <c r="B370" s="84" t="s">
        <v>44</v>
      </c>
      <c r="C370" s="228">
        <v>9002182</v>
      </c>
      <c r="D370" s="89">
        <v>20.8</v>
      </c>
      <c r="E370" s="89">
        <v>20.8</v>
      </c>
      <c r="F370" s="28">
        <v>6</v>
      </c>
      <c r="G370" s="28">
        <v>30</v>
      </c>
      <c r="H370" s="28">
        <f t="shared" si="113"/>
        <v>180</v>
      </c>
      <c r="I370" s="150"/>
      <c r="J370" s="181">
        <f t="shared" si="110"/>
        <v>3744</v>
      </c>
      <c r="K370" s="140"/>
      <c r="L370" s="124">
        <f t="shared" si="111"/>
        <v>3744</v>
      </c>
      <c r="M370" s="107">
        <f t="shared" si="109"/>
        <v>4253.6000000000004</v>
      </c>
      <c r="N370" s="45">
        <f t="shared" ref="N370:N375" si="116">ROUND(M370/L370,2)</f>
        <v>1.1399999999999999</v>
      </c>
      <c r="O370" s="96">
        <v>10634</v>
      </c>
      <c r="P370" s="31">
        <f t="shared" si="115"/>
        <v>2.84</v>
      </c>
      <c r="Q370" s="31">
        <v>40.252000000000002</v>
      </c>
      <c r="R370" s="233"/>
    </row>
    <row r="371" spans="1:18" ht="27" customHeight="1">
      <c r="A371" s="173">
        <v>1126</v>
      </c>
      <c r="B371" s="88" t="s">
        <v>39</v>
      </c>
      <c r="C371" s="228">
        <v>9002068</v>
      </c>
      <c r="D371" s="178">
        <v>66.099999999999994</v>
      </c>
      <c r="E371" s="178">
        <v>66.099999999999994</v>
      </c>
      <c r="F371" s="28">
        <v>2</v>
      </c>
      <c r="G371" s="28">
        <v>30</v>
      </c>
      <c r="H371" s="28">
        <f t="shared" si="113"/>
        <v>60</v>
      </c>
      <c r="I371" s="150">
        <v>132.19999999999999</v>
      </c>
      <c r="J371" s="181">
        <f t="shared" si="110"/>
        <v>3833.7999999999997</v>
      </c>
      <c r="K371" s="140">
        <f t="shared" si="114"/>
        <v>132.19999999999999</v>
      </c>
      <c r="L371" s="124">
        <f t="shared" si="111"/>
        <v>3833.7999999999997</v>
      </c>
      <c r="M371" s="107">
        <f t="shared" si="109"/>
        <v>15760.4</v>
      </c>
      <c r="N371" s="45">
        <f t="shared" si="116"/>
        <v>4.1100000000000003</v>
      </c>
      <c r="O371" s="96">
        <v>39401</v>
      </c>
      <c r="P371" s="31">
        <f t="shared" si="115"/>
        <v>10.276999999999999</v>
      </c>
      <c r="Q371" s="31">
        <v>40.252000000000002</v>
      </c>
      <c r="R371" s="233"/>
    </row>
    <row r="372" spans="1:18" ht="27" customHeight="1">
      <c r="A372" s="173">
        <v>1128</v>
      </c>
      <c r="B372" s="84" t="s">
        <v>45</v>
      </c>
      <c r="C372" s="228">
        <v>9002283</v>
      </c>
      <c r="D372" s="178">
        <v>35.15</v>
      </c>
      <c r="E372" s="178">
        <v>35.15</v>
      </c>
      <c r="F372" s="28">
        <v>4</v>
      </c>
      <c r="G372" s="28">
        <v>30</v>
      </c>
      <c r="H372" s="28">
        <f t="shared" si="113"/>
        <v>120</v>
      </c>
      <c r="I372" s="150">
        <v>7.4</v>
      </c>
      <c r="J372" s="181">
        <f t="shared" si="110"/>
        <v>4210.6000000000004</v>
      </c>
      <c r="K372" s="140">
        <f t="shared" si="114"/>
        <v>7.4</v>
      </c>
      <c r="L372" s="124">
        <f t="shared" si="111"/>
        <v>4210.6000000000004</v>
      </c>
      <c r="M372" s="107">
        <f t="shared" si="109"/>
        <v>6924.8</v>
      </c>
      <c r="N372" s="45">
        <f t="shared" si="116"/>
        <v>1.64</v>
      </c>
      <c r="O372" s="96">
        <v>17312</v>
      </c>
      <c r="P372" s="31">
        <f t="shared" si="115"/>
        <v>4.1120000000000001</v>
      </c>
      <c r="Q372" s="31">
        <v>40.252000000000002</v>
      </c>
      <c r="R372" s="233"/>
    </row>
    <row r="373" spans="1:18" ht="27" customHeight="1">
      <c r="A373" s="173">
        <v>1129</v>
      </c>
      <c r="B373" s="88" t="s">
        <v>40</v>
      </c>
      <c r="C373" s="228">
        <v>9002187</v>
      </c>
      <c r="D373" s="178">
        <v>30.75</v>
      </c>
      <c r="E373" s="178">
        <v>30.75</v>
      </c>
      <c r="F373" s="28">
        <v>6</v>
      </c>
      <c r="G373" s="28">
        <v>30</v>
      </c>
      <c r="H373" s="28">
        <f t="shared" si="113"/>
        <v>180</v>
      </c>
      <c r="I373" s="150">
        <v>24.6</v>
      </c>
      <c r="J373" s="181">
        <f t="shared" si="110"/>
        <v>5510.4</v>
      </c>
      <c r="K373" s="140">
        <f t="shared" si="114"/>
        <v>24.6</v>
      </c>
      <c r="L373" s="124">
        <f t="shared" si="111"/>
        <v>5510.4</v>
      </c>
      <c r="M373" s="107">
        <f t="shared" si="109"/>
        <v>18125.2</v>
      </c>
      <c r="N373" s="45">
        <f t="shared" si="116"/>
        <v>3.29</v>
      </c>
      <c r="O373" s="96">
        <v>45313</v>
      </c>
      <c r="P373" s="31">
        <f t="shared" si="115"/>
        <v>8.2230000000000008</v>
      </c>
      <c r="Q373" s="31">
        <v>40.252000000000002</v>
      </c>
      <c r="R373" s="233"/>
    </row>
    <row r="374" spans="1:18" ht="27" customHeight="1">
      <c r="A374" s="173">
        <v>1130</v>
      </c>
      <c r="B374" s="84" t="s">
        <v>46</v>
      </c>
      <c r="C374" s="228">
        <v>9002184</v>
      </c>
      <c r="D374" s="178">
        <v>29.7</v>
      </c>
      <c r="E374" s="178">
        <v>29.7</v>
      </c>
      <c r="F374" s="28">
        <v>6</v>
      </c>
      <c r="G374" s="28">
        <v>30</v>
      </c>
      <c r="H374" s="28">
        <f t="shared" si="113"/>
        <v>180</v>
      </c>
      <c r="I374" s="150">
        <v>52.9</v>
      </c>
      <c r="J374" s="181">
        <f t="shared" si="110"/>
        <v>5293.1</v>
      </c>
      <c r="K374" s="140">
        <f t="shared" si="114"/>
        <v>52.9</v>
      </c>
      <c r="L374" s="124">
        <f t="shared" si="111"/>
        <v>5293.1</v>
      </c>
      <c r="M374" s="107">
        <f t="shared" si="109"/>
        <v>2749.6</v>
      </c>
      <c r="N374" s="45">
        <f t="shared" si="116"/>
        <v>0.52</v>
      </c>
      <c r="O374" s="96">
        <v>6874</v>
      </c>
      <c r="P374" s="31">
        <f t="shared" si="115"/>
        <v>1.2989999999999999</v>
      </c>
      <c r="Q374" s="31">
        <v>40.252000000000002</v>
      </c>
      <c r="R374" s="233"/>
    </row>
    <row r="375" spans="1:18" ht="27" customHeight="1">
      <c r="A375" s="173">
        <v>1131</v>
      </c>
      <c r="B375" s="88" t="s">
        <v>14</v>
      </c>
      <c r="C375" s="228">
        <v>9002188</v>
      </c>
      <c r="D375" s="90">
        <v>18.899999999999999</v>
      </c>
      <c r="E375" s="90">
        <v>18.899999999999999</v>
      </c>
      <c r="F375" s="28">
        <v>12</v>
      </c>
      <c r="G375" s="28">
        <v>30</v>
      </c>
      <c r="H375" s="28">
        <f t="shared" si="113"/>
        <v>360</v>
      </c>
      <c r="I375" s="150">
        <v>0.4</v>
      </c>
      <c r="J375" s="181">
        <f t="shared" si="110"/>
        <v>6803.5999999999995</v>
      </c>
      <c r="K375" s="140">
        <f t="shared" si="114"/>
        <v>0.4</v>
      </c>
      <c r="L375" s="124">
        <f t="shared" si="111"/>
        <v>6803.5999999999995</v>
      </c>
      <c r="M375" s="107">
        <f t="shared" si="109"/>
        <v>37715.599999999999</v>
      </c>
      <c r="N375" s="45">
        <f t="shared" si="116"/>
        <v>5.54</v>
      </c>
      <c r="O375" s="96">
        <v>94289</v>
      </c>
      <c r="P375" s="31">
        <f t="shared" si="115"/>
        <v>13.859</v>
      </c>
      <c r="Q375" s="31">
        <v>40.252000000000002</v>
      </c>
      <c r="R375" s="233"/>
    </row>
    <row r="376" spans="1:18" ht="27" customHeight="1">
      <c r="A376" s="173">
        <v>1132</v>
      </c>
      <c r="B376" s="88" t="s">
        <v>15</v>
      </c>
      <c r="C376" s="228">
        <v>9002189</v>
      </c>
      <c r="D376" s="90">
        <v>36.35</v>
      </c>
      <c r="E376" s="90">
        <v>36.35</v>
      </c>
      <c r="F376" s="28">
        <v>12</v>
      </c>
      <c r="G376" s="28">
        <v>30</v>
      </c>
      <c r="H376" s="28">
        <f t="shared" si="113"/>
        <v>360</v>
      </c>
      <c r="I376" s="150">
        <v>14.1</v>
      </c>
      <c r="J376" s="181">
        <f t="shared" si="110"/>
        <v>13071.9</v>
      </c>
      <c r="K376" s="140">
        <f t="shared" si="114"/>
        <v>14.1</v>
      </c>
      <c r="L376" s="124">
        <f t="shared" si="111"/>
        <v>13071.9</v>
      </c>
      <c r="M376" s="107">
        <f t="shared" si="109"/>
        <v>51824.4</v>
      </c>
      <c r="N376" s="45">
        <f t="shared" si="112"/>
        <v>3.96</v>
      </c>
      <c r="O376" s="96">
        <v>129561</v>
      </c>
      <c r="P376" s="31">
        <f t="shared" si="115"/>
        <v>9.9109999999999996</v>
      </c>
      <c r="Q376" s="31">
        <v>40.252000000000002</v>
      </c>
      <c r="R376" s="233"/>
    </row>
    <row r="377" spans="1:18" ht="27" customHeight="1">
      <c r="A377" s="173">
        <v>1133</v>
      </c>
      <c r="B377" s="88" t="s">
        <v>16</v>
      </c>
      <c r="C377" s="228">
        <v>9002190</v>
      </c>
      <c r="D377" s="90">
        <v>56.9</v>
      </c>
      <c r="E377" s="90">
        <v>56.9</v>
      </c>
      <c r="F377" s="28">
        <v>4</v>
      </c>
      <c r="G377" s="28">
        <v>30</v>
      </c>
      <c r="H377" s="28">
        <f t="shared" si="113"/>
        <v>120</v>
      </c>
      <c r="I377" s="150">
        <v>69.2</v>
      </c>
      <c r="J377" s="181">
        <f t="shared" si="110"/>
        <v>6758.8</v>
      </c>
      <c r="K377" s="140">
        <f t="shared" si="114"/>
        <v>69.2</v>
      </c>
      <c r="L377" s="124">
        <f t="shared" si="111"/>
        <v>6758.8</v>
      </c>
      <c r="M377" s="107">
        <f t="shared" si="109"/>
        <v>25684.400000000001</v>
      </c>
      <c r="N377" s="45">
        <f t="shared" si="112"/>
        <v>3.8</v>
      </c>
      <c r="O377" s="96">
        <v>64211</v>
      </c>
      <c r="P377" s="31">
        <f t="shared" si="115"/>
        <v>9.5</v>
      </c>
      <c r="Q377" s="31">
        <v>40.252000000000002</v>
      </c>
      <c r="R377" s="233"/>
    </row>
    <row r="378" spans="1:18" ht="27" customHeight="1">
      <c r="A378" s="173">
        <v>1135</v>
      </c>
      <c r="B378" s="88" t="s">
        <v>17</v>
      </c>
      <c r="C378" s="228">
        <v>9002191</v>
      </c>
      <c r="D378" s="90">
        <v>28.4</v>
      </c>
      <c r="E378" s="90">
        <v>28.4</v>
      </c>
      <c r="F378" s="28">
        <v>24</v>
      </c>
      <c r="G378" s="28">
        <v>30</v>
      </c>
      <c r="H378" s="28">
        <f t="shared" si="113"/>
        <v>720</v>
      </c>
      <c r="I378" s="150"/>
      <c r="J378" s="181">
        <f t="shared" si="110"/>
        <v>20448</v>
      </c>
      <c r="K378" s="140"/>
      <c r="L378" s="124">
        <f t="shared" si="111"/>
        <v>20448</v>
      </c>
      <c r="M378" s="107">
        <f t="shared" si="109"/>
        <v>46514.8</v>
      </c>
      <c r="N378" s="45">
        <f t="shared" si="112"/>
        <v>2.27</v>
      </c>
      <c r="O378" s="96">
        <v>116287</v>
      </c>
      <c r="P378" s="31">
        <f t="shared" si="115"/>
        <v>5.6870000000000003</v>
      </c>
      <c r="Q378" s="31">
        <v>40.252000000000002</v>
      </c>
      <c r="R378" s="233"/>
    </row>
    <row r="379" spans="1:18" ht="27" customHeight="1">
      <c r="A379" s="173">
        <v>1136</v>
      </c>
      <c r="B379" s="88" t="s">
        <v>18</v>
      </c>
      <c r="C379" s="228">
        <v>9002192</v>
      </c>
      <c r="D379" s="90">
        <v>26.85</v>
      </c>
      <c r="E379" s="90">
        <v>26.85</v>
      </c>
      <c r="F379" s="28">
        <v>6</v>
      </c>
      <c r="G379" s="28">
        <v>30</v>
      </c>
      <c r="H379" s="28">
        <f t="shared" si="113"/>
        <v>180</v>
      </c>
      <c r="I379" s="150">
        <v>1.8</v>
      </c>
      <c r="J379" s="181">
        <f t="shared" si="110"/>
        <v>4831.2</v>
      </c>
      <c r="K379" s="140">
        <f t="shared" si="114"/>
        <v>1.8</v>
      </c>
      <c r="L379" s="124">
        <f t="shared" si="111"/>
        <v>4831.2</v>
      </c>
      <c r="M379" s="107">
        <f t="shared" si="109"/>
        <v>24036.400000000001</v>
      </c>
      <c r="N379" s="45">
        <f t="shared" si="112"/>
        <v>4.9800000000000004</v>
      </c>
      <c r="O379" s="96">
        <v>60091</v>
      </c>
      <c r="P379" s="31">
        <f t="shared" si="115"/>
        <v>12.438000000000001</v>
      </c>
      <c r="Q379" s="31">
        <v>40.252000000000002</v>
      </c>
      <c r="R379" s="233"/>
    </row>
    <row r="380" spans="1:18" ht="27" customHeight="1">
      <c r="A380" s="173">
        <v>1137</v>
      </c>
      <c r="B380" s="88" t="s">
        <v>19</v>
      </c>
      <c r="C380" s="228">
        <v>9002185</v>
      </c>
      <c r="D380" s="90">
        <v>69.3</v>
      </c>
      <c r="E380" s="90">
        <v>69.3</v>
      </c>
      <c r="F380" s="28">
        <v>14</v>
      </c>
      <c r="G380" s="28">
        <v>30</v>
      </c>
      <c r="H380" s="28">
        <f t="shared" si="113"/>
        <v>420</v>
      </c>
      <c r="I380" s="150">
        <v>69.3</v>
      </c>
      <c r="J380" s="181">
        <f t="shared" si="110"/>
        <v>29036.7</v>
      </c>
      <c r="K380" s="140">
        <f t="shared" si="114"/>
        <v>69.3</v>
      </c>
      <c r="L380" s="124">
        <f t="shared" si="111"/>
        <v>29036.7</v>
      </c>
      <c r="M380" s="107">
        <f t="shared" si="109"/>
        <v>41253.599999999999</v>
      </c>
      <c r="N380" s="45">
        <f t="shared" si="112"/>
        <v>1.42</v>
      </c>
      <c r="O380" s="96">
        <v>103134</v>
      </c>
      <c r="P380" s="31">
        <f t="shared" si="115"/>
        <v>3.552</v>
      </c>
      <c r="Q380" s="31">
        <v>40.252000000000002</v>
      </c>
      <c r="R380" s="233"/>
    </row>
    <row r="381" spans="1:18" ht="27" customHeight="1">
      <c r="A381" s="173">
        <v>1139</v>
      </c>
      <c r="B381" s="88" t="s">
        <v>20</v>
      </c>
      <c r="C381" s="228">
        <v>9002193</v>
      </c>
      <c r="D381" s="90">
        <v>27.9</v>
      </c>
      <c r="E381" s="90">
        <v>27.9</v>
      </c>
      <c r="F381" s="28">
        <v>18</v>
      </c>
      <c r="G381" s="28">
        <v>30</v>
      </c>
      <c r="H381" s="28">
        <f t="shared" si="113"/>
        <v>540</v>
      </c>
      <c r="I381" s="150">
        <v>9.1999999999999993</v>
      </c>
      <c r="J381" s="181">
        <f t="shared" si="110"/>
        <v>15056.8</v>
      </c>
      <c r="K381" s="140">
        <f t="shared" si="114"/>
        <v>9.1999999999999993</v>
      </c>
      <c r="L381" s="124">
        <f t="shared" si="111"/>
        <v>15056.8</v>
      </c>
      <c r="M381" s="107">
        <f t="shared" si="109"/>
        <v>61275.6</v>
      </c>
      <c r="N381" s="45">
        <f t="shared" si="112"/>
        <v>4.07</v>
      </c>
      <c r="O381" s="96">
        <v>153189</v>
      </c>
      <c r="P381" s="31">
        <f t="shared" si="115"/>
        <v>10.173999999999999</v>
      </c>
      <c r="Q381" s="31">
        <v>40.252000000000002</v>
      </c>
      <c r="R381" s="233"/>
    </row>
    <row r="382" spans="1:18" ht="27" customHeight="1">
      <c r="A382" s="173">
        <v>1140</v>
      </c>
      <c r="B382" s="88" t="s">
        <v>21</v>
      </c>
      <c r="C382" s="228">
        <v>9002194</v>
      </c>
      <c r="D382" s="90">
        <v>76.5</v>
      </c>
      <c r="E382" s="90">
        <v>76.5</v>
      </c>
      <c r="F382" s="28">
        <v>16</v>
      </c>
      <c r="G382" s="28">
        <v>30</v>
      </c>
      <c r="H382" s="28">
        <f t="shared" si="113"/>
        <v>480</v>
      </c>
      <c r="I382" s="150">
        <v>2.4</v>
      </c>
      <c r="J382" s="181">
        <f t="shared" si="110"/>
        <v>36717.599999999999</v>
      </c>
      <c r="K382" s="140">
        <f t="shared" si="114"/>
        <v>2.4</v>
      </c>
      <c r="L382" s="124">
        <f t="shared" si="111"/>
        <v>36717.599999999999</v>
      </c>
      <c r="M382" s="107">
        <f t="shared" si="109"/>
        <v>200771.6</v>
      </c>
      <c r="N382" s="45">
        <f t="shared" si="112"/>
        <v>5.47</v>
      </c>
      <c r="O382" s="96">
        <v>501929</v>
      </c>
      <c r="P382" s="31">
        <f t="shared" si="115"/>
        <v>13.67</v>
      </c>
      <c r="Q382" s="31">
        <v>40.252000000000002</v>
      </c>
      <c r="R382" s="233"/>
    </row>
    <row r="383" spans="1:18" ht="27" customHeight="1">
      <c r="A383" s="173">
        <v>1141</v>
      </c>
      <c r="B383" s="88" t="s">
        <v>22</v>
      </c>
      <c r="C383" s="228">
        <v>9002069</v>
      </c>
      <c r="D383" s="90">
        <v>122.7</v>
      </c>
      <c r="E383" s="90">
        <v>137.9</v>
      </c>
      <c r="F383" s="28">
        <v>2</v>
      </c>
      <c r="G383" s="28">
        <v>30</v>
      </c>
      <c r="H383" s="28">
        <f t="shared" si="113"/>
        <v>60</v>
      </c>
      <c r="I383" s="150">
        <v>245.4</v>
      </c>
      <c r="J383" s="181">
        <f t="shared" si="110"/>
        <v>7116.6</v>
      </c>
      <c r="K383" s="140">
        <v>275.8</v>
      </c>
      <c r="L383" s="124">
        <f t="shared" si="111"/>
        <v>7998.2</v>
      </c>
      <c r="M383" s="107">
        <f t="shared" si="109"/>
        <v>51200.800000000003</v>
      </c>
      <c r="N383" s="45">
        <f t="shared" si="112"/>
        <v>6.4</v>
      </c>
      <c r="O383" s="96">
        <v>128002</v>
      </c>
      <c r="P383" s="31">
        <f t="shared" si="115"/>
        <v>16.004000000000001</v>
      </c>
      <c r="Q383" s="31">
        <v>40.252000000000002</v>
      </c>
      <c r="R383" s="233"/>
    </row>
    <row r="384" spans="1:18" ht="27" customHeight="1">
      <c r="A384" s="173">
        <v>1142</v>
      </c>
      <c r="B384" s="88" t="s">
        <v>23</v>
      </c>
      <c r="C384" s="228">
        <v>9001865</v>
      </c>
      <c r="D384" s="90">
        <v>45.5</v>
      </c>
      <c r="E384" s="90">
        <v>45.5</v>
      </c>
      <c r="F384" s="28">
        <v>8</v>
      </c>
      <c r="G384" s="28">
        <v>30</v>
      </c>
      <c r="H384" s="28">
        <f t="shared" si="113"/>
        <v>240</v>
      </c>
      <c r="I384" s="150">
        <v>45.5</v>
      </c>
      <c r="J384" s="181">
        <f t="shared" si="110"/>
        <v>10874.5</v>
      </c>
      <c r="K384" s="140">
        <f t="shared" si="114"/>
        <v>45.5</v>
      </c>
      <c r="L384" s="124">
        <f t="shared" si="111"/>
        <v>10874.5</v>
      </c>
      <c r="M384" s="107">
        <f t="shared" si="109"/>
        <v>28996.400000000001</v>
      </c>
      <c r="N384" s="45">
        <f t="shared" si="112"/>
        <v>2.67</v>
      </c>
      <c r="O384" s="96">
        <v>72491</v>
      </c>
      <c r="P384" s="31">
        <f t="shared" si="115"/>
        <v>6.6660000000000004</v>
      </c>
      <c r="Q384" s="31">
        <v>40.252000000000002</v>
      </c>
      <c r="R384" s="233"/>
    </row>
    <row r="385" spans="1:19" ht="27" customHeight="1">
      <c r="A385" s="173">
        <v>1143</v>
      </c>
      <c r="B385" s="88" t="s">
        <v>24</v>
      </c>
      <c r="C385" s="228">
        <v>9002214</v>
      </c>
      <c r="D385" s="89">
        <v>4.4000000000000004</v>
      </c>
      <c r="E385" s="90">
        <v>4.4000000000000004</v>
      </c>
      <c r="F385" s="28">
        <v>8</v>
      </c>
      <c r="G385" s="28">
        <v>30</v>
      </c>
      <c r="H385" s="28">
        <f t="shared" si="113"/>
        <v>240</v>
      </c>
      <c r="I385" s="150"/>
      <c r="J385" s="181">
        <f t="shared" si="110"/>
        <v>1056</v>
      </c>
      <c r="K385" s="140"/>
      <c r="L385" s="124">
        <f t="shared" si="111"/>
        <v>1056</v>
      </c>
      <c r="M385" s="107">
        <f t="shared" si="109"/>
        <v>7516.8</v>
      </c>
      <c r="N385" s="45">
        <f t="shared" si="112"/>
        <v>7.12</v>
      </c>
      <c r="O385" s="96">
        <v>18792</v>
      </c>
      <c r="P385" s="31">
        <f t="shared" si="115"/>
        <v>17.795000000000002</v>
      </c>
      <c r="Q385" s="31">
        <v>40.252000000000002</v>
      </c>
      <c r="R385" s="233"/>
    </row>
    <row r="386" spans="1:19" ht="27" customHeight="1" thickBot="1">
      <c r="A386" s="176">
        <v>1145</v>
      </c>
      <c r="B386" s="108" t="s">
        <v>25</v>
      </c>
      <c r="C386" s="175">
        <v>9002207</v>
      </c>
      <c r="D386" s="161">
        <v>75.7</v>
      </c>
      <c r="E386" s="161">
        <v>126.6</v>
      </c>
      <c r="F386" s="125">
        <v>14</v>
      </c>
      <c r="G386" s="125">
        <v>30</v>
      </c>
      <c r="H386" s="125">
        <f t="shared" si="113"/>
        <v>420</v>
      </c>
      <c r="I386" s="151">
        <v>302.8</v>
      </c>
      <c r="J386" s="205">
        <f t="shared" si="110"/>
        <v>31491.200000000001</v>
      </c>
      <c r="K386" s="141">
        <v>506.4</v>
      </c>
      <c r="L386" s="126">
        <f t="shared" si="111"/>
        <v>52665.599999999999</v>
      </c>
      <c r="M386" s="109">
        <f t="shared" si="109"/>
        <v>276029.2</v>
      </c>
      <c r="N386" s="55">
        <f t="shared" si="112"/>
        <v>5.24</v>
      </c>
      <c r="O386" s="97">
        <v>690073</v>
      </c>
      <c r="P386" s="62">
        <f t="shared" si="115"/>
        <v>13.103</v>
      </c>
      <c r="Q386" s="62">
        <v>40.252000000000002</v>
      </c>
      <c r="R386" s="233"/>
    </row>
    <row r="387" spans="1:19" ht="27" customHeight="1" thickBot="1">
      <c r="A387" s="193"/>
      <c r="B387" s="116"/>
      <c r="C387" s="39"/>
      <c r="D387" s="221"/>
      <c r="E387" s="222"/>
      <c r="F387" s="223"/>
      <c r="G387" s="223"/>
      <c r="H387" s="224"/>
      <c r="I387" s="225">
        <f>SUM(I366:I386)</f>
        <v>1090.5</v>
      </c>
      <c r="J387" s="226">
        <f t="shared" ref="J387:L387" si="117">SUM(J366:J386)</f>
        <v>259588.50000000003</v>
      </c>
      <c r="K387" s="225">
        <f t="shared" si="117"/>
        <v>1324.5</v>
      </c>
      <c r="L387" s="226">
        <f t="shared" si="117"/>
        <v>282205.5</v>
      </c>
      <c r="M387" s="224"/>
      <c r="N387" s="224"/>
      <c r="O387" s="219">
        <f>SUM(O366:O386)</f>
        <v>2821083</v>
      </c>
      <c r="P387" s="39"/>
      <c r="Q387" s="39"/>
      <c r="R387" s="162"/>
    </row>
    <row r="388" spans="1:19" ht="27" customHeight="1">
      <c r="A388" s="6" t="s">
        <v>0</v>
      </c>
      <c r="B388" s="32" t="s">
        <v>5</v>
      </c>
      <c r="C388" s="7"/>
      <c r="D388" s="127"/>
      <c r="E388" s="127"/>
      <c r="F388" s="7"/>
      <c r="G388" s="7"/>
      <c r="H388" s="7"/>
      <c r="I388" s="146"/>
      <c r="J388" s="146"/>
      <c r="K388" s="146"/>
      <c r="L388" s="128"/>
      <c r="M388" s="25"/>
      <c r="N388" s="7"/>
      <c r="O388" s="26"/>
      <c r="P388" s="114"/>
      <c r="Q388" s="114"/>
      <c r="R388" s="162"/>
    </row>
    <row r="389" spans="1:19" ht="27" customHeight="1">
      <c r="A389" s="6"/>
      <c r="B389" s="32" t="s">
        <v>6</v>
      </c>
      <c r="C389" s="7"/>
      <c r="D389" s="127"/>
      <c r="E389" s="127"/>
      <c r="F389" s="7"/>
      <c r="G389" s="7"/>
      <c r="H389" s="7"/>
      <c r="I389" s="146"/>
      <c r="J389" s="146"/>
      <c r="K389" s="146"/>
      <c r="L389" s="128"/>
      <c r="M389" s="25"/>
      <c r="N389" s="7"/>
      <c r="O389" s="26"/>
      <c r="P389" s="129"/>
      <c r="Q389" s="129"/>
      <c r="R389" s="162"/>
    </row>
    <row r="390" spans="1:19" ht="27" customHeight="1">
      <c r="A390" s="6"/>
      <c r="B390" s="32" t="s">
        <v>7</v>
      </c>
      <c r="C390" s="7"/>
      <c r="D390" s="127"/>
      <c r="E390" s="127"/>
      <c r="F390" s="7"/>
      <c r="G390" s="7"/>
      <c r="H390" s="7"/>
      <c r="I390" s="146"/>
      <c r="J390" s="146"/>
      <c r="K390" s="146"/>
      <c r="L390" s="128"/>
      <c r="M390" s="25"/>
      <c r="N390" s="7"/>
      <c r="O390" s="26"/>
      <c r="P390" s="129"/>
      <c r="Q390" s="129"/>
      <c r="R390" s="162"/>
    </row>
    <row r="391" spans="1:19" ht="27" customHeight="1">
      <c r="A391" s="6"/>
      <c r="B391" s="32" t="s">
        <v>8</v>
      </c>
      <c r="C391" s="7"/>
      <c r="D391" s="127"/>
      <c r="E391" s="127"/>
      <c r="F391" s="7"/>
      <c r="G391" s="7"/>
      <c r="H391" s="7"/>
      <c r="I391" s="146"/>
      <c r="J391" s="146"/>
      <c r="K391" s="146"/>
      <c r="L391" s="128"/>
      <c r="M391" s="25"/>
      <c r="N391" s="7"/>
      <c r="O391" s="26"/>
      <c r="P391" s="129"/>
      <c r="Q391" s="129"/>
      <c r="R391" s="162"/>
    </row>
    <row r="392" spans="1:19" ht="27" customHeight="1">
      <c r="A392" s="6"/>
      <c r="B392" s="32" t="s">
        <v>9</v>
      </c>
      <c r="C392" s="7"/>
      <c r="D392" s="129"/>
      <c r="E392" s="129"/>
      <c r="F392" s="127"/>
      <c r="G392" s="127"/>
      <c r="H392" s="7"/>
      <c r="I392" s="146"/>
      <c r="J392" s="146"/>
      <c r="K392" s="146"/>
      <c r="L392" s="128"/>
      <c r="M392" s="25"/>
      <c r="N392" s="7"/>
      <c r="O392" s="26"/>
      <c r="P392" s="8"/>
      <c r="Q392" s="8"/>
      <c r="R392" s="162"/>
    </row>
    <row r="393" spans="1:19" ht="27" customHeight="1">
      <c r="A393" s="6"/>
      <c r="B393" s="5" t="s">
        <v>10</v>
      </c>
      <c r="C393" s="7"/>
      <c r="D393" s="129"/>
      <c r="E393" s="129"/>
      <c r="F393" s="7"/>
      <c r="G393" s="7"/>
      <c r="H393" s="7"/>
      <c r="I393" s="146"/>
      <c r="J393" s="146"/>
      <c r="K393" s="146"/>
      <c r="L393" s="128"/>
      <c r="M393" s="25"/>
      <c r="N393" s="7"/>
      <c r="O393" s="26"/>
      <c r="P393" s="8"/>
      <c r="Q393" s="8"/>
      <c r="R393" s="162"/>
    </row>
    <row r="394" spans="1:19" ht="27" customHeight="1" thickBot="1">
      <c r="A394" s="80"/>
      <c r="B394" s="4"/>
      <c r="C394" s="39"/>
      <c r="D394" s="38"/>
      <c r="E394" s="38"/>
      <c r="F394" s="39"/>
      <c r="G394" s="39"/>
      <c r="H394" s="39"/>
      <c r="I394" s="247"/>
      <c r="J394" s="247"/>
      <c r="K394" s="247"/>
      <c r="L394" s="40"/>
      <c r="M394" s="81"/>
      <c r="N394" s="39"/>
      <c r="O394" s="82"/>
      <c r="P394" s="77"/>
      <c r="Q394" s="77"/>
      <c r="R394" s="162"/>
    </row>
    <row r="395" spans="1:19" ht="27" customHeight="1">
      <c r="B395" s="2" t="s">
        <v>11</v>
      </c>
      <c r="D395" s="137"/>
      <c r="E395" s="137"/>
      <c r="I395" s="227"/>
      <c r="J395" s="227"/>
      <c r="K395" s="227"/>
      <c r="L395" s="227"/>
      <c r="M395" s="34"/>
      <c r="N395" s="25"/>
      <c r="O395" s="227"/>
      <c r="P395" s="26"/>
      <c r="S395" s="34"/>
    </row>
    <row r="396" spans="1:19" ht="27" customHeight="1">
      <c r="D396" s="137"/>
      <c r="E396" s="137"/>
      <c r="L396" s="148"/>
      <c r="M396" s="34"/>
      <c r="N396" s="25"/>
      <c r="P396" s="26"/>
      <c r="S396" s="34"/>
    </row>
    <row r="397" spans="1:19" ht="27" customHeight="1">
      <c r="L397" s="148"/>
      <c r="M397" s="34"/>
      <c r="N397" s="25"/>
      <c r="P397" s="26"/>
      <c r="S397" s="34"/>
    </row>
    <row r="398" spans="1:19" ht="27" customHeight="1">
      <c r="L398" s="152"/>
      <c r="M398" s="34"/>
      <c r="N398" s="25"/>
      <c r="O398" s="76"/>
      <c r="P398" s="26"/>
      <c r="S398" s="34"/>
    </row>
    <row r="399" spans="1:19" ht="27" customHeight="1">
      <c r="L399" s="148"/>
      <c r="M399" s="34"/>
      <c r="N399" s="25"/>
      <c r="P399" s="26"/>
      <c r="S399" s="34"/>
    </row>
    <row r="400" spans="1:19" ht="27" customHeight="1">
      <c r="L400" s="148"/>
      <c r="M400" s="34"/>
      <c r="N400" s="25"/>
      <c r="O400" s="41"/>
      <c r="P400" s="26"/>
      <c r="S400" s="34"/>
    </row>
    <row r="401" spans="1:19" ht="27" customHeight="1">
      <c r="A401" s="3"/>
      <c r="L401" s="148"/>
      <c r="M401" s="34"/>
      <c r="N401" s="25"/>
      <c r="P401" s="26"/>
      <c r="S401" s="34"/>
    </row>
    <row r="402" spans="1:19" ht="27" customHeight="1">
      <c r="A402" s="3"/>
      <c r="L402" s="148"/>
      <c r="M402" s="34"/>
      <c r="N402" s="25"/>
      <c r="P402" s="26"/>
      <c r="S402" s="34"/>
    </row>
    <row r="403" spans="1:19" ht="27" customHeight="1">
      <c r="A403" s="3"/>
      <c r="L403" s="148"/>
      <c r="M403" s="34"/>
      <c r="N403" s="25"/>
      <c r="P403" s="26"/>
      <c r="S403" s="34"/>
    </row>
    <row r="404" spans="1:19" ht="27" customHeight="1">
      <c r="A404" s="3"/>
      <c r="L404" s="148"/>
      <c r="M404" s="34"/>
      <c r="N404" s="25"/>
      <c r="P404" s="26"/>
      <c r="S404" s="34"/>
    </row>
    <row r="405" spans="1:19" ht="27" customHeight="1">
      <c r="A405" s="3"/>
      <c r="L405" s="148"/>
      <c r="M405" s="34"/>
      <c r="N405" s="25"/>
      <c r="P405" s="26"/>
      <c r="S405" s="34"/>
    </row>
    <row r="406" spans="1:19" ht="27" customHeight="1">
      <c r="A406" s="3"/>
      <c r="L406" s="148"/>
      <c r="M406" s="34"/>
      <c r="N406" s="25"/>
      <c r="P406" s="26"/>
      <c r="S406" s="34"/>
    </row>
    <row r="407" spans="1:19" ht="27" customHeight="1">
      <c r="A407" s="3"/>
      <c r="L407" s="148"/>
      <c r="M407" s="34"/>
      <c r="N407" s="25"/>
      <c r="P407" s="26"/>
      <c r="S407" s="34"/>
    </row>
    <row r="408" spans="1:19" ht="27" customHeight="1">
      <c r="A408" s="3"/>
      <c r="L408" s="148"/>
      <c r="M408" s="34"/>
      <c r="N408" s="25"/>
      <c r="P408" s="26"/>
      <c r="S408" s="34"/>
    </row>
    <row r="409" spans="1:19" ht="27" customHeight="1">
      <c r="A409" s="3"/>
      <c r="L409" s="148"/>
      <c r="M409" s="34"/>
      <c r="N409" s="25"/>
      <c r="P409" s="26"/>
      <c r="S409" s="34"/>
    </row>
    <row r="410" spans="1:19" ht="27" customHeight="1">
      <c r="A410" s="3"/>
      <c r="L410" s="148"/>
      <c r="M410" s="34"/>
      <c r="N410" s="25"/>
      <c r="P410" s="26"/>
      <c r="S410" s="34"/>
    </row>
    <row r="411" spans="1:19" ht="27" customHeight="1">
      <c r="A411" s="3"/>
      <c r="L411" s="148"/>
      <c r="M411" s="34"/>
      <c r="N411" s="25"/>
      <c r="P411" s="26"/>
      <c r="S411" s="34"/>
    </row>
    <row r="412" spans="1:19" ht="27" customHeight="1">
      <c r="A412" s="3"/>
      <c r="L412" s="148"/>
      <c r="M412" s="34"/>
      <c r="N412" s="25"/>
      <c r="P412" s="26"/>
      <c r="S412" s="34"/>
    </row>
    <row r="413" spans="1:19" ht="27" customHeight="1">
      <c r="A413" s="3"/>
      <c r="L413" s="148"/>
      <c r="M413" s="34"/>
      <c r="N413" s="25"/>
      <c r="P413" s="26"/>
      <c r="S413" s="34"/>
    </row>
    <row r="414" spans="1:19" ht="27" customHeight="1">
      <c r="A414" s="3"/>
      <c r="L414" s="148"/>
      <c r="M414" s="34"/>
      <c r="N414" s="25"/>
      <c r="P414" s="26"/>
      <c r="S414" s="34"/>
    </row>
    <row r="415" spans="1:19" ht="27" customHeight="1">
      <c r="A415" s="3"/>
      <c r="L415" s="148"/>
      <c r="M415" s="34"/>
      <c r="N415" s="25"/>
      <c r="P415" s="26"/>
      <c r="S415" s="34"/>
    </row>
    <row r="416" spans="1:19" ht="27" customHeight="1">
      <c r="A416" s="3"/>
      <c r="L416" s="148"/>
      <c r="M416" s="34"/>
      <c r="N416" s="25"/>
      <c r="P416" s="26"/>
      <c r="S416" s="34"/>
    </row>
    <row r="417" spans="1:19" ht="27" customHeight="1">
      <c r="A417" s="3"/>
      <c r="L417" s="148"/>
      <c r="M417" s="34"/>
      <c r="N417" s="25"/>
      <c r="P417" s="26"/>
      <c r="S417" s="34"/>
    </row>
    <row r="418" spans="1:19" ht="27" customHeight="1">
      <c r="A418" s="3"/>
      <c r="L418" s="148"/>
      <c r="M418" s="34"/>
      <c r="N418" s="25"/>
      <c r="P418" s="26"/>
      <c r="S418" s="34"/>
    </row>
    <row r="419" spans="1:19" ht="27" customHeight="1">
      <c r="A419" s="3"/>
      <c r="L419" s="148"/>
      <c r="M419" s="34"/>
      <c r="N419" s="25"/>
      <c r="P419" s="26"/>
      <c r="S419" s="34"/>
    </row>
    <row r="420" spans="1:19" ht="27" customHeight="1">
      <c r="A420" s="3"/>
      <c r="L420" s="148"/>
      <c r="M420" s="34"/>
      <c r="N420" s="25"/>
      <c r="P420" s="26"/>
      <c r="S420" s="34"/>
    </row>
    <row r="421" spans="1:19" ht="27" customHeight="1">
      <c r="A421" s="3"/>
      <c r="L421" s="148"/>
      <c r="M421" s="34"/>
      <c r="N421" s="25"/>
      <c r="P421" s="26"/>
      <c r="S421" s="34"/>
    </row>
    <row r="422" spans="1:19" ht="27" customHeight="1">
      <c r="A422" s="3"/>
      <c r="L422" s="148"/>
      <c r="M422" s="34"/>
      <c r="N422" s="25"/>
      <c r="P422" s="26"/>
      <c r="S422" s="34"/>
    </row>
    <row r="423" spans="1:19" ht="27" customHeight="1">
      <c r="A423" s="3"/>
      <c r="L423" s="148"/>
      <c r="M423" s="34"/>
      <c r="N423" s="25"/>
      <c r="P423" s="26"/>
      <c r="S423" s="34"/>
    </row>
    <row r="424" spans="1:19" ht="27" customHeight="1">
      <c r="A424" s="3"/>
      <c r="L424" s="148"/>
      <c r="M424" s="34"/>
      <c r="N424" s="25"/>
      <c r="P424" s="26"/>
      <c r="S424" s="34"/>
    </row>
    <row r="425" spans="1:19" ht="27" customHeight="1">
      <c r="A425" s="3"/>
      <c r="L425" s="148"/>
      <c r="M425" s="34"/>
      <c r="N425" s="25"/>
      <c r="P425" s="26"/>
      <c r="S425" s="34"/>
    </row>
    <row r="426" spans="1:19" ht="27" customHeight="1">
      <c r="A426" s="3"/>
      <c r="L426" s="148"/>
      <c r="M426" s="34"/>
      <c r="N426" s="25"/>
      <c r="P426" s="26"/>
      <c r="S426" s="34"/>
    </row>
    <row r="427" spans="1:19" ht="27" customHeight="1">
      <c r="A427" s="3"/>
      <c r="L427" s="148"/>
      <c r="M427" s="34"/>
      <c r="N427" s="25"/>
      <c r="P427" s="26"/>
      <c r="S427" s="34"/>
    </row>
    <row r="428" spans="1:19" ht="27" customHeight="1">
      <c r="A428" s="3"/>
      <c r="L428" s="148"/>
      <c r="M428" s="34"/>
      <c r="N428" s="25"/>
      <c r="P428" s="26"/>
      <c r="S428" s="34"/>
    </row>
    <row r="429" spans="1:19" ht="27" customHeight="1">
      <c r="A429" s="3"/>
      <c r="L429" s="148"/>
      <c r="M429" s="34"/>
      <c r="N429" s="25"/>
      <c r="P429" s="26"/>
      <c r="S429" s="34"/>
    </row>
  </sheetData>
  <autoFilter ref="A1:R30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2">
    <mergeCell ref="A199:Q199"/>
    <mergeCell ref="C100:Q100"/>
    <mergeCell ref="C133:Q133"/>
    <mergeCell ref="A166:Q166"/>
    <mergeCell ref="C1:Q1"/>
    <mergeCell ref="C34:Q34"/>
    <mergeCell ref="C67:Q67"/>
    <mergeCell ref="A364:Q364"/>
    <mergeCell ref="A298:Q298"/>
    <mergeCell ref="A331:Q331"/>
    <mergeCell ref="C265:Q265"/>
    <mergeCell ref="C232:Q232"/>
  </mergeCells>
  <phoneticPr fontId="3" type="noConversion"/>
  <printOptions horizontalCentered="1"/>
  <pageMargins left="0" right="0" top="1.1811023622047245" bottom="0.98425196850393704" header="0.51181102362204722" footer="0.51181102362204722"/>
  <pageSetup paperSize="9" scale="49" orientation="landscape" r:id="rId1"/>
  <headerFooter alignWithMargins="0"/>
  <rowBreaks count="11" manualBreakCount="11">
    <brk id="32" max="21" man="1"/>
    <brk id="65" max="21" man="1"/>
    <brk id="98" max="21" man="1"/>
    <brk id="131" max="21" man="1"/>
    <brk id="164" max="21" man="1"/>
    <brk id="197" max="21" man="1"/>
    <brk id="230" max="21" man="1"/>
    <brk id="263" max="21" man="1"/>
    <brk id="296" max="21" man="1"/>
    <brk id="329" max="21" man="1"/>
    <brk id="36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0"/>
  <sheetViews>
    <sheetView workbookViewId="0">
      <selection activeCell="K9" sqref="K9"/>
    </sheetView>
  </sheetViews>
  <sheetFormatPr defaultColWidth="8.796875" defaultRowHeight="18"/>
  <cols>
    <col min="1" max="1" width="3.69921875" style="15" customWidth="1"/>
    <col min="2" max="2" width="9.09765625" style="13" customWidth="1"/>
    <col min="3" max="3" width="27.3984375" style="15" customWidth="1"/>
    <col min="4" max="6" width="11.09765625" style="170" hidden="1" customWidth="1"/>
    <col min="7" max="7" width="11.09765625" style="170" customWidth="1"/>
    <col min="8" max="8" width="11.59765625" style="170" customWidth="1"/>
    <col min="9" max="9" width="11.59765625" style="15" customWidth="1"/>
    <col min="10" max="10" width="8.796875" style="86"/>
    <col min="11" max="16384" width="8.796875" style="15"/>
  </cols>
  <sheetData>
    <row r="1" spans="2:10" ht="21" customHeight="1">
      <c r="B1" s="279" t="s">
        <v>74</v>
      </c>
      <c r="C1" s="279"/>
      <c r="D1" s="279"/>
      <c r="E1" s="279"/>
      <c r="F1" s="279"/>
      <c r="G1" s="279"/>
      <c r="H1" s="279"/>
      <c r="I1" s="279"/>
    </row>
    <row r="2" spans="2:10" ht="21" customHeight="1">
      <c r="B2" s="11" t="s">
        <v>75</v>
      </c>
      <c r="C2" s="11" t="s">
        <v>76</v>
      </c>
      <c r="D2" s="117" t="s">
        <v>77</v>
      </c>
      <c r="E2" s="117" t="s">
        <v>78</v>
      </c>
      <c r="F2" s="117" t="s">
        <v>79</v>
      </c>
      <c r="G2" s="117" t="s">
        <v>80</v>
      </c>
      <c r="H2" s="21" t="s">
        <v>47</v>
      </c>
      <c r="I2" s="21" t="s">
        <v>81</v>
      </c>
    </row>
    <row r="3" spans="2:10" ht="21" customHeight="1">
      <c r="B3" s="12">
        <v>1120</v>
      </c>
      <c r="C3" s="19" t="s">
        <v>82</v>
      </c>
      <c r="D3" s="166">
        <v>3</v>
      </c>
      <c r="E3" s="166">
        <v>5</v>
      </c>
      <c r="F3" s="166">
        <v>0</v>
      </c>
      <c r="G3" s="118">
        <f t="shared" ref="G3:G22" si="0">SUM(D3:F3)</f>
        <v>8</v>
      </c>
      <c r="H3" s="269">
        <f t="shared" ref="H3:H25" si="1">E3/G3</f>
        <v>0.625</v>
      </c>
      <c r="I3" s="269">
        <f t="shared" ref="I3:I25" si="2">F3/G3</f>
        <v>0</v>
      </c>
      <c r="J3" s="87"/>
    </row>
    <row r="4" spans="2:10" ht="21" customHeight="1">
      <c r="B4" s="12">
        <v>1121</v>
      </c>
      <c r="C4" s="19" t="s">
        <v>83</v>
      </c>
      <c r="D4" s="166">
        <v>3273</v>
      </c>
      <c r="E4" s="166">
        <v>5868</v>
      </c>
      <c r="F4" s="166">
        <v>975</v>
      </c>
      <c r="G4" s="118">
        <f t="shared" si="0"/>
        <v>10116</v>
      </c>
      <c r="H4" s="269">
        <f t="shared" si="1"/>
        <v>0.58007117437722422</v>
      </c>
      <c r="I4" s="269">
        <f t="shared" si="2"/>
        <v>9.6381969157769865E-2</v>
      </c>
      <c r="J4" s="87"/>
    </row>
    <row r="5" spans="2:10" ht="21" customHeight="1">
      <c r="B5" s="12">
        <v>1122</v>
      </c>
      <c r="C5" s="19" t="s">
        <v>84</v>
      </c>
      <c r="D5" s="166">
        <v>538</v>
      </c>
      <c r="E5" s="166">
        <v>1146</v>
      </c>
      <c r="F5" s="166">
        <v>72</v>
      </c>
      <c r="G5" s="118">
        <f t="shared" si="0"/>
        <v>1756</v>
      </c>
      <c r="H5" s="269">
        <f t="shared" si="1"/>
        <v>0.65261958997722092</v>
      </c>
      <c r="I5" s="269">
        <f t="shared" si="2"/>
        <v>4.1002277904328019E-2</v>
      </c>
      <c r="J5" s="87"/>
    </row>
    <row r="6" spans="2:10" ht="21" customHeight="1">
      <c r="B6" s="12">
        <v>1123</v>
      </c>
      <c r="C6" s="19" t="s">
        <v>85</v>
      </c>
      <c r="D6" s="166">
        <v>1437</v>
      </c>
      <c r="E6" s="166">
        <v>1901</v>
      </c>
      <c r="F6" s="166">
        <v>139</v>
      </c>
      <c r="G6" s="118">
        <f t="shared" si="0"/>
        <v>3477</v>
      </c>
      <c r="H6" s="269">
        <f t="shared" si="1"/>
        <v>0.54673569168823699</v>
      </c>
      <c r="I6" s="269">
        <f t="shared" si="2"/>
        <v>3.997699165947656E-2</v>
      </c>
      <c r="J6" s="87"/>
    </row>
    <row r="7" spans="2:10" ht="21" customHeight="1">
      <c r="B7" s="12">
        <v>1125</v>
      </c>
      <c r="C7" s="19" t="s">
        <v>86</v>
      </c>
      <c r="D7" s="166">
        <v>166</v>
      </c>
      <c r="E7" s="166">
        <v>254</v>
      </c>
      <c r="F7" s="166">
        <v>12</v>
      </c>
      <c r="G7" s="118">
        <f t="shared" si="0"/>
        <v>432</v>
      </c>
      <c r="H7" s="269">
        <f t="shared" si="1"/>
        <v>0.58796296296296291</v>
      </c>
      <c r="I7" s="269">
        <f t="shared" si="2"/>
        <v>2.7777777777777776E-2</v>
      </c>
      <c r="J7" s="87"/>
    </row>
    <row r="8" spans="2:10" ht="21" customHeight="1">
      <c r="B8" s="12">
        <v>1126</v>
      </c>
      <c r="C8" s="19" t="s">
        <v>87</v>
      </c>
      <c r="D8" s="166">
        <v>616</v>
      </c>
      <c r="E8" s="166">
        <v>234</v>
      </c>
      <c r="F8" s="166">
        <v>145</v>
      </c>
      <c r="G8" s="118">
        <f t="shared" si="0"/>
        <v>995</v>
      </c>
      <c r="H8" s="269">
        <f t="shared" si="1"/>
        <v>0.23517587939698492</v>
      </c>
      <c r="I8" s="269">
        <f t="shared" si="2"/>
        <v>0.14572864321608039</v>
      </c>
      <c r="J8" s="87"/>
    </row>
    <row r="9" spans="2:10" ht="21" customHeight="1">
      <c r="B9" s="12">
        <v>1127</v>
      </c>
      <c r="C9" s="270" t="s">
        <v>88</v>
      </c>
      <c r="D9" s="166">
        <v>0</v>
      </c>
      <c r="E9" s="166">
        <v>0</v>
      </c>
      <c r="F9" s="166">
        <v>0</v>
      </c>
      <c r="G9" s="118">
        <f t="shared" si="0"/>
        <v>0</v>
      </c>
      <c r="H9" s="269" t="e">
        <f t="shared" si="1"/>
        <v>#DIV/0!</v>
      </c>
      <c r="I9" s="269" t="e">
        <f t="shared" si="2"/>
        <v>#DIV/0!</v>
      </c>
      <c r="J9" s="87"/>
    </row>
    <row r="10" spans="2:10" ht="21" customHeight="1">
      <c r="B10" s="12">
        <v>1128</v>
      </c>
      <c r="C10" s="16" t="s">
        <v>89</v>
      </c>
      <c r="D10" s="166">
        <v>631</v>
      </c>
      <c r="E10" s="166">
        <v>85</v>
      </c>
      <c r="F10" s="166">
        <v>235</v>
      </c>
      <c r="G10" s="118">
        <f t="shared" si="0"/>
        <v>951</v>
      </c>
      <c r="H10" s="269">
        <f t="shared" si="1"/>
        <v>8.9379600420609884E-2</v>
      </c>
      <c r="I10" s="269">
        <f t="shared" si="2"/>
        <v>0.24710830704521555</v>
      </c>
      <c r="J10" s="87"/>
    </row>
    <row r="11" spans="2:10" ht="21" customHeight="1">
      <c r="B11" s="12">
        <v>1129</v>
      </c>
      <c r="C11" s="19" t="s">
        <v>90</v>
      </c>
      <c r="D11" s="166">
        <v>911</v>
      </c>
      <c r="E11" s="166">
        <v>740</v>
      </c>
      <c r="F11" s="166">
        <v>273</v>
      </c>
      <c r="G11" s="118">
        <f t="shared" si="0"/>
        <v>1924</v>
      </c>
      <c r="H11" s="269">
        <f t="shared" si="1"/>
        <v>0.38461538461538464</v>
      </c>
      <c r="I11" s="269">
        <f t="shared" si="2"/>
        <v>0.14189189189189189</v>
      </c>
      <c r="J11" s="87"/>
    </row>
    <row r="12" spans="2:10" ht="21" customHeight="1">
      <c r="B12" s="12">
        <v>1130</v>
      </c>
      <c r="C12" s="19" t="s">
        <v>91</v>
      </c>
      <c r="D12" s="166">
        <v>273</v>
      </c>
      <c r="E12" s="166">
        <v>181</v>
      </c>
      <c r="F12" s="166">
        <v>20</v>
      </c>
      <c r="G12" s="118">
        <f t="shared" si="0"/>
        <v>474</v>
      </c>
      <c r="H12" s="269">
        <f t="shared" si="1"/>
        <v>0.38185654008438819</v>
      </c>
      <c r="I12" s="269">
        <f t="shared" si="2"/>
        <v>4.2194092827004218E-2</v>
      </c>
      <c r="J12" s="87"/>
    </row>
    <row r="13" spans="2:10" ht="21" customHeight="1">
      <c r="B13" s="12">
        <v>1131</v>
      </c>
      <c r="C13" s="19" t="s">
        <v>92</v>
      </c>
      <c r="D13" s="166">
        <v>1766</v>
      </c>
      <c r="E13" s="166">
        <v>903</v>
      </c>
      <c r="F13" s="166">
        <v>826</v>
      </c>
      <c r="G13" s="118">
        <f t="shared" si="0"/>
        <v>3495</v>
      </c>
      <c r="H13" s="269">
        <f t="shared" si="1"/>
        <v>0.25836909871244634</v>
      </c>
      <c r="I13" s="269">
        <f t="shared" si="2"/>
        <v>0.23633762517882689</v>
      </c>
      <c r="J13" s="87"/>
    </row>
    <row r="14" spans="2:10" ht="21" customHeight="1">
      <c r="B14" s="12">
        <v>1132</v>
      </c>
      <c r="C14" s="19" t="s">
        <v>93</v>
      </c>
      <c r="D14" s="166">
        <v>1913</v>
      </c>
      <c r="E14" s="166">
        <v>1608</v>
      </c>
      <c r="F14" s="166">
        <v>778</v>
      </c>
      <c r="G14" s="118">
        <f t="shared" si="0"/>
        <v>4299</v>
      </c>
      <c r="H14" s="269">
        <f t="shared" si="1"/>
        <v>0.37404047452896022</v>
      </c>
      <c r="I14" s="269">
        <f t="shared" si="2"/>
        <v>0.18097231914398698</v>
      </c>
      <c r="J14" s="87"/>
    </row>
    <row r="15" spans="2:10" ht="21" customHeight="1">
      <c r="B15" s="12">
        <v>1133</v>
      </c>
      <c r="C15" s="19" t="s">
        <v>94</v>
      </c>
      <c r="D15" s="118">
        <v>1196</v>
      </c>
      <c r="E15" s="118">
        <v>719</v>
      </c>
      <c r="F15" s="118">
        <v>64</v>
      </c>
      <c r="G15" s="118">
        <f t="shared" si="0"/>
        <v>1979</v>
      </c>
      <c r="H15" s="269">
        <f t="shared" si="1"/>
        <v>0.36331480545730166</v>
      </c>
      <c r="I15" s="269">
        <f t="shared" si="2"/>
        <v>3.2339565437089442E-2</v>
      </c>
      <c r="J15" s="87"/>
    </row>
    <row r="16" spans="2:10" ht="21" customHeight="1">
      <c r="B16" s="12">
        <v>1135</v>
      </c>
      <c r="C16" s="19" t="s">
        <v>95</v>
      </c>
      <c r="D16" s="166">
        <v>1784</v>
      </c>
      <c r="E16" s="166">
        <v>1711</v>
      </c>
      <c r="F16" s="166">
        <v>213</v>
      </c>
      <c r="G16" s="118">
        <f t="shared" si="0"/>
        <v>3708</v>
      </c>
      <c r="H16" s="269">
        <f t="shared" si="1"/>
        <v>0.46143473570658039</v>
      </c>
      <c r="I16" s="269">
        <f t="shared" si="2"/>
        <v>5.7443365695792878E-2</v>
      </c>
      <c r="J16" s="87"/>
    </row>
    <row r="17" spans="2:10" ht="21" customHeight="1">
      <c r="B17" s="12">
        <v>1136</v>
      </c>
      <c r="C17" s="19" t="s">
        <v>96</v>
      </c>
      <c r="D17" s="166">
        <v>1106</v>
      </c>
      <c r="E17" s="166">
        <v>433</v>
      </c>
      <c r="F17" s="166">
        <v>694</v>
      </c>
      <c r="G17" s="118">
        <f t="shared" si="0"/>
        <v>2233</v>
      </c>
      <c r="H17" s="269">
        <f t="shared" si="1"/>
        <v>0.19390953873712494</v>
      </c>
      <c r="I17" s="269">
        <f t="shared" si="2"/>
        <v>0.31079265562024183</v>
      </c>
      <c r="J17" s="87"/>
    </row>
    <row r="18" spans="2:10" ht="21" customHeight="1">
      <c r="B18" s="12">
        <v>1137</v>
      </c>
      <c r="C18" s="19" t="s">
        <v>97</v>
      </c>
      <c r="D18" s="166">
        <v>1138</v>
      </c>
      <c r="E18" s="166">
        <v>2193</v>
      </c>
      <c r="F18" s="166">
        <v>176</v>
      </c>
      <c r="G18" s="118">
        <f t="shared" si="0"/>
        <v>3507</v>
      </c>
      <c r="H18" s="269">
        <f t="shared" si="1"/>
        <v>0.62532078699743365</v>
      </c>
      <c r="I18" s="269">
        <f t="shared" si="2"/>
        <v>5.018534359851725E-2</v>
      </c>
      <c r="J18" s="87"/>
    </row>
    <row r="19" spans="2:10" ht="21" customHeight="1">
      <c r="B19" s="12">
        <v>1138</v>
      </c>
      <c r="C19" s="271" t="s">
        <v>98</v>
      </c>
      <c r="D19" s="166">
        <v>0</v>
      </c>
      <c r="E19" s="166">
        <v>0</v>
      </c>
      <c r="F19" s="166">
        <v>0</v>
      </c>
      <c r="G19" s="118">
        <f t="shared" si="0"/>
        <v>0</v>
      </c>
      <c r="H19" s="269" t="e">
        <f t="shared" si="1"/>
        <v>#DIV/0!</v>
      </c>
      <c r="I19" s="269" t="e">
        <f t="shared" si="2"/>
        <v>#DIV/0!</v>
      </c>
      <c r="J19" s="87"/>
    </row>
    <row r="20" spans="2:10" ht="21" customHeight="1">
      <c r="B20" s="12">
        <v>1139</v>
      </c>
      <c r="C20" s="19" t="s">
        <v>99</v>
      </c>
      <c r="D20" s="166">
        <v>1951</v>
      </c>
      <c r="E20" s="166">
        <v>1816</v>
      </c>
      <c r="F20" s="166">
        <v>184</v>
      </c>
      <c r="G20" s="118">
        <f t="shared" si="0"/>
        <v>3951</v>
      </c>
      <c r="H20" s="269">
        <f t="shared" si="1"/>
        <v>0.45963047329789924</v>
      </c>
      <c r="I20" s="269">
        <f t="shared" si="2"/>
        <v>4.657048848392812E-2</v>
      </c>
      <c r="J20" s="87"/>
    </row>
    <row r="21" spans="2:10" ht="21" customHeight="1">
      <c r="B21" s="12">
        <v>1140</v>
      </c>
      <c r="C21" s="19" t="s">
        <v>100</v>
      </c>
      <c r="D21" s="166">
        <v>2659</v>
      </c>
      <c r="E21" s="166">
        <v>3255</v>
      </c>
      <c r="F21" s="166">
        <v>223</v>
      </c>
      <c r="G21" s="118">
        <f t="shared" si="0"/>
        <v>6137</v>
      </c>
      <c r="H21" s="269">
        <f t="shared" si="1"/>
        <v>0.53038944109499753</v>
      </c>
      <c r="I21" s="269">
        <f t="shared" si="2"/>
        <v>3.6336972462115043E-2</v>
      </c>
      <c r="J21" s="87"/>
    </row>
    <row r="22" spans="2:10" ht="21" customHeight="1">
      <c r="B22" s="12">
        <v>1141</v>
      </c>
      <c r="C22" s="19" t="s">
        <v>101</v>
      </c>
      <c r="D22" s="166">
        <v>425</v>
      </c>
      <c r="E22" s="166">
        <v>257</v>
      </c>
      <c r="F22" s="166">
        <v>16</v>
      </c>
      <c r="G22" s="118">
        <f t="shared" si="0"/>
        <v>698</v>
      </c>
      <c r="H22" s="269">
        <f t="shared" si="1"/>
        <v>0.36819484240687678</v>
      </c>
      <c r="I22" s="269">
        <f t="shared" si="2"/>
        <v>2.2922636103151862E-2</v>
      </c>
      <c r="J22" s="87"/>
    </row>
    <row r="23" spans="2:10" ht="21" customHeight="1">
      <c r="B23" s="12">
        <v>1142</v>
      </c>
      <c r="C23" s="19" t="s">
        <v>102</v>
      </c>
      <c r="D23" s="166">
        <v>853</v>
      </c>
      <c r="E23" s="166">
        <v>660</v>
      </c>
      <c r="F23" s="166">
        <v>147</v>
      </c>
      <c r="G23" s="118">
        <f>SUM(D23:F23)</f>
        <v>1660</v>
      </c>
      <c r="H23" s="269">
        <f t="shared" si="1"/>
        <v>0.39759036144578314</v>
      </c>
      <c r="I23" s="269">
        <f t="shared" si="2"/>
        <v>8.8554216867469879E-2</v>
      </c>
      <c r="J23" s="87"/>
    </row>
    <row r="24" spans="2:10" ht="21" customHeight="1">
      <c r="B24" s="12">
        <v>1143</v>
      </c>
      <c r="C24" s="19" t="s">
        <v>103</v>
      </c>
      <c r="D24" s="166">
        <v>849</v>
      </c>
      <c r="E24" s="166">
        <v>23</v>
      </c>
      <c r="F24" s="166">
        <v>2</v>
      </c>
      <c r="G24" s="118">
        <f>SUM(D24:F24)</f>
        <v>874</v>
      </c>
      <c r="H24" s="269">
        <f t="shared" si="1"/>
        <v>2.6315789473684209E-2</v>
      </c>
      <c r="I24" s="269">
        <f t="shared" si="2"/>
        <v>2.2883295194508009E-3</v>
      </c>
      <c r="J24" s="87"/>
    </row>
    <row r="25" spans="2:10" ht="21" customHeight="1">
      <c r="B25" s="12">
        <v>1145</v>
      </c>
      <c r="C25" s="19" t="s">
        <v>104</v>
      </c>
      <c r="D25" s="166">
        <v>3388</v>
      </c>
      <c r="E25" s="166">
        <v>3980</v>
      </c>
      <c r="F25" s="166">
        <v>395</v>
      </c>
      <c r="G25" s="118">
        <f>SUM(D25:F25)</f>
        <v>7763</v>
      </c>
      <c r="H25" s="269">
        <f t="shared" si="1"/>
        <v>0.51268839366224395</v>
      </c>
      <c r="I25" s="269">
        <f t="shared" si="2"/>
        <v>5.0882390828288035E-2</v>
      </c>
      <c r="J25" s="87"/>
    </row>
    <row r="26" spans="2:10" ht="21" customHeight="1">
      <c r="B26" s="14"/>
      <c r="C26" s="17"/>
      <c r="D26" s="167"/>
      <c r="E26" s="167"/>
      <c r="F26" s="167"/>
      <c r="G26" s="119">
        <f>SUM(G3:G25)</f>
        <v>60437</v>
      </c>
      <c r="H26" s="272"/>
      <c r="I26" s="272"/>
    </row>
    <row r="27" spans="2:10" ht="21" customHeight="1">
      <c r="B27" s="10"/>
      <c r="C27" s="20"/>
      <c r="D27" s="168"/>
      <c r="E27" s="168"/>
      <c r="F27" s="168"/>
      <c r="G27" s="120"/>
      <c r="H27" s="273"/>
      <c r="I27" s="273"/>
    </row>
    <row r="28" spans="2:10" ht="21" customHeight="1">
      <c r="B28" s="10"/>
      <c r="C28" s="20"/>
      <c r="D28" s="168"/>
      <c r="E28" s="168"/>
      <c r="F28" s="168"/>
      <c r="G28" s="120"/>
      <c r="H28" s="273"/>
      <c r="I28" s="273"/>
    </row>
    <row r="29" spans="2:10" ht="21" customHeight="1">
      <c r="B29" s="10"/>
      <c r="C29" s="20"/>
      <c r="D29" s="168"/>
      <c r="E29" s="168"/>
      <c r="F29" s="168"/>
      <c r="G29" s="120"/>
      <c r="H29" s="273"/>
      <c r="I29" s="273"/>
    </row>
    <row r="30" spans="2:10" ht="21" customHeight="1">
      <c r="B30" s="279" t="s">
        <v>105</v>
      </c>
      <c r="C30" s="279"/>
      <c r="D30" s="279"/>
      <c r="E30" s="279"/>
      <c r="F30" s="279"/>
      <c r="G30" s="279"/>
      <c r="H30" s="279"/>
      <c r="I30" s="279"/>
    </row>
    <row r="31" spans="2:10" ht="21" customHeight="1">
      <c r="B31" s="11" t="s">
        <v>106</v>
      </c>
      <c r="C31" s="11" t="s">
        <v>107</v>
      </c>
      <c r="D31" s="117" t="s">
        <v>108</v>
      </c>
      <c r="E31" s="117" t="s">
        <v>109</v>
      </c>
      <c r="F31" s="117" t="s">
        <v>110</v>
      </c>
      <c r="G31" s="117" t="s">
        <v>111</v>
      </c>
      <c r="H31" s="21" t="s">
        <v>112</v>
      </c>
      <c r="I31" s="21" t="s">
        <v>113</v>
      </c>
      <c r="J31" s="87"/>
    </row>
    <row r="32" spans="2:10" ht="21" customHeight="1">
      <c r="B32" s="12">
        <v>1120</v>
      </c>
      <c r="C32" s="19" t="s">
        <v>114</v>
      </c>
      <c r="D32" s="166">
        <v>5</v>
      </c>
      <c r="E32" s="166">
        <v>9</v>
      </c>
      <c r="F32" s="166">
        <v>0</v>
      </c>
      <c r="G32" s="118">
        <f t="shared" ref="G32:G51" si="3">SUM(D32:F32)</f>
        <v>14</v>
      </c>
      <c r="H32" s="269">
        <f t="shared" ref="H32:H54" si="4">E32/G32</f>
        <v>0.6428571428571429</v>
      </c>
      <c r="I32" s="269">
        <f t="shared" ref="I32:I54" si="5">F32/G32</f>
        <v>0</v>
      </c>
      <c r="J32" s="87"/>
    </row>
    <row r="33" spans="2:10" ht="21" customHeight="1">
      <c r="B33" s="12">
        <v>1121</v>
      </c>
      <c r="C33" s="19" t="s">
        <v>115</v>
      </c>
      <c r="D33" s="166">
        <v>1883</v>
      </c>
      <c r="E33" s="166">
        <v>7170</v>
      </c>
      <c r="F33" s="166">
        <v>637</v>
      </c>
      <c r="G33" s="118">
        <f t="shared" si="3"/>
        <v>9690</v>
      </c>
      <c r="H33" s="269">
        <f t="shared" si="4"/>
        <v>0.73993808049535603</v>
      </c>
      <c r="I33" s="269">
        <f t="shared" si="5"/>
        <v>6.5737874097007223E-2</v>
      </c>
      <c r="J33" s="87"/>
    </row>
    <row r="34" spans="2:10" ht="21" customHeight="1">
      <c r="B34" s="12">
        <v>1122</v>
      </c>
      <c r="C34" s="19" t="s">
        <v>116</v>
      </c>
      <c r="D34" s="166">
        <v>424</v>
      </c>
      <c r="E34" s="166">
        <v>1408</v>
      </c>
      <c r="F34" s="166">
        <v>75</v>
      </c>
      <c r="G34" s="118">
        <f t="shared" si="3"/>
        <v>1907</v>
      </c>
      <c r="H34" s="269">
        <f t="shared" si="4"/>
        <v>0.73833245936025171</v>
      </c>
      <c r="I34" s="269">
        <f t="shared" si="5"/>
        <v>3.9328788673308863E-2</v>
      </c>
      <c r="J34" s="87"/>
    </row>
    <row r="35" spans="2:10" ht="21" customHeight="1">
      <c r="B35" s="12">
        <v>1123</v>
      </c>
      <c r="C35" s="19" t="s">
        <v>117</v>
      </c>
      <c r="D35" s="166">
        <v>1025</v>
      </c>
      <c r="E35" s="166">
        <v>1811</v>
      </c>
      <c r="F35" s="166">
        <v>147</v>
      </c>
      <c r="G35" s="118">
        <f t="shared" si="3"/>
        <v>2983</v>
      </c>
      <c r="H35" s="269">
        <f t="shared" si="4"/>
        <v>0.60710693932282933</v>
      </c>
      <c r="I35" s="269">
        <f t="shared" si="5"/>
        <v>4.9279249078109287E-2</v>
      </c>
      <c r="J35" s="87"/>
    </row>
    <row r="36" spans="2:10" ht="21" customHeight="1">
      <c r="B36" s="12">
        <v>1125</v>
      </c>
      <c r="C36" s="19" t="s">
        <v>118</v>
      </c>
      <c r="D36" s="166">
        <v>111</v>
      </c>
      <c r="E36" s="166">
        <v>332</v>
      </c>
      <c r="F36" s="166">
        <v>10</v>
      </c>
      <c r="G36" s="118">
        <f t="shared" si="3"/>
        <v>453</v>
      </c>
      <c r="H36" s="269">
        <f t="shared" si="4"/>
        <v>0.73289183222958054</v>
      </c>
      <c r="I36" s="269">
        <f t="shared" si="5"/>
        <v>2.2075055187637971E-2</v>
      </c>
      <c r="J36" s="87"/>
    </row>
    <row r="37" spans="2:10" ht="21" customHeight="1">
      <c r="B37" s="12">
        <v>1126</v>
      </c>
      <c r="C37" s="19" t="s">
        <v>119</v>
      </c>
      <c r="D37" s="166">
        <v>445</v>
      </c>
      <c r="E37" s="166">
        <v>318</v>
      </c>
      <c r="F37" s="166">
        <v>74</v>
      </c>
      <c r="G37" s="118">
        <f t="shared" si="3"/>
        <v>837</v>
      </c>
      <c r="H37" s="269">
        <f t="shared" si="4"/>
        <v>0.37992831541218636</v>
      </c>
      <c r="I37" s="269">
        <f t="shared" si="5"/>
        <v>8.8410991636798095E-2</v>
      </c>
      <c r="J37" s="87"/>
    </row>
    <row r="38" spans="2:10" ht="21" customHeight="1">
      <c r="B38" s="12">
        <v>1127</v>
      </c>
      <c r="C38" s="270" t="s">
        <v>120</v>
      </c>
      <c r="D38" s="166">
        <v>0</v>
      </c>
      <c r="E38" s="166">
        <v>0</v>
      </c>
      <c r="F38" s="166">
        <v>0</v>
      </c>
      <c r="G38" s="118">
        <f t="shared" si="3"/>
        <v>0</v>
      </c>
      <c r="H38" s="269" t="e">
        <f t="shared" si="4"/>
        <v>#DIV/0!</v>
      </c>
      <c r="I38" s="269" t="e">
        <f t="shared" si="5"/>
        <v>#DIV/0!</v>
      </c>
      <c r="J38" s="87"/>
    </row>
    <row r="39" spans="2:10" ht="21" customHeight="1">
      <c r="B39" s="12">
        <v>1128</v>
      </c>
      <c r="C39" s="16" t="s">
        <v>121</v>
      </c>
      <c r="D39" s="166">
        <v>169</v>
      </c>
      <c r="E39" s="166">
        <v>148</v>
      </c>
      <c r="F39" s="166">
        <v>90</v>
      </c>
      <c r="G39" s="118">
        <f t="shared" si="3"/>
        <v>407</v>
      </c>
      <c r="H39" s="269">
        <f t="shared" si="4"/>
        <v>0.36363636363636365</v>
      </c>
      <c r="I39" s="269">
        <f t="shared" si="5"/>
        <v>0.22113022113022113</v>
      </c>
      <c r="J39" s="87"/>
    </row>
    <row r="40" spans="2:10" ht="21" customHeight="1">
      <c r="B40" s="12">
        <v>1129</v>
      </c>
      <c r="C40" s="19" t="s">
        <v>122</v>
      </c>
      <c r="D40" s="166">
        <v>595</v>
      </c>
      <c r="E40" s="166">
        <v>875</v>
      </c>
      <c r="F40" s="166">
        <v>155</v>
      </c>
      <c r="G40" s="118">
        <f t="shared" si="3"/>
        <v>1625</v>
      </c>
      <c r="H40" s="269">
        <f t="shared" si="4"/>
        <v>0.53846153846153844</v>
      </c>
      <c r="I40" s="269">
        <f t="shared" si="5"/>
        <v>9.5384615384615387E-2</v>
      </c>
      <c r="J40" s="87"/>
    </row>
    <row r="41" spans="2:10" ht="21" customHeight="1">
      <c r="B41" s="12">
        <v>1130</v>
      </c>
      <c r="C41" s="19" t="s">
        <v>123</v>
      </c>
      <c r="D41" s="166">
        <v>83</v>
      </c>
      <c r="E41" s="166">
        <v>277</v>
      </c>
      <c r="F41" s="166">
        <v>13</v>
      </c>
      <c r="G41" s="118">
        <f t="shared" si="3"/>
        <v>373</v>
      </c>
      <c r="H41" s="269">
        <f t="shared" si="4"/>
        <v>0.74262734584450407</v>
      </c>
      <c r="I41" s="269">
        <f t="shared" si="5"/>
        <v>3.4852546916890083E-2</v>
      </c>
      <c r="J41" s="87"/>
    </row>
    <row r="42" spans="2:10" ht="21" customHeight="1">
      <c r="B42" s="12">
        <v>1131</v>
      </c>
      <c r="C42" s="19" t="s">
        <v>124</v>
      </c>
      <c r="D42" s="166">
        <v>1053</v>
      </c>
      <c r="E42" s="166">
        <v>1274</v>
      </c>
      <c r="F42" s="166">
        <v>545</v>
      </c>
      <c r="G42" s="118">
        <f t="shared" si="3"/>
        <v>2872</v>
      </c>
      <c r="H42" s="269">
        <f t="shared" si="4"/>
        <v>0.44359331476323122</v>
      </c>
      <c r="I42" s="269">
        <f t="shared" si="5"/>
        <v>0.18976323119777158</v>
      </c>
      <c r="J42" s="87"/>
    </row>
    <row r="43" spans="2:10" s="18" customFormat="1" ht="21" customHeight="1">
      <c r="B43" s="12">
        <v>1132</v>
      </c>
      <c r="C43" s="19" t="s">
        <v>125</v>
      </c>
      <c r="D43" s="166">
        <v>1045</v>
      </c>
      <c r="E43" s="166">
        <v>1919</v>
      </c>
      <c r="F43" s="166">
        <v>441</v>
      </c>
      <c r="G43" s="118">
        <f t="shared" si="3"/>
        <v>3405</v>
      </c>
      <c r="H43" s="269">
        <f t="shared" si="4"/>
        <v>0.56358296622613802</v>
      </c>
      <c r="I43" s="269">
        <f t="shared" si="5"/>
        <v>0.12951541850220263</v>
      </c>
      <c r="J43" s="87"/>
    </row>
    <row r="44" spans="2:10" ht="21" customHeight="1">
      <c r="B44" s="12">
        <v>1133</v>
      </c>
      <c r="C44" s="19" t="s">
        <v>126</v>
      </c>
      <c r="D44" s="118">
        <v>1109</v>
      </c>
      <c r="E44" s="118">
        <v>759</v>
      </c>
      <c r="F44" s="118">
        <v>92</v>
      </c>
      <c r="G44" s="118">
        <f t="shared" si="3"/>
        <v>1960</v>
      </c>
      <c r="H44" s="269">
        <f t="shared" si="4"/>
        <v>0.38724489795918365</v>
      </c>
      <c r="I44" s="269">
        <f t="shared" si="5"/>
        <v>4.6938775510204082E-2</v>
      </c>
      <c r="J44" s="87"/>
    </row>
    <row r="45" spans="2:10" ht="21" customHeight="1">
      <c r="B45" s="12">
        <v>1135</v>
      </c>
      <c r="C45" s="19" t="s">
        <v>127</v>
      </c>
      <c r="D45" s="166">
        <v>706</v>
      </c>
      <c r="E45" s="166">
        <v>2651</v>
      </c>
      <c r="F45" s="166">
        <v>200</v>
      </c>
      <c r="G45" s="118">
        <f t="shared" si="3"/>
        <v>3557</v>
      </c>
      <c r="H45" s="269">
        <f t="shared" si="4"/>
        <v>0.7452909755411864</v>
      </c>
      <c r="I45" s="269">
        <f t="shared" si="5"/>
        <v>5.6227157717177394E-2</v>
      </c>
      <c r="J45" s="87"/>
    </row>
    <row r="46" spans="2:10" ht="21" customHeight="1">
      <c r="B46" s="12">
        <v>1136</v>
      </c>
      <c r="C46" s="19" t="s">
        <v>128</v>
      </c>
      <c r="D46" s="166">
        <v>420</v>
      </c>
      <c r="E46" s="166">
        <v>675</v>
      </c>
      <c r="F46" s="166">
        <v>355</v>
      </c>
      <c r="G46" s="118">
        <f t="shared" si="3"/>
        <v>1450</v>
      </c>
      <c r="H46" s="269">
        <f t="shared" si="4"/>
        <v>0.46551724137931033</v>
      </c>
      <c r="I46" s="269">
        <f t="shared" si="5"/>
        <v>0.24482758620689654</v>
      </c>
      <c r="J46" s="87"/>
    </row>
    <row r="47" spans="2:10" ht="21" customHeight="1">
      <c r="B47" s="12">
        <v>1137</v>
      </c>
      <c r="C47" s="19" t="s">
        <v>129</v>
      </c>
      <c r="D47" s="166">
        <v>592</v>
      </c>
      <c r="E47" s="166">
        <v>2641</v>
      </c>
      <c r="F47" s="166">
        <v>134</v>
      </c>
      <c r="G47" s="118">
        <f t="shared" si="3"/>
        <v>3367</v>
      </c>
      <c r="H47" s="269">
        <f t="shared" si="4"/>
        <v>0.78437778437778438</v>
      </c>
      <c r="I47" s="269">
        <f t="shared" si="5"/>
        <v>3.9798039798039801E-2</v>
      </c>
      <c r="J47" s="87"/>
    </row>
    <row r="48" spans="2:10" ht="21" customHeight="1">
      <c r="B48" s="12">
        <v>1138</v>
      </c>
      <c r="C48" s="271" t="s">
        <v>130</v>
      </c>
      <c r="D48" s="166">
        <v>0</v>
      </c>
      <c r="E48" s="166">
        <v>0</v>
      </c>
      <c r="F48" s="166">
        <v>0</v>
      </c>
      <c r="G48" s="118">
        <f t="shared" si="3"/>
        <v>0</v>
      </c>
      <c r="H48" s="269" t="e">
        <f t="shared" si="4"/>
        <v>#DIV/0!</v>
      </c>
      <c r="I48" s="269" t="e">
        <f t="shared" si="5"/>
        <v>#DIV/0!</v>
      </c>
      <c r="J48" s="87"/>
    </row>
    <row r="49" spans="2:10" ht="21" customHeight="1">
      <c r="B49" s="12">
        <v>1139</v>
      </c>
      <c r="C49" s="19" t="s">
        <v>131</v>
      </c>
      <c r="D49" s="166">
        <v>1219</v>
      </c>
      <c r="E49" s="166">
        <v>2568</v>
      </c>
      <c r="F49" s="166">
        <v>304</v>
      </c>
      <c r="G49" s="118">
        <f t="shared" si="3"/>
        <v>4091</v>
      </c>
      <c r="H49" s="269">
        <f t="shared" si="4"/>
        <v>0.62771938401368854</v>
      </c>
      <c r="I49" s="269">
        <f t="shared" si="5"/>
        <v>7.4309459789782456E-2</v>
      </c>
      <c r="J49" s="87"/>
    </row>
    <row r="50" spans="2:10" ht="21" customHeight="1">
      <c r="B50" s="12">
        <v>1140</v>
      </c>
      <c r="C50" s="19" t="s">
        <v>132</v>
      </c>
      <c r="D50" s="166">
        <v>2126</v>
      </c>
      <c r="E50" s="166">
        <v>4412</v>
      </c>
      <c r="F50" s="166">
        <v>328</v>
      </c>
      <c r="G50" s="118">
        <f t="shared" si="3"/>
        <v>6866</v>
      </c>
      <c r="H50" s="269">
        <f t="shared" si="4"/>
        <v>0.64258665889892219</v>
      </c>
      <c r="I50" s="269">
        <f t="shared" si="5"/>
        <v>4.7771628313428488E-2</v>
      </c>
      <c r="J50" s="87"/>
    </row>
    <row r="51" spans="2:10" ht="21" customHeight="1">
      <c r="B51" s="12">
        <v>1141</v>
      </c>
      <c r="C51" s="19" t="s">
        <v>133</v>
      </c>
      <c r="D51" s="166">
        <v>506</v>
      </c>
      <c r="E51" s="166">
        <v>376</v>
      </c>
      <c r="F51" s="166">
        <v>27</v>
      </c>
      <c r="G51" s="118">
        <f t="shared" si="3"/>
        <v>909</v>
      </c>
      <c r="H51" s="269">
        <f t="shared" si="4"/>
        <v>0.41364136413641361</v>
      </c>
      <c r="I51" s="269">
        <f t="shared" si="5"/>
        <v>2.9702970297029702E-2</v>
      </c>
      <c r="J51" s="87"/>
    </row>
    <row r="52" spans="2:10" ht="21" customHeight="1">
      <c r="B52" s="12">
        <v>1142</v>
      </c>
      <c r="C52" s="19" t="s">
        <v>134</v>
      </c>
      <c r="D52" s="166">
        <v>235</v>
      </c>
      <c r="E52" s="166">
        <v>1083</v>
      </c>
      <c r="F52" s="166">
        <v>116</v>
      </c>
      <c r="G52" s="118">
        <f>SUM(D52:F52)</f>
        <v>1434</v>
      </c>
      <c r="H52" s="269">
        <f t="shared" si="4"/>
        <v>0.75523012552301261</v>
      </c>
      <c r="I52" s="269">
        <f t="shared" si="5"/>
        <v>8.0892608089260812E-2</v>
      </c>
      <c r="J52" s="87"/>
    </row>
    <row r="53" spans="2:10" ht="21" customHeight="1">
      <c r="B53" s="12">
        <v>1143</v>
      </c>
      <c r="C53" s="19" t="s">
        <v>135</v>
      </c>
      <c r="D53" s="166">
        <v>191</v>
      </c>
      <c r="E53" s="166">
        <v>347</v>
      </c>
      <c r="F53" s="166">
        <v>5</v>
      </c>
      <c r="G53" s="118">
        <f>SUM(D53:F53)</f>
        <v>543</v>
      </c>
      <c r="H53" s="269">
        <f t="shared" si="4"/>
        <v>0.63904235727440151</v>
      </c>
      <c r="I53" s="269">
        <f t="shared" si="5"/>
        <v>9.2081031307550652E-3</v>
      </c>
      <c r="J53" s="87"/>
    </row>
    <row r="54" spans="2:10" ht="21" customHeight="1">
      <c r="B54" s="12">
        <v>1145</v>
      </c>
      <c r="C54" s="19" t="s">
        <v>136</v>
      </c>
      <c r="D54" s="166">
        <v>3042</v>
      </c>
      <c r="E54" s="166">
        <v>5170</v>
      </c>
      <c r="F54" s="166">
        <v>501</v>
      </c>
      <c r="G54" s="118">
        <f>SUM(D54:F54)</f>
        <v>8713</v>
      </c>
      <c r="H54" s="269">
        <f t="shared" si="4"/>
        <v>0.59336623436244695</v>
      </c>
      <c r="I54" s="269">
        <f t="shared" si="5"/>
        <v>5.7500286927579476E-2</v>
      </c>
      <c r="J54" s="87"/>
    </row>
    <row r="55" spans="2:10" ht="21" customHeight="1">
      <c r="B55" s="10"/>
      <c r="C55" s="20"/>
      <c r="D55" s="168"/>
      <c r="E55" s="168"/>
      <c r="F55" s="168"/>
      <c r="G55" s="120">
        <f>SUM(G32:G54)</f>
        <v>57456</v>
      </c>
      <c r="H55" s="273"/>
      <c r="I55" s="273"/>
      <c r="J55" s="87"/>
    </row>
    <row r="56" spans="2:10" ht="21" customHeight="1">
      <c r="B56" s="10"/>
      <c r="C56" s="20"/>
      <c r="D56" s="168"/>
      <c r="E56" s="168"/>
      <c r="F56" s="168"/>
      <c r="G56" s="120"/>
      <c r="H56" s="273"/>
      <c r="I56" s="273"/>
      <c r="J56" s="87"/>
    </row>
    <row r="57" spans="2:10" ht="21" customHeight="1">
      <c r="B57" s="279" t="s">
        <v>137</v>
      </c>
      <c r="C57" s="279"/>
      <c r="D57" s="279"/>
      <c r="E57" s="279"/>
      <c r="F57" s="279"/>
      <c r="G57" s="279"/>
      <c r="H57" s="279"/>
      <c r="I57" s="279"/>
      <c r="J57" s="87"/>
    </row>
    <row r="58" spans="2:10" ht="21" customHeight="1">
      <c r="B58" s="11" t="s">
        <v>106</v>
      </c>
      <c r="C58" s="11" t="s">
        <v>107</v>
      </c>
      <c r="D58" s="117" t="s">
        <v>108</v>
      </c>
      <c r="E58" s="117" t="s">
        <v>109</v>
      </c>
      <c r="F58" s="117" t="s">
        <v>110</v>
      </c>
      <c r="G58" s="117" t="s">
        <v>111</v>
      </c>
      <c r="H58" s="21" t="s">
        <v>112</v>
      </c>
      <c r="I58" s="21" t="s">
        <v>113</v>
      </c>
      <c r="J58" s="87"/>
    </row>
    <row r="59" spans="2:10" ht="21" customHeight="1">
      <c r="B59" s="12">
        <v>1120</v>
      </c>
      <c r="C59" s="19" t="s">
        <v>114</v>
      </c>
      <c r="D59" s="166">
        <v>4</v>
      </c>
      <c r="E59" s="166">
        <v>7</v>
      </c>
      <c r="F59" s="166">
        <v>0</v>
      </c>
      <c r="G59" s="118">
        <f t="shared" ref="G59:G78" si="6">SUM(D59:F59)</f>
        <v>11</v>
      </c>
      <c r="H59" s="269">
        <f t="shared" ref="H59:H81" si="7">E59/G59</f>
        <v>0.63636363636363635</v>
      </c>
      <c r="I59" s="269">
        <f t="shared" ref="I59:I81" si="8">F59/G59</f>
        <v>0</v>
      </c>
      <c r="J59" s="87"/>
    </row>
    <row r="60" spans="2:10" ht="21" customHeight="1">
      <c r="B60" s="12">
        <v>1121</v>
      </c>
      <c r="C60" s="19" t="s">
        <v>115</v>
      </c>
      <c r="D60" s="166">
        <v>1453</v>
      </c>
      <c r="E60" s="166">
        <v>5885</v>
      </c>
      <c r="F60" s="166">
        <v>350</v>
      </c>
      <c r="G60" s="118">
        <f t="shared" si="6"/>
        <v>7688</v>
      </c>
      <c r="H60" s="269">
        <f t="shared" si="7"/>
        <v>0.76547866805411036</v>
      </c>
      <c r="I60" s="269">
        <f t="shared" si="8"/>
        <v>4.5525494276795003E-2</v>
      </c>
      <c r="J60" s="87"/>
    </row>
    <row r="61" spans="2:10" ht="21" customHeight="1">
      <c r="B61" s="12">
        <v>1122</v>
      </c>
      <c r="C61" s="19" t="s">
        <v>116</v>
      </c>
      <c r="D61" s="166">
        <v>286</v>
      </c>
      <c r="E61" s="166">
        <v>1146</v>
      </c>
      <c r="F61" s="166">
        <v>51</v>
      </c>
      <c r="G61" s="118">
        <f t="shared" si="6"/>
        <v>1483</v>
      </c>
      <c r="H61" s="269">
        <f t="shared" si="7"/>
        <v>0.77275792312879299</v>
      </c>
      <c r="I61" s="269">
        <f t="shared" si="8"/>
        <v>3.4389750505731627E-2</v>
      </c>
      <c r="J61" s="87"/>
    </row>
    <row r="62" spans="2:10" ht="21" customHeight="1">
      <c r="B62" s="12">
        <v>1123</v>
      </c>
      <c r="C62" s="19" t="s">
        <v>117</v>
      </c>
      <c r="D62" s="166">
        <v>710</v>
      </c>
      <c r="E62" s="166">
        <v>1319</v>
      </c>
      <c r="F62" s="166">
        <v>110</v>
      </c>
      <c r="G62" s="118">
        <f t="shared" si="6"/>
        <v>2139</v>
      </c>
      <c r="H62" s="269">
        <f t="shared" si="7"/>
        <v>0.61664329125759698</v>
      </c>
      <c r="I62" s="269">
        <f t="shared" si="8"/>
        <v>5.1425899953249185E-2</v>
      </c>
      <c r="J62" s="87"/>
    </row>
    <row r="63" spans="2:10" ht="21" customHeight="1">
      <c r="B63" s="12">
        <v>1125</v>
      </c>
      <c r="C63" s="19" t="s">
        <v>118</v>
      </c>
      <c r="D63" s="166">
        <v>77</v>
      </c>
      <c r="E63" s="166">
        <v>285</v>
      </c>
      <c r="F63" s="166">
        <v>3</v>
      </c>
      <c r="G63" s="118">
        <f t="shared" si="6"/>
        <v>365</v>
      </c>
      <c r="H63" s="269">
        <f t="shared" si="7"/>
        <v>0.78082191780821919</v>
      </c>
      <c r="I63" s="269">
        <f t="shared" si="8"/>
        <v>8.21917808219178E-3</v>
      </c>
      <c r="J63" s="87"/>
    </row>
    <row r="64" spans="2:10" ht="21" customHeight="1">
      <c r="B64" s="12">
        <v>1126</v>
      </c>
      <c r="C64" s="19" t="s">
        <v>119</v>
      </c>
      <c r="D64" s="166">
        <v>280</v>
      </c>
      <c r="E64" s="166">
        <v>204</v>
      </c>
      <c r="F64" s="166">
        <v>24</v>
      </c>
      <c r="G64" s="118">
        <f t="shared" si="6"/>
        <v>508</v>
      </c>
      <c r="H64" s="269">
        <f t="shared" si="7"/>
        <v>0.40157480314960631</v>
      </c>
      <c r="I64" s="269">
        <f t="shared" si="8"/>
        <v>4.7244094488188976E-2</v>
      </c>
      <c r="J64" s="87"/>
    </row>
    <row r="65" spans="2:10" ht="21" customHeight="1">
      <c r="B65" s="12">
        <v>1127</v>
      </c>
      <c r="C65" s="270" t="s">
        <v>120</v>
      </c>
      <c r="D65" s="166">
        <v>0</v>
      </c>
      <c r="E65" s="166">
        <v>0</v>
      </c>
      <c r="F65" s="166">
        <v>0</v>
      </c>
      <c r="G65" s="118">
        <f t="shared" si="6"/>
        <v>0</v>
      </c>
      <c r="H65" s="269" t="e">
        <f t="shared" si="7"/>
        <v>#DIV/0!</v>
      </c>
      <c r="I65" s="269" t="e">
        <f t="shared" si="8"/>
        <v>#DIV/0!</v>
      </c>
      <c r="J65" s="87"/>
    </row>
    <row r="66" spans="2:10" ht="21" customHeight="1">
      <c r="B66" s="12">
        <v>1128</v>
      </c>
      <c r="C66" s="16" t="s">
        <v>121</v>
      </c>
      <c r="D66" s="166">
        <v>55</v>
      </c>
      <c r="E66" s="166">
        <v>125</v>
      </c>
      <c r="F66" s="166">
        <v>24</v>
      </c>
      <c r="G66" s="118">
        <f t="shared" si="6"/>
        <v>204</v>
      </c>
      <c r="H66" s="269">
        <f t="shared" si="7"/>
        <v>0.61274509803921573</v>
      </c>
      <c r="I66" s="269">
        <f t="shared" si="8"/>
        <v>0.11764705882352941</v>
      </c>
      <c r="J66" s="87"/>
    </row>
    <row r="67" spans="2:10" ht="21" customHeight="1">
      <c r="B67" s="12">
        <v>1129</v>
      </c>
      <c r="C67" s="19" t="s">
        <v>122</v>
      </c>
      <c r="D67" s="166">
        <v>417</v>
      </c>
      <c r="E67" s="166">
        <v>820</v>
      </c>
      <c r="F67" s="166">
        <v>66</v>
      </c>
      <c r="G67" s="118">
        <f t="shared" si="6"/>
        <v>1303</v>
      </c>
      <c r="H67" s="269">
        <f t="shared" si="7"/>
        <v>0.62931696085955491</v>
      </c>
      <c r="I67" s="269">
        <f t="shared" si="8"/>
        <v>5.0652340752110517E-2</v>
      </c>
      <c r="J67" s="87"/>
    </row>
    <row r="68" spans="2:10" ht="21" customHeight="1">
      <c r="B68" s="12">
        <v>1130</v>
      </c>
      <c r="C68" s="19" t="s">
        <v>123</v>
      </c>
      <c r="D68" s="166">
        <v>83</v>
      </c>
      <c r="E68" s="166">
        <v>269</v>
      </c>
      <c r="F68" s="166">
        <v>2</v>
      </c>
      <c r="G68" s="118">
        <f t="shared" si="6"/>
        <v>354</v>
      </c>
      <c r="H68" s="269">
        <f t="shared" si="7"/>
        <v>0.75988700564971756</v>
      </c>
      <c r="I68" s="269">
        <f t="shared" si="8"/>
        <v>5.6497175141242938E-3</v>
      </c>
      <c r="J68" s="87"/>
    </row>
    <row r="69" spans="2:10" ht="21" customHeight="1">
      <c r="B69" s="12">
        <v>1131</v>
      </c>
      <c r="C69" s="19" t="s">
        <v>124</v>
      </c>
      <c r="D69" s="166">
        <v>552</v>
      </c>
      <c r="E69" s="166">
        <v>1032</v>
      </c>
      <c r="F69" s="166">
        <v>189</v>
      </c>
      <c r="G69" s="118">
        <f t="shared" si="6"/>
        <v>1773</v>
      </c>
      <c r="H69" s="269">
        <f t="shared" si="7"/>
        <v>0.58206429780033841</v>
      </c>
      <c r="I69" s="269">
        <f t="shared" si="8"/>
        <v>0.1065989847715736</v>
      </c>
      <c r="J69" s="87"/>
    </row>
    <row r="70" spans="2:10" ht="21" customHeight="1">
      <c r="B70" s="12">
        <v>1132</v>
      </c>
      <c r="C70" s="19" t="s">
        <v>125</v>
      </c>
      <c r="D70" s="166">
        <v>567</v>
      </c>
      <c r="E70" s="166">
        <v>1569</v>
      </c>
      <c r="F70" s="166">
        <v>217</v>
      </c>
      <c r="G70" s="118">
        <f t="shared" si="6"/>
        <v>2353</v>
      </c>
      <c r="H70" s="269">
        <f t="shared" si="7"/>
        <v>0.66680832979175519</v>
      </c>
      <c r="I70" s="269">
        <f t="shared" si="8"/>
        <v>9.2222694432639182E-2</v>
      </c>
      <c r="J70" s="87"/>
    </row>
    <row r="71" spans="2:10" ht="21" customHeight="1">
      <c r="B71" s="12">
        <v>1133</v>
      </c>
      <c r="C71" s="19" t="s">
        <v>126</v>
      </c>
      <c r="D71" s="118">
        <v>813</v>
      </c>
      <c r="E71" s="118">
        <v>641</v>
      </c>
      <c r="F71" s="118">
        <v>68</v>
      </c>
      <c r="G71" s="118">
        <f t="shared" si="6"/>
        <v>1522</v>
      </c>
      <c r="H71" s="269">
        <f t="shared" si="7"/>
        <v>0.4211563731931669</v>
      </c>
      <c r="I71" s="269">
        <f t="shared" si="8"/>
        <v>4.4678055190538767E-2</v>
      </c>
      <c r="J71" s="87"/>
    </row>
    <row r="72" spans="2:10" ht="21" customHeight="1">
      <c r="B72" s="12">
        <v>1135</v>
      </c>
      <c r="C72" s="19" t="s">
        <v>127</v>
      </c>
      <c r="D72" s="166">
        <v>531</v>
      </c>
      <c r="E72" s="166">
        <v>2514</v>
      </c>
      <c r="F72" s="166">
        <v>134</v>
      </c>
      <c r="G72" s="118">
        <f t="shared" si="6"/>
        <v>3179</v>
      </c>
      <c r="H72" s="269">
        <f t="shared" si="7"/>
        <v>0.79081472161056932</v>
      </c>
      <c r="I72" s="269">
        <f t="shared" si="8"/>
        <v>4.2151620006291288E-2</v>
      </c>
      <c r="J72" s="87"/>
    </row>
    <row r="73" spans="2:10" ht="21" customHeight="1">
      <c r="B73" s="12">
        <v>1136</v>
      </c>
      <c r="C73" s="19" t="s">
        <v>128</v>
      </c>
      <c r="D73" s="166">
        <v>233</v>
      </c>
      <c r="E73" s="166">
        <v>439</v>
      </c>
      <c r="F73" s="166">
        <v>123</v>
      </c>
      <c r="G73" s="118">
        <f t="shared" si="6"/>
        <v>795</v>
      </c>
      <c r="H73" s="269">
        <f t="shared" si="7"/>
        <v>0.55220125786163521</v>
      </c>
      <c r="I73" s="269">
        <f t="shared" si="8"/>
        <v>0.15471698113207547</v>
      </c>
      <c r="J73" s="87"/>
    </row>
    <row r="74" spans="2:10" ht="21" customHeight="1">
      <c r="B74" s="12">
        <v>1137</v>
      </c>
      <c r="C74" s="19" t="s">
        <v>129</v>
      </c>
      <c r="D74" s="166">
        <v>438</v>
      </c>
      <c r="E74" s="166">
        <v>2372</v>
      </c>
      <c r="F74" s="166">
        <v>87</v>
      </c>
      <c r="G74" s="118">
        <f t="shared" si="6"/>
        <v>2897</v>
      </c>
      <c r="H74" s="269">
        <f t="shared" si="7"/>
        <v>0.81877804625474626</v>
      </c>
      <c r="I74" s="269">
        <f t="shared" si="8"/>
        <v>3.0031066620642043E-2</v>
      </c>
      <c r="J74" s="87"/>
    </row>
    <row r="75" spans="2:10" ht="21" customHeight="1">
      <c r="B75" s="12">
        <v>1138</v>
      </c>
      <c r="C75" s="271" t="s">
        <v>130</v>
      </c>
      <c r="D75" s="166">
        <v>0</v>
      </c>
      <c r="E75" s="166">
        <v>0</v>
      </c>
      <c r="F75" s="166">
        <v>0</v>
      </c>
      <c r="G75" s="118">
        <f t="shared" si="6"/>
        <v>0</v>
      </c>
      <c r="H75" s="269" t="e">
        <f t="shared" si="7"/>
        <v>#DIV/0!</v>
      </c>
      <c r="I75" s="269" t="e">
        <f t="shared" si="8"/>
        <v>#DIV/0!</v>
      </c>
      <c r="J75" s="87"/>
    </row>
    <row r="76" spans="2:10" ht="21" customHeight="1">
      <c r="B76" s="12">
        <v>1139</v>
      </c>
      <c r="C76" s="19" t="s">
        <v>131</v>
      </c>
      <c r="D76" s="166">
        <v>1011</v>
      </c>
      <c r="E76" s="166">
        <v>2271</v>
      </c>
      <c r="F76" s="166">
        <v>283</v>
      </c>
      <c r="G76" s="118">
        <f t="shared" si="6"/>
        <v>3565</v>
      </c>
      <c r="H76" s="269">
        <f t="shared" si="7"/>
        <v>0.63702664796633945</v>
      </c>
      <c r="I76" s="269">
        <f t="shared" si="8"/>
        <v>7.938288920056101E-2</v>
      </c>
      <c r="J76" s="87"/>
    </row>
    <row r="77" spans="2:10" ht="21" customHeight="1">
      <c r="B77" s="12">
        <v>1140</v>
      </c>
      <c r="C77" s="19" t="s">
        <v>132</v>
      </c>
      <c r="D77" s="166">
        <v>1315</v>
      </c>
      <c r="E77" s="166">
        <v>3346</v>
      </c>
      <c r="F77" s="166">
        <v>257</v>
      </c>
      <c r="G77" s="118">
        <f t="shared" si="6"/>
        <v>4918</v>
      </c>
      <c r="H77" s="269">
        <f t="shared" si="7"/>
        <v>0.68035786905246032</v>
      </c>
      <c r="I77" s="269">
        <f t="shared" si="8"/>
        <v>5.2257015046766976E-2</v>
      </c>
      <c r="J77" s="87"/>
    </row>
    <row r="78" spans="2:10" ht="21" customHeight="1">
      <c r="B78" s="12">
        <v>1141</v>
      </c>
      <c r="C78" s="19" t="s">
        <v>133</v>
      </c>
      <c r="D78" s="166">
        <v>385</v>
      </c>
      <c r="E78" s="166">
        <v>320</v>
      </c>
      <c r="F78" s="166">
        <v>35</v>
      </c>
      <c r="G78" s="118">
        <f t="shared" si="6"/>
        <v>740</v>
      </c>
      <c r="H78" s="269">
        <f t="shared" si="7"/>
        <v>0.43243243243243246</v>
      </c>
      <c r="I78" s="269">
        <f t="shared" si="8"/>
        <v>4.72972972972973E-2</v>
      </c>
      <c r="J78" s="87"/>
    </row>
    <row r="79" spans="2:10" ht="21" customHeight="1">
      <c r="B79" s="12">
        <v>1142</v>
      </c>
      <c r="C79" s="19" t="s">
        <v>134</v>
      </c>
      <c r="D79" s="166">
        <v>138</v>
      </c>
      <c r="E79" s="166">
        <v>785</v>
      </c>
      <c r="F79" s="166">
        <v>25</v>
      </c>
      <c r="G79" s="118">
        <f>SUM(D79:F79)</f>
        <v>948</v>
      </c>
      <c r="H79" s="269">
        <f t="shared" si="7"/>
        <v>0.82805907172995785</v>
      </c>
      <c r="I79" s="269">
        <f t="shared" si="8"/>
        <v>2.6371308016877638E-2</v>
      </c>
      <c r="J79" s="87"/>
    </row>
    <row r="80" spans="2:10" ht="21" customHeight="1">
      <c r="B80" s="12">
        <v>1143</v>
      </c>
      <c r="C80" s="19" t="s">
        <v>135</v>
      </c>
      <c r="D80" s="166">
        <v>50</v>
      </c>
      <c r="E80" s="166">
        <v>181</v>
      </c>
      <c r="F80" s="166">
        <v>1</v>
      </c>
      <c r="G80" s="118">
        <f>SUM(D80:F80)</f>
        <v>232</v>
      </c>
      <c r="H80" s="269">
        <f t="shared" si="7"/>
        <v>0.78017241379310343</v>
      </c>
      <c r="I80" s="269">
        <f t="shared" si="8"/>
        <v>4.3103448275862068E-3</v>
      </c>
      <c r="J80" s="87"/>
    </row>
    <row r="81" spans="2:10" ht="21" customHeight="1">
      <c r="B81" s="12">
        <v>1145</v>
      </c>
      <c r="C81" s="19" t="s">
        <v>136</v>
      </c>
      <c r="D81" s="166">
        <v>2158</v>
      </c>
      <c r="E81" s="166">
        <v>3991</v>
      </c>
      <c r="F81" s="166">
        <v>354</v>
      </c>
      <c r="G81" s="118">
        <f>SUM(D81:F81)</f>
        <v>6503</v>
      </c>
      <c r="H81" s="269">
        <f t="shared" si="7"/>
        <v>0.61371674611717664</v>
      </c>
      <c r="I81" s="269">
        <f t="shared" si="8"/>
        <v>5.4436413962786409E-2</v>
      </c>
      <c r="J81" s="87"/>
    </row>
    <row r="82" spans="2:10" ht="21" customHeight="1">
      <c r="B82" s="10"/>
      <c r="C82" s="20"/>
      <c r="D82" s="168"/>
      <c r="E82" s="168"/>
      <c r="F82" s="168"/>
      <c r="G82" s="120">
        <f>SUM(G59:G81)</f>
        <v>43480</v>
      </c>
      <c r="H82" s="273"/>
      <c r="I82" s="273"/>
      <c r="J82" s="87"/>
    </row>
    <row r="83" spans="2:10" ht="21" customHeight="1">
      <c r="B83" s="10"/>
      <c r="C83" s="20"/>
      <c r="D83" s="168"/>
      <c r="E83" s="168"/>
      <c r="F83" s="168"/>
      <c r="G83" s="120"/>
      <c r="H83" s="273"/>
      <c r="I83" s="273"/>
      <c r="J83" s="87"/>
    </row>
    <row r="84" spans="2:10" ht="21" customHeight="1">
      <c r="B84" s="10"/>
      <c r="C84" s="20"/>
      <c r="D84" s="168"/>
      <c r="E84" s="168"/>
      <c r="F84" s="168"/>
      <c r="G84" s="120"/>
      <c r="H84" s="273"/>
      <c r="I84" s="273"/>
      <c r="J84" s="87"/>
    </row>
    <row r="85" spans="2:10" ht="21" customHeight="1">
      <c r="B85" s="279" t="s">
        <v>138</v>
      </c>
      <c r="C85" s="279"/>
      <c r="D85" s="279"/>
      <c r="E85" s="279"/>
      <c r="F85" s="279"/>
      <c r="G85" s="279"/>
      <c r="H85" s="279"/>
      <c r="I85" s="279"/>
      <c r="J85" s="87"/>
    </row>
    <row r="86" spans="2:10" ht="21" customHeight="1">
      <c r="B86" s="11" t="s">
        <v>106</v>
      </c>
      <c r="C86" s="11" t="s">
        <v>107</v>
      </c>
      <c r="D86" s="117" t="s">
        <v>108</v>
      </c>
      <c r="E86" s="117" t="s">
        <v>109</v>
      </c>
      <c r="F86" s="117" t="s">
        <v>110</v>
      </c>
      <c r="G86" s="117" t="s">
        <v>111</v>
      </c>
      <c r="H86" s="21" t="s">
        <v>112</v>
      </c>
      <c r="I86" s="21" t="s">
        <v>113</v>
      </c>
      <c r="J86" s="87"/>
    </row>
    <row r="87" spans="2:10" ht="21" customHeight="1">
      <c r="B87" s="12">
        <v>1120</v>
      </c>
      <c r="C87" s="19" t="s">
        <v>114</v>
      </c>
      <c r="D87" s="166">
        <v>9</v>
      </c>
      <c r="E87" s="166">
        <v>9</v>
      </c>
      <c r="F87" s="166">
        <v>0</v>
      </c>
      <c r="G87" s="118">
        <f t="shared" ref="G87:G106" si="9">SUM(D87:F87)</f>
        <v>18</v>
      </c>
      <c r="H87" s="269">
        <f t="shared" ref="H87:H109" si="10">E87/G87</f>
        <v>0.5</v>
      </c>
      <c r="I87" s="269">
        <f t="shared" ref="I87:I109" si="11">F87/G87</f>
        <v>0</v>
      </c>
      <c r="J87" s="87"/>
    </row>
    <row r="88" spans="2:10" ht="21" customHeight="1">
      <c r="B88" s="12">
        <v>1121</v>
      </c>
      <c r="C88" s="19" t="s">
        <v>115</v>
      </c>
      <c r="D88" s="166">
        <v>1309</v>
      </c>
      <c r="E88" s="166">
        <v>6620</v>
      </c>
      <c r="F88" s="166">
        <v>841</v>
      </c>
      <c r="G88" s="118">
        <f t="shared" si="9"/>
        <v>8770</v>
      </c>
      <c r="H88" s="269">
        <f t="shared" si="10"/>
        <v>0.75484606613454963</v>
      </c>
      <c r="I88" s="269">
        <f t="shared" si="11"/>
        <v>9.5895096921322698E-2</v>
      </c>
      <c r="J88" s="87"/>
    </row>
    <row r="89" spans="2:10" ht="21" customHeight="1">
      <c r="B89" s="12">
        <v>1122</v>
      </c>
      <c r="C89" s="19" t="s">
        <v>116</v>
      </c>
      <c r="D89" s="166">
        <v>230</v>
      </c>
      <c r="E89" s="166">
        <v>1245</v>
      </c>
      <c r="F89" s="166">
        <v>60</v>
      </c>
      <c r="G89" s="118">
        <f t="shared" si="9"/>
        <v>1535</v>
      </c>
      <c r="H89" s="269">
        <f t="shared" si="10"/>
        <v>0.81107491856677527</v>
      </c>
      <c r="I89" s="269">
        <f t="shared" si="11"/>
        <v>3.9087947882736153E-2</v>
      </c>
      <c r="J89" s="87"/>
    </row>
    <row r="90" spans="2:10" ht="21" customHeight="1">
      <c r="B90" s="12">
        <v>1123</v>
      </c>
      <c r="C90" s="19" t="s">
        <v>117</v>
      </c>
      <c r="D90" s="166">
        <v>722</v>
      </c>
      <c r="E90" s="166">
        <v>1395</v>
      </c>
      <c r="F90" s="166">
        <v>100</v>
      </c>
      <c r="G90" s="118">
        <f t="shared" si="9"/>
        <v>2217</v>
      </c>
      <c r="H90" s="269">
        <f t="shared" si="10"/>
        <v>0.62922868741542626</v>
      </c>
      <c r="I90" s="269">
        <f t="shared" si="11"/>
        <v>4.5105999097880017E-2</v>
      </c>
      <c r="J90" s="87"/>
    </row>
    <row r="91" spans="2:10" ht="21" customHeight="1">
      <c r="B91" s="12">
        <v>1125</v>
      </c>
      <c r="C91" s="19" t="s">
        <v>118</v>
      </c>
      <c r="D91" s="166">
        <v>76</v>
      </c>
      <c r="E91" s="166">
        <v>332</v>
      </c>
      <c r="F91" s="166">
        <v>3</v>
      </c>
      <c r="G91" s="118">
        <f t="shared" si="9"/>
        <v>411</v>
      </c>
      <c r="H91" s="269">
        <f t="shared" si="10"/>
        <v>0.80778588807785889</v>
      </c>
      <c r="I91" s="269">
        <f t="shared" si="11"/>
        <v>7.2992700729927005E-3</v>
      </c>
      <c r="J91" s="87"/>
    </row>
    <row r="92" spans="2:10" ht="21" customHeight="1">
      <c r="B92" s="12">
        <v>1126</v>
      </c>
      <c r="C92" s="19" t="s">
        <v>119</v>
      </c>
      <c r="D92" s="166">
        <v>381</v>
      </c>
      <c r="E92" s="166">
        <v>316</v>
      </c>
      <c r="F92" s="166">
        <v>93</v>
      </c>
      <c r="G92" s="118">
        <f t="shared" si="9"/>
        <v>790</v>
      </c>
      <c r="H92" s="269">
        <f t="shared" si="10"/>
        <v>0.4</v>
      </c>
      <c r="I92" s="269">
        <f t="shared" si="11"/>
        <v>0.11772151898734177</v>
      </c>
      <c r="J92" s="87"/>
    </row>
    <row r="93" spans="2:10" ht="21" customHeight="1">
      <c r="B93" s="12">
        <v>1127</v>
      </c>
      <c r="C93" s="270" t="s">
        <v>120</v>
      </c>
      <c r="D93" s="166">
        <v>0</v>
      </c>
      <c r="E93" s="166">
        <v>0</v>
      </c>
      <c r="F93" s="166">
        <v>0</v>
      </c>
      <c r="G93" s="118">
        <f t="shared" si="9"/>
        <v>0</v>
      </c>
      <c r="H93" s="269" t="e">
        <f t="shared" si="10"/>
        <v>#DIV/0!</v>
      </c>
      <c r="I93" s="269" t="e">
        <f t="shared" si="11"/>
        <v>#DIV/0!</v>
      </c>
      <c r="J93" s="87"/>
    </row>
    <row r="94" spans="2:10" ht="21" customHeight="1">
      <c r="B94" s="12">
        <v>1128</v>
      </c>
      <c r="C94" s="16" t="s">
        <v>121</v>
      </c>
      <c r="D94" s="166">
        <v>448</v>
      </c>
      <c r="E94" s="166">
        <v>153</v>
      </c>
      <c r="F94" s="166">
        <v>141</v>
      </c>
      <c r="G94" s="118">
        <f t="shared" si="9"/>
        <v>742</v>
      </c>
      <c r="H94" s="269">
        <f t="shared" si="10"/>
        <v>0.20619946091644206</v>
      </c>
      <c r="I94" s="269">
        <f t="shared" si="11"/>
        <v>0.19002695417789758</v>
      </c>
      <c r="J94" s="87"/>
    </row>
    <row r="95" spans="2:10" s="18" customFormat="1" ht="21" customHeight="1">
      <c r="B95" s="12">
        <v>1129</v>
      </c>
      <c r="C95" s="19" t="s">
        <v>122</v>
      </c>
      <c r="D95" s="166">
        <v>417</v>
      </c>
      <c r="E95" s="166">
        <v>831</v>
      </c>
      <c r="F95" s="166">
        <v>303</v>
      </c>
      <c r="G95" s="118">
        <f t="shared" si="9"/>
        <v>1551</v>
      </c>
      <c r="H95" s="269">
        <f t="shared" si="10"/>
        <v>0.53578336557059958</v>
      </c>
      <c r="I95" s="269">
        <f t="shared" si="11"/>
        <v>0.195357833655706</v>
      </c>
      <c r="J95" s="87"/>
    </row>
    <row r="96" spans="2:10" ht="21" customHeight="1">
      <c r="B96" s="12">
        <v>1130</v>
      </c>
      <c r="C96" s="19" t="s">
        <v>123</v>
      </c>
      <c r="D96" s="166">
        <v>87</v>
      </c>
      <c r="E96" s="166">
        <v>420</v>
      </c>
      <c r="F96" s="166">
        <v>25</v>
      </c>
      <c r="G96" s="118">
        <f t="shared" si="9"/>
        <v>532</v>
      </c>
      <c r="H96" s="269">
        <f t="shared" si="10"/>
        <v>0.78947368421052633</v>
      </c>
      <c r="I96" s="269">
        <f t="shared" si="11"/>
        <v>4.6992481203007516E-2</v>
      </c>
      <c r="J96" s="87"/>
    </row>
    <row r="97" spans="2:10" ht="21" customHeight="1">
      <c r="B97" s="12">
        <v>1131</v>
      </c>
      <c r="C97" s="19" t="s">
        <v>124</v>
      </c>
      <c r="D97" s="166">
        <v>1087</v>
      </c>
      <c r="E97" s="166">
        <v>1395</v>
      </c>
      <c r="F97" s="166">
        <v>720</v>
      </c>
      <c r="G97" s="118">
        <f t="shared" si="9"/>
        <v>3202</v>
      </c>
      <c r="H97" s="269">
        <f t="shared" si="10"/>
        <v>0.43566520924422236</v>
      </c>
      <c r="I97" s="269">
        <f t="shared" si="11"/>
        <v>0.22485946283572766</v>
      </c>
      <c r="J97" s="87"/>
    </row>
    <row r="98" spans="2:10" ht="21" customHeight="1">
      <c r="B98" s="12">
        <v>1132</v>
      </c>
      <c r="C98" s="19" t="s">
        <v>125</v>
      </c>
      <c r="D98" s="166">
        <v>1055</v>
      </c>
      <c r="E98" s="166">
        <v>1819</v>
      </c>
      <c r="F98" s="166">
        <v>673</v>
      </c>
      <c r="G98" s="118">
        <f t="shared" si="9"/>
        <v>3547</v>
      </c>
      <c r="H98" s="269">
        <f t="shared" si="10"/>
        <v>0.51282774175359458</v>
      </c>
      <c r="I98" s="269">
        <f t="shared" si="11"/>
        <v>0.18973780659712433</v>
      </c>
      <c r="J98" s="87"/>
    </row>
    <row r="99" spans="2:10" ht="21" customHeight="1">
      <c r="B99" s="12">
        <v>1133</v>
      </c>
      <c r="C99" s="19" t="s">
        <v>126</v>
      </c>
      <c r="D99" s="118">
        <v>442</v>
      </c>
      <c r="E99" s="118">
        <v>535</v>
      </c>
      <c r="F99" s="118">
        <v>37</v>
      </c>
      <c r="G99" s="118">
        <f t="shared" si="9"/>
        <v>1014</v>
      </c>
      <c r="H99" s="269">
        <f t="shared" si="10"/>
        <v>0.52761341222879687</v>
      </c>
      <c r="I99" s="269">
        <f t="shared" si="11"/>
        <v>3.6489151873767257E-2</v>
      </c>
      <c r="J99" s="87"/>
    </row>
    <row r="100" spans="2:10" ht="21" customHeight="1">
      <c r="B100" s="12">
        <v>1135</v>
      </c>
      <c r="C100" s="19" t="s">
        <v>127</v>
      </c>
      <c r="D100" s="166">
        <v>708</v>
      </c>
      <c r="E100" s="166">
        <v>2869</v>
      </c>
      <c r="F100" s="166">
        <v>206</v>
      </c>
      <c r="G100" s="118">
        <f t="shared" si="9"/>
        <v>3783</v>
      </c>
      <c r="H100" s="269">
        <f t="shared" si="10"/>
        <v>0.75839280993920166</v>
      </c>
      <c r="I100" s="269">
        <f t="shared" si="11"/>
        <v>5.4454136928363733E-2</v>
      </c>
      <c r="J100" s="87"/>
    </row>
    <row r="101" spans="2:10" ht="21" customHeight="1">
      <c r="B101" s="12">
        <v>1136</v>
      </c>
      <c r="C101" s="19" t="s">
        <v>128</v>
      </c>
      <c r="D101" s="166">
        <v>586</v>
      </c>
      <c r="E101" s="166">
        <v>780</v>
      </c>
      <c r="F101" s="166">
        <v>612</v>
      </c>
      <c r="G101" s="118">
        <f t="shared" si="9"/>
        <v>1978</v>
      </c>
      <c r="H101" s="269">
        <f t="shared" si="10"/>
        <v>0.3943377148634985</v>
      </c>
      <c r="I101" s="269">
        <f t="shared" si="11"/>
        <v>0.30940343781597573</v>
      </c>
      <c r="J101" s="87"/>
    </row>
    <row r="102" spans="2:10" ht="21" customHeight="1">
      <c r="B102" s="12">
        <v>1137</v>
      </c>
      <c r="C102" s="19" t="s">
        <v>129</v>
      </c>
      <c r="D102" s="166">
        <v>579</v>
      </c>
      <c r="E102" s="166">
        <v>2708</v>
      </c>
      <c r="F102" s="166">
        <v>151</v>
      </c>
      <c r="G102" s="118">
        <f t="shared" si="9"/>
        <v>3438</v>
      </c>
      <c r="H102" s="269">
        <f t="shared" si="10"/>
        <v>0.78766724840023272</v>
      </c>
      <c r="I102" s="269">
        <f t="shared" si="11"/>
        <v>4.3920884235020358E-2</v>
      </c>
      <c r="J102" s="87"/>
    </row>
    <row r="103" spans="2:10" ht="21" customHeight="1">
      <c r="B103" s="12">
        <v>1138</v>
      </c>
      <c r="C103" s="271" t="s">
        <v>130</v>
      </c>
      <c r="D103" s="166">
        <v>0</v>
      </c>
      <c r="E103" s="166">
        <v>0</v>
      </c>
      <c r="F103" s="166">
        <v>0</v>
      </c>
      <c r="G103" s="118">
        <f t="shared" si="9"/>
        <v>0</v>
      </c>
      <c r="H103" s="269" t="e">
        <f t="shared" si="10"/>
        <v>#DIV/0!</v>
      </c>
      <c r="I103" s="269" t="e">
        <f t="shared" si="11"/>
        <v>#DIV/0!</v>
      </c>
      <c r="J103" s="87"/>
    </row>
    <row r="104" spans="2:10" ht="21" customHeight="1">
      <c r="B104" s="12">
        <v>1139</v>
      </c>
      <c r="C104" s="19" t="s">
        <v>131</v>
      </c>
      <c r="D104" s="166">
        <v>1309</v>
      </c>
      <c r="E104" s="166">
        <v>2429</v>
      </c>
      <c r="F104" s="166">
        <v>494</v>
      </c>
      <c r="G104" s="118">
        <f t="shared" si="9"/>
        <v>4232</v>
      </c>
      <c r="H104" s="269">
        <f t="shared" si="10"/>
        <v>0.57396030245746688</v>
      </c>
      <c r="I104" s="269">
        <f t="shared" si="11"/>
        <v>0.1167296786389414</v>
      </c>
      <c r="J104" s="87"/>
    </row>
    <row r="105" spans="2:10" ht="21" customHeight="1">
      <c r="B105" s="12">
        <v>1140</v>
      </c>
      <c r="C105" s="19" t="s">
        <v>132</v>
      </c>
      <c r="D105" s="166">
        <v>1073</v>
      </c>
      <c r="E105" s="166">
        <v>3364</v>
      </c>
      <c r="F105" s="166">
        <v>241</v>
      </c>
      <c r="G105" s="118">
        <f t="shared" si="9"/>
        <v>4678</v>
      </c>
      <c r="H105" s="269">
        <f t="shared" si="10"/>
        <v>0.71911073108165879</v>
      </c>
      <c r="I105" s="269">
        <f t="shared" si="11"/>
        <v>5.1517742625053445E-2</v>
      </c>
      <c r="J105" s="87"/>
    </row>
    <row r="106" spans="2:10" ht="21" customHeight="1">
      <c r="B106" s="12">
        <v>1141</v>
      </c>
      <c r="C106" s="19" t="s">
        <v>133</v>
      </c>
      <c r="D106" s="166">
        <v>228</v>
      </c>
      <c r="E106" s="166">
        <v>319</v>
      </c>
      <c r="F106" s="166">
        <v>34</v>
      </c>
      <c r="G106" s="118">
        <f t="shared" si="9"/>
        <v>581</v>
      </c>
      <c r="H106" s="269">
        <f t="shared" si="10"/>
        <v>0.54905335628227192</v>
      </c>
      <c r="I106" s="269">
        <f t="shared" si="11"/>
        <v>5.8519793459552494E-2</v>
      </c>
      <c r="J106" s="87"/>
    </row>
    <row r="107" spans="2:10" ht="21" customHeight="1">
      <c r="B107" s="12">
        <v>1142</v>
      </c>
      <c r="C107" s="19" t="s">
        <v>134</v>
      </c>
      <c r="D107" s="166">
        <v>319</v>
      </c>
      <c r="E107" s="166">
        <v>1534</v>
      </c>
      <c r="F107" s="166">
        <v>129</v>
      </c>
      <c r="G107" s="118">
        <f>SUM(D107:F107)</f>
        <v>1982</v>
      </c>
      <c r="H107" s="269">
        <f t="shared" si="10"/>
        <v>0.77396569122098891</v>
      </c>
      <c r="I107" s="269">
        <f t="shared" si="11"/>
        <v>6.5085771947527751E-2</v>
      </c>
      <c r="J107" s="87"/>
    </row>
    <row r="108" spans="2:10" ht="21" customHeight="1">
      <c r="B108" s="12">
        <v>1143</v>
      </c>
      <c r="C108" s="19" t="s">
        <v>135</v>
      </c>
      <c r="D108" s="166">
        <v>369</v>
      </c>
      <c r="E108" s="166">
        <v>597</v>
      </c>
      <c r="F108" s="166">
        <v>10</v>
      </c>
      <c r="G108" s="118">
        <f>SUM(D108:F108)</f>
        <v>976</v>
      </c>
      <c r="H108" s="269">
        <f t="shared" si="10"/>
        <v>0.61168032786885251</v>
      </c>
      <c r="I108" s="269">
        <f t="shared" si="11"/>
        <v>1.0245901639344262E-2</v>
      </c>
      <c r="J108" s="87"/>
    </row>
    <row r="109" spans="2:10" ht="21" customHeight="1">
      <c r="B109" s="12">
        <v>1145</v>
      </c>
      <c r="C109" s="19" t="s">
        <v>136</v>
      </c>
      <c r="D109" s="166">
        <v>1940</v>
      </c>
      <c r="E109" s="166">
        <v>3891</v>
      </c>
      <c r="F109" s="166">
        <v>336</v>
      </c>
      <c r="G109" s="118">
        <f>SUM(D109:F109)</f>
        <v>6167</v>
      </c>
      <c r="H109" s="269">
        <f t="shared" si="10"/>
        <v>0.63093886816928813</v>
      </c>
      <c r="I109" s="269">
        <f t="shared" si="11"/>
        <v>5.4483541430192961E-2</v>
      </c>
      <c r="J109" s="87"/>
    </row>
    <row r="110" spans="2:10" ht="21" customHeight="1">
      <c r="B110" s="10"/>
      <c r="C110" s="20"/>
      <c r="D110" s="168"/>
      <c r="E110" s="168"/>
      <c r="F110" s="168"/>
      <c r="G110" s="120">
        <f>SUM(G87:G109)</f>
        <v>52144</v>
      </c>
      <c r="H110" s="273"/>
      <c r="I110" s="273"/>
      <c r="J110" s="87"/>
    </row>
    <row r="111" spans="2:10" ht="21" customHeight="1">
      <c r="B111" s="10"/>
      <c r="C111" s="20"/>
      <c r="D111" s="168"/>
      <c r="E111" s="168"/>
      <c r="F111" s="168"/>
      <c r="G111" s="120"/>
      <c r="H111" s="273"/>
      <c r="I111" s="273"/>
      <c r="J111" s="87"/>
    </row>
    <row r="112" spans="2:10" ht="21" customHeight="1">
      <c r="B112" s="10"/>
      <c r="C112" s="20"/>
      <c r="D112" s="168"/>
      <c r="E112" s="168"/>
      <c r="F112" s="168"/>
      <c r="G112" s="120"/>
      <c r="H112" s="273"/>
      <c r="I112" s="273"/>
      <c r="J112" s="87"/>
    </row>
    <row r="113" spans="2:10" ht="21" customHeight="1">
      <c r="B113" s="279" t="s">
        <v>139</v>
      </c>
      <c r="C113" s="279"/>
      <c r="D113" s="279"/>
      <c r="E113" s="279"/>
      <c r="F113" s="279"/>
      <c r="G113" s="279"/>
      <c r="H113" s="279"/>
      <c r="I113" s="279"/>
      <c r="J113" s="87"/>
    </row>
    <row r="114" spans="2:10" ht="21" customHeight="1">
      <c r="B114" s="11" t="s">
        <v>140</v>
      </c>
      <c r="C114" s="11" t="s">
        <v>141</v>
      </c>
      <c r="D114" s="117" t="s">
        <v>77</v>
      </c>
      <c r="E114" s="117" t="s">
        <v>78</v>
      </c>
      <c r="F114" s="117" t="s">
        <v>79</v>
      </c>
      <c r="G114" s="117" t="s">
        <v>80</v>
      </c>
      <c r="H114" s="21" t="s">
        <v>47</v>
      </c>
      <c r="I114" s="21" t="s">
        <v>81</v>
      </c>
      <c r="J114" s="87"/>
    </row>
    <row r="115" spans="2:10" ht="21" customHeight="1">
      <c r="B115" s="12">
        <v>1120</v>
      </c>
      <c r="C115" s="19" t="s">
        <v>82</v>
      </c>
      <c r="D115" s="166">
        <v>10</v>
      </c>
      <c r="E115" s="166">
        <v>5</v>
      </c>
      <c r="F115" s="166">
        <v>0</v>
      </c>
      <c r="G115" s="118">
        <f t="shared" ref="G115:G134" si="12">SUM(D115:F115)</f>
        <v>15</v>
      </c>
      <c r="H115" s="269">
        <f t="shared" ref="H115:H137" si="13">E115/G115</f>
        <v>0.33333333333333331</v>
      </c>
      <c r="I115" s="269">
        <f t="shared" ref="I115:I137" si="14">F115/G115</f>
        <v>0</v>
      </c>
      <c r="J115" s="87"/>
    </row>
    <row r="116" spans="2:10" ht="21" customHeight="1">
      <c r="B116" s="12">
        <v>1121</v>
      </c>
      <c r="C116" s="19" t="s">
        <v>83</v>
      </c>
      <c r="D116" s="166">
        <v>1136</v>
      </c>
      <c r="E116" s="166">
        <v>5672</v>
      </c>
      <c r="F116" s="166">
        <v>743</v>
      </c>
      <c r="G116" s="118">
        <f t="shared" si="12"/>
        <v>7551</v>
      </c>
      <c r="H116" s="269">
        <f t="shared" si="13"/>
        <v>0.75115878691564031</v>
      </c>
      <c r="I116" s="269">
        <f t="shared" si="14"/>
        <v>9.8397563236657395E-2</v>
      </c>
      <c r="J116" s="87"/>
    </row>
    <row r="117" spans="2:10" ht="21" customHeight="1">
      <c r="B117" s="12">
        <v>1122</v>
      </c>
      <c r="C117" s="19" t="s">
        <v>84</v>
      </c>
      <c r="D117" s="166">
        <v>223</v>
      </c>
      <c r="E117" s="166">
        <v>1005</v>
      </c>
      <c r="F117" s="166">
        <v>48</v>
      </c>
      <c r="G117" s="118">
        <f t="shared" si="12"/>
        <v>1276</v>
      </c>
      <c r="H117" s="269">
        <f t="shared" si="13"/>
        <v>0.78761755485893414</v>
      </c>
      <c r="I117" s="269">
        <f t="shared" si="14"/>
        <v>3.7617554858934171E-2</v>
      </c>
      <c r="J117" s="87"/>
    </row>
    <row r="118" spans="2:10" ht="21" customHeight="1">
      <c r="B118" s="12">
        <v>1123</v>
      </c>
      <c r="C118" s="19" t="s">
        <v>85</v>
      </c>
      <c r="D118" s="166">
        <v>604</v>
      </c>
      <c r="E118" s="166">
        <v>1198</v>
      </c>
      <c r="F118" s="166">
        <v>84</v>
      </c>
      <c r="G118" s="118">
        <f t="shared" si="12"/>
        <v>1886</v>
      </c>
      <c r="H118" s="269">
        <f t="shared" si="13"/>
        <v>0.63520678685047716</v>
      </c>
      <c r="I118" s="269">
        <f t="shared" si="14"/>
        <v>4.4538706256627786E-2</v>
      </c>
      <c r="J118" s="87"/>
    </row>
    <row r="119" spans="2:10" ht="21" customHeight="1">
      <c r="B119" s="12">
        <v>1125</v>
      </c>
      <c r="C119" s="19" t="s">
        <v>86</v>
      </c>
      <c r="D119" s="166">
        <v>81</v>
      </c>
      <c r="E119" s="166">
        <v>298</v>
      </c>
      <c r="F119" s="166">
        <v>8</v>
      </c>
      <c r="G119" s="118">
        <f t="shared" si="12"/>
        <v>387</v>
      </c>
      <c r="H119" s="269">
        <f t="shared" si="13"/>
        <v>0.77002583979328165</v>
      </c>
      <c r="I119" s="269">
        <f t="shared" si="14"/>
        <v>2.0671834625322998E-2</v>
      </c>
      <c r="J119" s="87"/>
    </row>
    <row r="120" spans="2:10" ht="21" customHeight="1">
      <c r="B120" s="12">
        <v>1126</v>
      </c>
      <c r="C120" s="19" t="s">
        <v>87</v>
      </c>
      <c r="D120" s="166">
        <v>334</v>
      </c>
      <c r="E120" s="166">
        <v>250</v>
      </c>
      <c r="F120" s="166">
        <v>138</v>
      </c>
      <c r="G120" s="118">
        <f t="shared" si="12"/>
        <v>722</v>
      </c>
      <c r="H120" s="269">
        <f t="shared" si="13"/>
        <v>0.34626038781163437</v>
      </c>
      <c r="I120" s="269">
        <f t="shared" si="14"/>
        <v>0.19113573407202217</v>
      </c>
      <c r="J120" s="87"/>
    </row>
    <row r="121" spans="2:10" ht="21" customHeight="1">
      <c r="B121" s="12">
        <v>1127</v>
      </c>
      <c r="C121" s="270" t="s">
        <v>88</v>
      </c>
      <c r="D121" s="166">
        <v>0</v>
      </c>
      <c r="E121" s="166">
        <v>0</v>
      </c>
      <c r="F121" s="166">
        <v>0</v>
      </c>
      <c r="G121" s="118">
        <f t="shared" si="12"/>
        <v>0</v>
      </c>
      <c r="H121" s="269" t="e">
        <f t="shared" si="13"/>
        <v>#DIV/0!</v>
      </c>
      <c r="I121" s="269" t="e">
        <f t="shared" si="14"/>
        <v>#DIV/0!</v>
      </c>
      <c r="J121" s="87"/>
    </row>
    <row r="122" spans="2:10" ht="21" customHeight="1">
      <c r="B122" s="12">
        <v>1128</v>
      </c>
      <c r="C122" s="16" t="s">
        <v>89</v>
      </c>
      <c r="D122" s="166">
        <v>427</v>
      </c>
      <c r="E122" s="166">
        <v>160</v>
      </c>
      <c r="F122" s="166">
        <v>106</v>
      </c>
      <c r="G122" s="118">
        <f t="shared" si="12"/>
        <v>693</v>
      </c>
      <c r="H122" s="269">
        <f t="shared" si="13"/>
        <v>0.23088023088023088</v>
      </c>
      <c r="I122" s="269">
        <f t="shared" si="14"/>
        <v>0.15295815295815296</v>
      </c>
      <c r="J122" s="87"/>
    </row>
    <row r="123" spans="2:10" s="18" customFormat="1" ht="21" customHeight="1">
      <c r="B123" s="12">
        <v>1129</v>
      </c>
      <c r="C123" s="19" t="s">
        <v>90</v>
      </c>
      <c r="D123" s="166">
        <v>316</v>
      </c>
      <c r="E123" s="166">
        <v>823</v>
      </c>
      <c r="F123" s="166">
        <v>214</v>
      </c>
      <c r="G123" s="118">
        <f t="shared" si="12"/>
        <v>1353</v>
      </c>
      <c r="H123" s="269">
        <f t="shared" si="13"/>
        <v>0.60827790096082779</v>
      </c>
      <c r="I123" s="269">
        <f t="shared" si="14"/>
        <v>0.15816703621581671</v>
      </c>
      <c r="J123" s="87"/>
    </row>
    <row r="124" spans="2:10" ht="21" customHeight="1">
      <c r="B124" s="12">
        <v>1130</v>
      </c>
      <c r="C124" s="19" t="s">
        <v>91</v>
      </c>
      <c r="D124" s="166">
        <v>106</v>
      </c>
      <c r="E124" s="166">
        <v>410</v>
      </c>
      <c r="F124" s="166">
        <v>29</v>
      </c>
      <c r="G124" s="118">
        <f t="shared" si="12"/>
        <v>545</v>
      </c>
      <c r="H124" s="269">
        <f t="shared" si="13"/>
        <v>0.75229357798165142</v>
      </c>
      <c r="I124" s="269">
        <f t="shared" si="14"/>
        <v>5.321100917431193E-2</v>
      </c>
      <c r="J124" s="87"/>
    </row>
    <row r="125" spans="2:10" ht="21" customHeight="1">
      <c r="B125" s="12">
        <v>1131</v>
      </c>
      <c r="C125" s="19" t="s">
        <v>92</v>
      </c>
      <c r="D125" s="166">
        <v>952</v>
      </c>
      <c r="E125" s="166">
        <v>1220</v>
      </c>
      <c r="F125" s="166">
        <v>546</v>
      </c>
      <c r="G125" s="118">
        <f t="shared" si="12"/>
        <v>2718</v>
      </c>
      <c r="H125" s="269">
        <f t="shared" si="13"/>
        <v>0.44885945548197204</v>
      </c>
      <c r="I125" s="269">
        <f t="shared" si="14"/>
        <v>0.20088300220750552</v>
      </c>
      <c r="J125" s="87"/>
    </row>
    <row r="126" spans="2:10" ht="21" customHeight="1">
      <c r="B126" s="12">
        <v>1132</v>
      </c>
      <c r="C126" s="19" t="s">
        <v>93</v>
      </c>
      <c r="D126" s="166">
        <v>846</v>
      </c>
      <c r="E126" s="166">
        <v>1634</v>
      </c>
      <c r="F126" s="166">
        <v>587</v>
      </c>
      <c r="G126" s="118">
        <f t="shared" si="12"/>
        <v>3067</v>
      </c>
      <c r="H126" s="269">
        <f t="shared" si="13"/>
        <v>0.53276817737202475</v>
      </c>
      <c r="I126" s="269">
        <f t="shared" si="14"/>
        <v>0.19139223997391588</v>
      </c>
      <c r="J126" s="87"/>
    </row>
    <row r="127" spans="2:10" ht="21" customHeight="1">
      <c r="B127" s="12">
        <v>1133</v>
      </c>
      <c r="C127" s="19" t="s">
        <v>94</v>
      </c>
      <c r="D127" s="118">
        <v>297</v>
      </c>
      <c r="E127" s="118">
        <v>390</v>
      </c>
      <c r="F127" s="118">
        <v>35</v>
      </c>
      <c r="G127" s="118">
        <f t="shared" si="12"/>
        <v>722</v>
      </c>
      <c r="H127" s="269">
        <f t="shared" si="13"/>
        <v>0.54016620498614953</v>
      </c>
      <c r="I127" s="269">
        <f t="shared" si="14"/>
        <v>4.8476454293628811E-2</v>
      </c>
      <c r="J127" s="87"/>
    </row>
    <row r="128" spans="2:10" ht="21" customHeight="1">
      <c r="B128" s="12">
        <v>1135</v>
      </c>
      <c r="C128" s="19" t="s">
        <v>95</v>
      </c>
      <c r="D128" s="166">
        <v>694</v>
      </c>
      <c r="E128" s="166">
        <v>2590</v>
      </c>
      <c r="F128" s="166">
        <v>204</v>
      </c>
      <c r="G128" s="118">
        <f t="shared" si="12"/>
        <v>3488</v>
      </c>
      <c r="H128" s="269">
        <f t="shared" si="13"/>
        <v>0.74254587155963303</v>
      </c>
      <c r="I128" s="269">
        <f t="shared" si="14"/>
        <v>5.8486238532110095E-2</v>
      </c>
      <c r="J128" s="87"/>
    </row>
    <row r="129" spans="2:10" ht="21" customHeight="1">
      <c r="B129" s="12">
        <v>1136</v>
      </c>
      <c r="C129" s="19" t="s">
        <v>96</v>
      </c>
      <c r="D129" s="166">
        <v>523</v>
      </c>
      <c r="E129" s="166">
        <v>642</v>
      </c>
      <c r="F129" s="166">
        <v>566</v>
      </c>
      <c r="G129" s="118">
        <f t="shared" si="12"/>
        <v>1731</v>
      </c>
      <c r="H129" s="269">
        <f t="shared" si="13"/>
        <v>0.37088388214904677</v>
      </c>
      <c r="I129" s="269">
        <f t="shared" si="14"/>
        <v>0.32697862507221259</v>
      </c>
      <c r="J129" s="87"/>
    </row>
    <row r="130" spans="2:10" ht="21" customHeight="1">
      <c r="B130" s="12">
        <v>1137</v>
      </c>
      <c r="C130" s="19" t="s">
        <v>97</v>
      </c>
      <c r="D130" s="166">
        <v>475</v>
      </c>
      <c r="E130" s="166">
        <v>2336</v>
      </c>
      <c r="F130" s="166">
        <v>146</v>
      </c>
      <c r="G130" s="118">
        <f t="shared" si="12"/>
        <v>2957</v>
      </c>
      <c r="H130" s="269">
        <f t="shared" si="13"/>
        <v>0.78998985458234694</v>
      </c>
      <c r="I130" s="269">
        <f t="shared" si="14"/>
        <v>4.9374365911396684E-2</v>
      </c>
      <c r="J130" s="87"/>
    </row>
    <row r="131" spans="2:10" ht="21" customHeight="1">
      <c r="B131" s="12">
        <v>1138</v>
      </c>
      <c r="C131" s="271" t="s">
        <v>98</v>
      </c>
      <c r="D131" s="166">
        <v>0</v>
      </c>
      <c r="E131" s="166">
        <v>0</v>
      </c>
      <c r="F131" s="166">
        <v>0</v>
      </c>
      <c r="G131" s="118">
        <f t="shared" si="12"/>
        <v>0</v>
      </c>
      <c r="H131" s="269" t="e">
        <f t="shared" si="13"/>
        <v>#DIV/0!</v>
      </c>
      <c r="I131" s="269" t="e">
        <f t="shared" si="14"/>
        <v>#DIV/0!</v>
      </c>
      <c r="J131" s="87"/>
    </row>
    <row r="132" spans="2:10" ht="21" customHeight="1">
      <c r="B132" s="12">
        <v>1139</v>
      </c>
      <c r="C132" s="19" t="s">
        <v>99</v>
      </c>
      <c r="D132" s="166">
        <v>1035</v>
      </c>
      <c r="E132" s="166">
        <v>2169</v>
      </c>
      <c r="F132" s="166">
        <v>373</v>
      </c>
      <c r="G132" s="118">
        <f t="shared" si="12"/>
        <v>3577</v>
      </c>
      <c r="H132" s="269">
        <f t="shared" si="13"/>
        <v>0.60637405647190379</v>
      </c>
      <c r="I132" s="269">
        <f t="shared" si="14"/>
        <v>0.10427732736930388</v>
      </c>
      <c r="J132" s="87"/>
    </row>
    <row r="133" spans="2:10" ht="21" customHeight="1">
      <c r="B133" s="12">
        <v>1140</v>
      </c>
      <c r="C133" s="19" t="s">
        <v>100</v>
      </c>
      <c r="D133" s="166">
        <v>1036</v>
      </c>
      <c r="E133" s="166">
        <v>3183</v>
      </c>
      <c r="F133" s="166">
        <v>190</v>
      </c>
      <c r="G133" s="118">
        <f t="shared" si="12"/>
        <v>4409</v>
      </c>
      <c r="H133" s="269">
        <f t="shared" si="13"/>
        <v>0.7219324109775459</v>
      </c>
      <c r="I133" s="269">
        <f t="shared" si="14"/>
        <v>4.3093672034474936E-2</v>
      </c>
      <c r="J133" s="87"/>
    </row>
    <row r="134" spans="2:10" ht="21" customHeight="1">
      <c r="B134" s="12">
        <v>1141</v>
      </c>
      <c r="C134" s="19" t="s">
        <v>101</v>
      </c>
      <c r="D134" s="166">
        <v>231</v>
      </c>
      <c r="E134" s="166">
        <v>272</v>
      </c>
      <c r="F134" s="166">
        <v>8</v>
      </c>
      <c r="G134" s="118">
        <f t="shared" si="12"/>
        <v>511</v>
      </c>
      <c r="H134" s="269">
        <f t="shared" si="13"/>
        <v>0.53228962818003911</v>
      </c>
      <c r="I134" s="269">
        <f t="shared" si="14"/>
        <v>1.5655577299412915E-2</v>
      </c>
      <c r="J134" s="87"/>
    </row>
    <row r="135" spans="2:10" ht="21" customHeight="1">
      <c r="B135" s="12">
        <v>1142</v>
      </c>
      <c r="C135" s="19" t="s">
        <v>102</v>
      </c>
      <c r="D135" s="166">
        <v>293</v>
      </c>
      <c r="E135" s="166">
        <v>1339</v>
      </c>
      <c r="F135" s="166">
        <v>130</v>
      </c>
      <c r="G135" s="118">
        <f>SUM(D135:F135)</f>
        <v>1762</v>
      </c>
      <c r="H135" s="269">
        <f t="shared" si="13"/>
        <v>0.75993189557321228</v>
      </c>
      <c r="I135" s="269">
        <f t="shared" si="14"/>
        <v>7.3779795686719635E-2</v>
      </c>
      <c r="J135" s="87"/>
    </row>
    <row r="136" spans="2:10" ht="21" customHeight="1">
      <c r="B136" s="12">
        <v>1143</v>
      </c>
      <c r="C136" s="19" t="s">
        <v>103</v>
      </c>
      <c r="D136" s="166">
        <v>349</v>
      </c>
      <c r="E136" s="166">
        <v>492</v>
      </c>
      <c r="F136" s="166">
        <v>2</v>
      </c>
      <c r="G136" s="118">
        <f>SUM(D136:F136)</f>
        <v>843</v>
      </c>
      <c r="H136" s="269">
        <f t="shared" si="13"/>
        <v>0.58362989323843417</v>
      </c>
      <c r="I136" s="269">
        <f t="shared" si="14"/>
        <v>2.3724792408066431E-3</v>
      </c>
      <c r="J136" s="87"/>
    </row>
    <row r="137" spans="2:10" ht="21" customHeight="1">
      <c r="B137" s="12">
        <v>1145</v>
      </c>
      <c r="C137" s="19" t="s">
        <v>104</v>
      </c>
      <c r="D137" s="166">
        <v>1976</v>
      </c>
      <c r="E137" s="166">
        <v>3813</v>
      </c>
      <c r="F137" s="166">
        <v>352</v>
      </c>
      <c r="G137" s="118">
        <f>SUM(D137:F137)</f>
        <v>6141</v>
      </c>
      <c r="H137" s="269">
        <f t="shared" si="13"/>
        <v>0.62090864680019542</v>
      </c>
      <c r="I137" s="269">
        <f t="shared" si="14"/>
        <v>5.73196547793519E-2</v>
      </c>
      <c r="J137" s="87"/>
    </row>
    <row r="138" spans="2:10" ht="21" customHeight="1">
      <c r="B138" s="10"/>
      <c r="C138" s="20"/>
      <c r="D138" s="169"/>
      <c r="E138" s="169"/>
      <c r="F138" s="169"/>
      <c r="G138" s="120">
        <f>SUM(G115:G137)</f>
        <v>46354</v>
      </c>
      <c r="H138" s="273"/>
      <c r="I138" s="273"/>
      <c r="J138" s="87"/>
    </row>
    <row r="139" spans="2:10" ht="21" customHeight="1">
      <c r="B139" s="10"/>
      <c r="C139" s="20"/>
      <c r="D139" s="169"/>
      <c r="E139" s="169"/>
      <c r="F139" s="169"/>
      <c r="G139" s="120"/>
      <c r="H139" s="273"/>
      <c r="I139" s="273"/>
      <c r="J139" s="87"/>
    </row>
    <row r="140" spans="2:10" ht="21" customHeight="1">
      <c r="B140" s="10"/>
      <c r="C140" s="20"/>
      <c r="D140" s="169"/>
      <c r="E140" s="169"/>
      <c r="F140" s="169"/>
      <c r="G140" s="120"/>
      <c r="H140" s="273"/>
      <c r="I140" s="273"/>
      <c r="J140" s="87"/>
    </row>
    <row r="141" spans="2:10" ht="21" customHeight="1">
      <c r="B141" s="279" t="s">
        <v>142</v>
      </c>
      <c r="C141" s="279"/>
      <c r="D141" s="279"/>
      <c r="E141" s="279"/>
      <c r="F141" s="279"/>
      <c r="G141" s="279"/>
      <c r="H141" s="279"/>
      <c r="I141" s="279"/>
      <c r="J141" s="87"/>
    </row>
    <row r="142" spans="2:10" ht="21" customHeight="1">
      <c r="B142" s="11" t="s">
        <v>140</v>
      </c>
      <c r="C142" s="11" t="s">
        <v>141</v>
      </c>
      <c r="D142" s="117" t="s">
        <v>77</v>
      </c>
      <c r="E142" s="117" t="s">
        <v>78</v>
      </c>
      <c r="F142" s="117" t="s">
        <v>79</v>
      </c>
      <c r="G142" s="117" t="s">
        <v>80</v>
      </c>
      <c r="H142" s="21" t="s">
        <v>47</v>
      </c>
      <c r="I142" s="21" t="s">
        <v>81</v>
      </c>
      <c r="J142" s="87"/>
    </row>
    <row r="143" spans="2:10" ht="21" customHeight="1">
      <c r="B143" s="12">
        <v>1120</v>
      </c>
      <c r="C143" s="19" t="s">
        <v>82</v>
      </c>
      <c r="D143" s="166">
        <v>8</v>
      </c>
      <c r="E143" s="166">
        <v>6</v>
      </c>
      <c r="F143" s="166">
        <v>0</v>
      </c>
      <c r="G143" s="118">
        <f t="shared" ref="G143:G162" si="15">SUM(D143:F143)</f>
        <v>14</v>
      </c>
      <c r="H143" s="269">
        <f t="shared" ref="H143:H165" si="16">E143/G143</f>
        <v>0.42857142857142855</v>
      </c>
      <c r="I143" s="269">
        <f t="shared" ref="I143:I165" si="17">F143/G143</f>
        <v>0</v>
      </c>
      <c r="J143" s="87"/>
    </row>
    <row r="144" spans="2:10" ht="21" customHeight="1">
      <c r="B144" s="12">
        <v>1121</v>
      </c>
      <c r="C144" s="19" t="s">
        <v>83</v>
      </c>
      <c r="D144" s="166">
        <v>1274</v>
      </c>
      <c r="E144" s="166">
        <v>6323</v>
      </c>
      <c r="F144" s="166">
        <v>835</v>
      </c>
      <c r="G144" s="118">
        <f t="shared" si="15"/>
        <v>8432</v>
      </c>
      <c r="H144" s="269">
        <f t="shared" si="16"/>
        <v>0.74988140417457305</v>
      </c>
      <c r="I144" s="269">
        <f t="shared" si="17"/>
        <v>9.9027514231499053E-2</v>
      </c>
      <c r="J144" s="87"/>
    </row>
    <row r="145" spans="2:10" ht="21" customHeight="1">
      <c r="B145" s="12">
        <v>1122</v>
      </c>
      <c r="C145" s="19" t="s">
        <v>84</v>
      </c>
      <c r="D145" s="166">
        <v>209</v>
      </c>
      <c r="E145" s="166">
        <v>1110</v>
      </c>
      <c r="F145" s="166">
        <v>33</v>
      </c>
      <c r="G145" s="118">
        <f t="shared" si="15"/>
        <v>1352</v>
      </c>
      <c r="H145" s="269">
        <f t="shared" si="16"/>
        <v>0.82100591715976334</v>
      </c>
      <c r="I145" s="269">
        <f t="shared" si="17"/>
        <v>2.4408284023668639E-2</v>
      </c>
      <c r="J145" s="87"/>
    </row>
    <row r="146" spans="2:10" ht="21" customHeight="1">
      <c r="B146" s="12">
        <v>1123</v>
      </c>
      <c r="C146" s="19" t="s">
        <v>85</v>
      </c>
      <c r="D146" s="166">
        <v>656</v>
      </c>
      <c r="E146" s="166">
        <v>1311</v>
      </c>
      <c r="F146" s="166">
        <v>95</v>
      </c>
      <c r="G146" s="118">
        <f t="shared" si="15"/>
        <v>2062</v>
      </c>
      <c r="H146" s="269">
        <f t="shared" si="16"/>
        <v>0.63579049466537341</v>
      </c>
      <c r="I146" s="269">
        <f t="shared" si="17"/>
        <v>4.6071774975751698E-2</v>
      </c>
      <c r="J146" s="87"/>
    </row>
    <row r="147" spans="2:10" ht="21" customHeight="1">
      <c r="B147" s="12">
        <v>1125</v>
      </c>
      <c r="C147" s="19" t="s">
        <v>86</v>
      </c>
      <c r="D147" s="166">
        <v>72</v>
      </c>
      <c r="E147" s="166">
        <v>322</v>
      </c>
      <c r="F147" s="166">
        <v>5</v>
      </c>
      <c r="G147" s="118">
        <f t="shared" si="15"/>
        <v>399</v>
      </c>
      <c r="H147" s="269">
        <f t="shared" si="16"/>
        <v>0.80701754385964908</v>
      </c>
      <c r="I147" s="269">
        <f t="shared" si="17"/>
        <v>1.2531328320802004E-2</v>
      </c>
      <c r="J147" s="87"/>
    </row>
    <row r="148" spans="2:10" ht="21" customHeight="1">
      <c r="B148" s="12">
        <v>1126</v>
      </c>
      <c r="C148" s="19" t="s">
        <v>87</v>
      </c>
      <c r="D148" s="166">
        <v>337</v>
      </c>
      <c r="E148" s="166">
        <v>271</v>
      </c>
      <c r="F148" s="166">
        <v>143</v>
      </c>
      <c r="G148" s="118">
        <f t="shared" si="15"/>
        <v>751</v>
      </c>
      <c r="H148" s="269">
        <f t="shared" si="16"/>
        <v>0.36085219707057259</v>
      </c>
      <c r="I148" s="269">
        <f t="shared" si="17"/>
        <v>0.1904127829560586</v>
      </c>
      <c r="J148" s="87"/>
    </row>
    <row r="149" spans="2:10" ht="21" customHeight="1">
      <c r="B149" s="12">
        <v>1127</v>
      </c>
      <c r="C149" s="270" t="s">
        <v>88</v>
      </c>
      <c r="D149" s="166">
        <v>0</v>
      </c>
      <c r="E149" s="166">
        <v>0</v>
      </c>
      <c r="F149" s="166">
        <v>0</v>
      </c>
      <c r="G149" s="118">
        <f t="shared" si="15"/>
        <v>0</v>
      </c>
      <c r="H149" s="269" t="e">
        <f t="shared" si="16"/>
        <v>#DIV/0!</v>
      </c>
      <c r="I149" s="269" t="e">
        <f t="shared" si="17"/>
        <v>#DIV/0!</v>
      </c>
      <c r="J149" s="87"/>
    </row>
    <row r="150" spans="2:10" ht="21" customHeight="1">
      <c r="B150" s="12">
        <v>1128</v>
      </c>
      <c r="C150" s="16" t="s">
        <v>89</v>
      </c>
      <c r="D150" s="166">
        <v>395</v>
      </c>
      <c r="E150" s="166">
        <v>214</v>
      </c>
      <c r="F150" s="166">
        <v>118</v>
      </c>
      <c r="G150" s="118">
        <f t="shared" si="15"/>
        <v>727</v>
      </c>
      <c r="H150" s="269">
        <f t="shared" si="16"/>
        <v>0.29436038514442914</v>
      </c>
      <c r="I150" s="269">
        <f t="shared" si="17"/>
        <v>0.1623108665749656</v>
      </c>
      <c r="J150" s="87"/>
    </row>
    <row r="151" spans="2:10" ht="21" customHeight="1">
      <c r="B151" s="12">
        <v>1129</v>
      </c>
      <c r="C151" s="19" t="s">
        <v>90</v>
      </c>
      <c r="D151" s="166">
        <v>327</v>
      </c>
      <c r="E151" s="166">
        <v>886</v>
      </c>
      <c r="F151" s="166">
        <v>189</v>
      </c>
      <c r="G151" s="118">
        <f t="shared" si="15"/>
        <v>1402</v>
      </c>
      <c r="H151" s="269">
        <f t="shared" si="16"/>
        <v>0.63195435092724683</v>
      </c>
      <c r="I151" s="269">
        <f t="shared" si="17"/>
        <v>0.13480741797432239</v>
      </c>
      <c r="J151" s="87"/>
    </row>
    <row r="152" spans="2:10" ht="21" customHeight="1">
      <c r="B152" s="12">
        <v>1130</v>
      </c>
      <c r="C152" s="19" t="s">
        <v>91</v>
      </c>
      <c r="D152" s="166">
        <v>91</v>
      </c>
      <c r="E152" s="166">
        <v>363</v>
      </c>
      <c r="F152" s="166">
        <v>19</v>
      </c>
      <c r="G152" s="118">
        <f t="shared" si="15"/>
        <v>473</v>
      </c>
      <c r="H152" s="269">
        <f t="shared" si="16"/>
        <v>0.76744186046511631</v>
      </c>
      <c r="I152" s="269">
        <f t="shared" si="17"/>
        <v>4.0169133192389003E-2</v>
      </c>
      <c r="J152" s="87"/>
    </row>
    <row r="153" spans="2:10" ht="21" customHeight="1">
      <c r="B153" s="12">
        <v>1131</v>
      </c>
      <c r="C153" s="19" t="s">
        <v>92</v>
      </c>
      <c r="D153" s="166">
        <v>975</v>
      </c>
      <c r="E153" s="166">
        <v>1439</v>
      </c>
      <c r="F153" s="166">
        <v>521</v>
      </c>
      <c r="G153" s="118">
        <f t="shared" si="15"/>
        <v>2935</v>
      </c>
      <c r="H153" s="269">
        <f t="shared" si="16"/>
        <v>0.49028960817717204</v>
      </c>
      <c r="I153" s="269">
        <f t="shared" si="17"/>
        <v>0.17751277683134584</v>
      </c>
      <c r="J153" s="87"/>
    </row>
    <row r="154" spans="2:10" ht="21" customHeight="1">
      <c r="B154" s="12">
        <v>1132</v>
      </c>
      <c r="C154" s="19" t="s">
        <v>93</v>
      </c>
      <c r="D154" s="166">
        <v>885</v>
      </c>
      <c r="E154" s="166">
        <v>1885</v>
      </c>
      <c r="F154" s="166">
        <v>616</v>
      </c>
      <c r="G154" s="118">
        <f t="shared" si="15"/>
        <v>3386</v>
      </c>
      <c r="H154" s="269">
        <f t="shared" si="16"/>
        <v>0.55670407560543411</v>
      </c>
      <c r="I154" s="269">
        <f t="shared" si="17"/>
        <v>0.18192557590076786</v>
      </c>
      <c r="J154" s="87"/>
    </row>
    <row r="155" spans="2:10" ht="21" customHeight="1">
      <c r="B155" s="12">
        <v>1133</v>
      </c>
      <c r="C155" s="19" t="s">
        <v>94</v>
      </c>
      <c r="D155" s="118">
        <v>313</v>
      </c>
      <c r="E155" s="118">
        <v>545</v>
      </c>
      <c r="F155" s="118">
        <v>26</v>
      </c>
      <c r="G155" s="118">
        <f t="shared" si="15"/>
        <v>884</v>
      </c>
      <c r="H155" s="269">
        <f t="shared" si="16"/>
        <v>0.61651583710407243</v>
      </c>
      <c r="I155" s="269">
        <f t="shared" si="17"/>
        <v>2.9411764705882353E-2</v>
      </c>
      <c r="J155" s="87"/>
    </row>
    <row r="156" spans="2:10" ht="21" customHeight="1">
      <c r="B156" s="12">
        <v>1135</v>
      </c>
      <c r="C156" s="19" t="s">
        <v>95</v>
      </c>
      <c r="D156" s="166">
        <v>685</v>
      </c>
      <c r="E156" s="166">
        <v>2362</v>
      </c>
      <c r="F156" s="166">
        <v>251</v>
      </c>
      <c r="G156" s="118">
        <f t="shared" si="15"/>
        <v>3298</v>
      </c>
      <c r="H156" s="269">
        <f t="shared" si="16"/>
        <v>0.71619163129169194</v>
      </c>
      <c r="I156" s="269">
        <f t="shared" si="17"/>
        <v>7.6106731352334742E-2</v>
      </c>
      <c r="J156" s="87"/>
    </row>
    <row r="157" spans="2:10" ht="21" customHeight="1">
      <c r="B157" s="12">
        <v>1136</v>
      </c>
      <c r="C157" s="19" t="s">
        <v>96</v>
      </c>
      <c r="D157" s="166">
        <v>489</v>
      </c>
      <c r="E157" s="166">
        <v>697</v>
      </c>
      <c r="F157" s="166">
        <v>592</v>
      </c>
      <c r="G157" s="118">
        <f t="shared" si="15"/>
        <v>1778</v>
      </c>
      <c r="H157" s="269">
        <f t="shared" si="16"/>
        <v>0.39201349831271093</v>
      </c>
      <c r="I157" s="269">
        <f t="shared" si="17"/>
        <v>0.3329583802024747</v>
      </c>
      <c r="J157" s="87"/>
    </row>
    <row r="158" spans="2:10" ht="21" customHeight="1">
      <c r="B158" s="12">
        <v>1137</v>
      </c>
      <c r="C158" s="19" t="s">
        <v>97</v>
      </c>
      <c r="D158" s="166">
        <v>485</v>
      </c>
      <c r="E158" s="166">
        <v>2475</v>
      </c>
      <c r="F158" s="166">
        <v>140</v>
      </c>
      <c r="G158" s="118">
        <f t="shared" si="15"/>
        <v>3100</v>
      </c>
      <c r="H158" s="269">
        <f t="shared" si="16"/>
        <v>0.79838709677419351</v>
      </c>
      <c r="I158" s="269">
        <f t="shared" si="17"/>
        <v>4.5161290322580643E-2</v>
      </c>
      <c r="J158" s="87"/>
    </row>
    <row r="159" spans="2:10" ht="21" customHeight="1">
      <c r="B159" s="12">
        <v>1138</v>
      </c>
      <c r="C159" s="271" t="s">
        <v>98</v>
      </c>
      <c r="D159" s="166">
        <v>0</v>
      </c>
      <c r="E159" s="166">
        <v>0</v>
      </c>
      <c r="F159" s="166">
        <v>0</v>
      </c>
      <c r="G159" s="118">
        <f t="shared" si="15"/>
        <v>0</v>
      </c>
      <c r="H159" s="269" t="e">
        <f t="shared" si="16"/>
        <v>#DIV/0!</v>
      </c>
      <c r="I159" s="269" t="e">
        <f t="shared" si="17"/>
        <v>#DIV/0!</v>
      </c>
      <c r="J159" s="87"/>
    </row>
    <row r="160" spans="2:10" ht="21" customHeight="1">
      <c r="B160" s="12">
        <v>1139</v>
      </c>
      <c r="C160" s="19" t="s">
        <v>99</v>
      </c>
      <c r="D160" s="166">
        <v>1214</v>
      </c>
      <c r="E160" s="166">
        <v>2225</v>
      </c>
      <c r="F160" s="166">
        <v>408</v>
      </c>
      <c r="G160" s="118">
        <f t="shared" si="15"/>
        <v>3847</v>
      </c>
      <c r="H160" s="269">
        <f t="shared" si="16"/>
        <v>0.5783727579932415</v>
      </c>
      <c r="I160" s="269">
        <f t="shared" si="17"/>
        <v>0.1060566675331427</v>
      </c>
      <c r="J160" s="87"/>
    </row>
    <row r="161" spans="2:10" ht="21" customHeight="1">
      <c r="B161" s="12">
        <v>1140</v>
      </c>
      <c r="C161" s="19" t="s">
        <v>100</v>
      </c>
      <c r="D161" s="166">
        <v>1101</v>
      </c>
      <c r="E161" s="166">
        <v>3646</v>
      </c>
      <c r="F161" s="166">
        <v>253</v>
      </c>
      <c r="G161" s="118">
        <f t="shared" si="15"/>
        <v>5000</v>
      </c>
      <c r="H161" s="269">
        <f t="shared" si="16"/>
        <v>0.72919999999999996</v>
      </c>
      <c r="I161" s="269">
        <f t="shared" si="17"/>
        <v>5.0599999999999999E-2</v>
      </c>
      <c r="J161" s="87"/>
    </row>
    <row r="162" spans="2:10" ht="21" customHeight="1">
      <c r="B162" s="12">
        <v>1141</v>
      </c>
      <c r="C162" s="19" t="s">
        <v>101</v>
      </c>
      <c r="D162" s="166">
        <v>216</v>
      </c>
      <c r="E162" s="166">
        <v>329</v>
      </c>
      <c r="F162" s="166">
        <v>15</v>
      </c>
      <c r="G162" s="118">
        <f t="shared" si="15"/>
        <v>560</v>
      </c>
      <c r="H162" s="269">
        <f t="shared" si="16"/>
        <v>0.58750000000000002</v>
      </c>
      <c r="I162" s="269">
        <f t="shared" si="17"/>
        <v>2.6785714285714284E-2</v>
      </c>
      <c r="J162" s="87"/>
    </row>
    <row r="163" spans="2:10" ht="21" customHeight="1">
      <c r="B163" s="12">
        <v>1142</v>
      </c>
      <c r="C163" s="19" t="s">
        <v>102</v>
      </c>
      <c r="D163" s="166">
        <v>253</v>
      </c>
      <c r="E163" s="166">
        <v>1386</v>
      </c>
      <c r="F163" s="166">
        <v>108</v>
      </c>
      <c r="G163" s="118">
        <f>SUM(D163:F163)</f>
        <v>1747</v>
      </c>
      <c r="H163" s="269">
        <f t="shared" si="16"/>
        <v>0.79336004579278763</v>
      </c>
      <c r="I163" s="269">
        <f t="shared" si="17"/>
        <v>6.1820263308528904E-2</v>
      </c>
      <c r="J163" s="87"/>
    </row>
    <row r="164" spans="2:10" ht="21" customHeight="1">
      <c r="B164" s="12">
        <v>1143</v>
      </c>
      <c r="C164" s="19" t="s">
        <v>103</v>
      </c>
      <c r="D164" s="166">
        <v>343</v>
      </c>
      <c r="E164" s="166">
        <v>542</v>
      </c>
      <c r="F164" s="166">
        <v>2</v>
      </c>
      <c r="G164" s="118">
        <f>SUM(D164:F164)</f>
        <v>887</v>
      </c>
      <c r="H164" s="269">
        <f t="shared" si="16"/>
        <v>0.61104847801578355</v>
      </c>
      <c r="I164" s="269">
        <f t="shared" si="17"/>
        <v>2.2547914317925591E-3</v>
      </c>
      <c r="J164" s="87"/>
    </row>
    <row r="165" spans="2:10" ht="21" customHeight="1">
      <c r="B165" s="12">
        <v>1145</v>
      </c>
      <c r="C165" s="19" t="s">
        <v>104</v>
      </c>
      <c r="D165" s="166">
        <v>1894</v>
      </c>
      <c r="E165" s="166">
        <v>4092</v>
      </c>
      <c r="F165" s="166">
        <v>365</v>
      </c>
      <c r="G165" s="118">
        <f>SUM(D165:F165)</f>
        <v>6351</v>
      </c>
      <c r="H165" s="269">
        <f t="shared" si="16"/>
        <v>0.64430798299480396</v>
      </c>
      <c r="I165" s="269">
        <f t="shared" si="17"/>
        <v>5.7471264367816091E-2</v>
      </c>
      <c r="J165" s="87"/>
    </row>
    <row r="166" spans="2:10" ht="21" customHeight="1">
      <c r="B166" s="10"/>
      <c r="C166" s="20"/>
      <c r="D166" s="168"/>
      <c r="E166" s="168"/>
      <c r="F166" s="168"/>
      <c r="G166" s="120">
        <f>SUM(G143:G165)</f>
        <v>49385</v>
      </c>
      <c r="H166" s="273"/>
      <c r="I166" s="273"/>
      <c r="J166" s="87"/>
    </row>
    <row r="167" spans="2:10" ht="21" customHeight="1">
      <c r="B167" s="10"/>
      <c r="C167" s="20"/>
      <c r="D167" s="168"/>
      <c r="E167" s="168"/>
      <c r="F167" s="168"/>
      <c r="G167" s="120"/>
      <c r="H167" s="273"/>
      <c r="I167" s="273"/>
      <c r="J167" s="87"/>
    </row>
    <row r="168" spans="2:10" ht="21" customHeight="1">
      <c r="B168" s="10"/>
      <c r="C168" s="20"/>
      <c r="D168" s="168"/>
      <c r="E168" s="168"/>
      <c r="F168" s="168"/>
      <c r="G168" s="120"/>
      <c r="H168" s="273"/>
      <c r="I168" s="273"/>
      <c r="J168" s="87"/>
    </row>
    <row r="169" spans="2:10" ht="21" customHeight="1">
      <c r="B169" s="279" t="s">
        <v>143</v>
      </c>
      <c r="C169" s="279"/>
      <c r="D169" s="279"/>
      <c r="E169" s="279"/>
      <c r="F169" s="279"/>
      <c r="G169" s="279"/>
      <c r="H169" s="279"/>
      <c r="I169" s="279"/>
      <c r="J169" s="87"/>
    </row>
    <row r="170" spans="2:10" ht="21" customHeight="1">
      <c r="B170" s="11" t="s">
        <v>140</v>
      </c>
      <c r="C170" s="11" t="s">
        <v>141</v>
      </c>
      <c r="D170" s="117" t="s">
        <v>77</v>
      </c>
      <c r="E170" s="117" t="s">
        <v>78</v>
      </c>
      <c r="F170" s="117" t="s">
        <v>79</v>
      </c>
      <c r="G170" s="117" t="s">
        <v>80</v>
      </c>
      <c r="H170" s="21" t="s">
        <v>47</v>
      </c>
      <c r="I170" s="21" t="s">
        <v>81</v>
      </c>
      <c r="J170" s="87"/>
    </row>
    <row r="171" spans="2:10" ht="21" customHeight="1">
      <c r="B171" s="12">
        <v>1120</v>
      </c>
      <c r="C171" s="19" t="s">
        <v>82</v>
      </c>
      <c r="D171" s="166">
        <v>6</v>
      </c>
      <c r="E171" s="166">
        <v>4</v>
      </c>
      <c r="F171" s="166">
        <v>0</v>
      </c>
      <c r="G171" s="118">
        <f t="shared" ref="G171:G190" si="18">SUM(D171:F171)</f>
        <v>10</v>
      </c>
      <c r="H171" s="269">
        <f t="shared" ref="H171:H193" si="19">E171/G171</f>
        <v>0.4</v>
      </c>
      <c r="I171" s="269">
        <f t="shared" ref="I171:I193" si="20">F171/G171</f>
        <v>0</v>
      </c>
      <c r="J171" s="87"/>
    </row>
    <row r="172" spans="2:10" ht="21" customHeight="1">
      <c r="B172" s="12">
        <v>1121</v>
      </c>
      <c r="C172" s="19" t="s">
        <v>83</v>
      </c>
      <c r="D172" s="166">
        <v>1428</v>
      </c>
      <c r="E172" s="166">
        <v>6362</v>
      </c>
      <c r="F172" s="166">
        <v>730</v>
      </c>
      <c r="G172" s="118">
        <f t="shared" si="18"/>
        <v>8520</v>
      </c>
      <c r="H172" s="269">
        <f t="shared" si="19"/>
        <v>0.74671361502347422</v>
      </c>
      <c r="I172" s="269">
        <f t="shared" si="20"/>
        <v>8.5680751173708922E-2</v>
      </c>
      <c r="J172" s="87"/>
    </row>
    <row r="173" spans="2:10" ht="21" customHeight="1">
      <c r="B173" s="12">
        <v>1122</v>
      </c>
      <c r="C173" s="19" t="s">
        <v>84</v>
      </c>
      <c r="D173" s="166">
        <v>269</v>
      </c>
      <c r="E173" s="166">
        <v>1146</v>
      </c>
      <c r="F173" s="166">
        <v>62</v>
      </c>
      <c r="G173" s="118">
        <f t="shared" si="18"/>
        <v>1477</v>
      </c>
      <c r="H173" s="269">
        <f t="shared" si="19"/>
        <v>0.77589708869329721</v>
      </c>
      <c r="I173" s="269">
        <f t="shared" si="20"/>
        <v>4.1976980365605959E-2</v>
      </c>
      <c r="J173" s="87"/>
    </row>
    <row r="174" spans="2:10" ht="21" customHeight="1">
      <c r="B174" s="12">
        <v>1123</v>
      </c>
      <c r="C174" s="19" t="s">
        <v>85</v>
      </c>
      <c r="D174" s="166">
        <v>709</v>
      </c>
      <c r="E174" s="166">
        <v>1367</v>
      </c>
      <c r="F174" s="166">
        <v>91</v>
      </c>
      <c r="G174" s="118">
        <f t="shared" si="18"/>
        <v>2167</v>
      </c>
      <c r="H174" s="269">
        <f t="shared" si="19"/>
        <v>0.63082602676511301</v>
      </c>
      <c r="I174" s="269">
        <f t="shared" si="20"/>
        <v>4.1993539455468389E-2</v>
      </c>
      <c r="J174" s="87"/>
    </row>
    <row r="175" spans="2:10" ht="21" customHeight="1">
      <c r="B175" s="12">
        <v>1125</v>
      </c>
      <c r="C175" s="19" t="s">
        <v>86</v>
      </c>
      <c r="D175" s="166">
        <v>87</v>
      </c>
      <c r="E175" s="166">
        <v>313</v>
      </c>
      <c r="F175" s="166">
        <v>2</v>
      </c>
      <c r="G175" s="118">
        <f t="shared" si="18"/>
        <v>402</v>
      </c>
      <c r="H175" s="269">
        <f t="shared" si="19"/>
        <v>0.77860696517412931</v>
      </c>
      <c r="I175" s="269">
        <f t="shared" si="20"/>
        <v>4.9751243781094526E-3</v>
      </c>
      <c r="J175" s="87"/>
    </row>
    <row r="176" spans="2:10" ht="21" customHeight="1">
      <c r="B176" s="12">
        <v>1126</v>
      </c>
      <c r="C176" s="19" t="s">
        <v>87</v>
      </c>
      <c r="D176" s="166">
        <v>371</v>
      </c>
      <c r="E176" s="166">
        <v>402</v>
      </c>
      <c r="F176" s="166">
        <v>137</v>
      </c>
      <c r="G176" s="118">
        <f t="shared" si="18"/>
        <v>910</v>
      </c>
      <c r="H176" s="269">
        <f t="shared" si="19"/>
        <v>0.44175824175824174</v>
      </c>
      <c r="I176" s="269">
        <f t="shared" si="20"/>
        <v>0.15054945054945054</v>
      </c>
      <c r="J176" s="87"/>
    </row>
    <row r="177" spans="2:10" ht="21" customHeight="1">
      <c r="B177" s="12">
        <v>1127</v>
      </c>
      <c r="C177" s="270" t="s">
        <v>88</v>
      </c>
      <c r="D177" s="166">
        <v>0</v>
      </c>
      <c r="E177" s="166">
        <v>0</v>
      </c>
      <c r="F177" s="166">
        <v>0</v>
      </c>
      <c r="G177" s="118">
        <f t="shared" si="18"/>
        <v>0</v>
      </c>
      <c r="H177" s="269" t="e">
        <f t="shared" si="19"/>
        <v>#DIV/0!</v>
      </c>
      <c r="I177" s="269" t="e">
        <f t="shared" si="20"/>
        <v>#DIV/0!</v>
      </c>
      <c r="J177" s="87"/>
    </row>
    <row r="178" spans="2:10" ht="21" customHeight="1">
      <c r="B178" s="12">
        <v>1128</v>
      </c>
      <c r="C178" s="16" t="s">
        <v>89</v>
      </c>
      <c r="D178" s="166">
        <v>310</v>
      </c>
      <c r="E178" s="166">
        <v>184</v>
      </c>
      <c r="F178" s="166">
        <v>122</v>
      </c>
      <c r="G178" s="118">
        <f t="shared" si="18"/>
        <v>616</v>
      </c>
      <c r="H178" s="269">
        <f t="shared" si="19"/>
        <v>0.29870129870129869</v>
      </c>
      <c r="I178" s="269">
        <f t="shared" si="20"/>
        <v>0.19805194805194806</v>
      </c>
      <c r="J178" s="87"/>
    </row>
    <row r="179" spans="2:10" s="18" customFormat="1" ht="21" customHeight="1">
      <c r="B179" s="12">
        <v>1129</v>
      </c>
      <c r="C179" s="19" t="s">
        <v>90</v>
      </c>
      <c r="D179" s="166">
        <v>408</v>
      </c>
      <c r="E179" s="166">
        <v>794</v>
      </c>
      <c r="F179" s="166">
        <v>143</v>
      </c>
      <c r="G179" s="118">
        <f t="shared" si="18"/>
        <v>1345</v>
      </c>
      <c r="H179" s="269">
        <f t="shared" si="19"/>
        <v>0.59033457249070631</v>
      </c>
      <c r="I179" s="269">
        <f t="shared" si="20"/>
        <v>0.10631970260223049</v>
      </c>
      <c r="J179" s="87"/>
    </row>
    <row r="180" spans="2:10" ht="21" customHeight="1">
      <c r="B180" s="12">
        <v>1130</v>
      </c>
      <c r="C180" s="19" t="s">
        <v>91</v>
      </c>
      <c r="D180" s="166">
        <v>92</v>
      </c>
      <c r="E180" s="166">
        <v>368</v>
      </c>
      <c r="F180" s="166">
        <v>19</v>
      </c>
      <c r="G180" s="118">
        <f t="shared" si="18"/>
        <v>479</v>
      </c>
      <c r="H180" s="269">
        <f t="shared" si="19"/>
        <v>0.76826722338204589</v>
      </c>
      <c r="I180" s="269">
        <f t="shared" si="20"/>
        <v>3.9665970772442591E-2</v>
      </c>
      <c r="J180" s="87"/>
    </row>
    <row r="181" spans="2:10" ht="21" customHeight="1">
      <c r="B181" s="12">
        <v>1131</v>
      </c>
      <c r="C181" s="19" t="s">
        <v>92</v>
      </c>
      <c r="D181" s="166">
        <v>941</v>
      </c>
      <c r="E181" s="166">
        <v>1241</v>
      </c>
      <c r="F181" s="166">
        <v>511</v>
      </c>
      <c r="G181" s="118">
        <f t="shared" si="18"/>
        <v>2693</v>
      </c>
      <c r="H181" s="269">
        <f t="shared" si="19"/>
        <v>0.46082435945042705</v>
      </c>
      <c r="I181" s="269">
        <f t="shared" si="20"/>
        <v>0.18975120683252877</v>
      </c>
      <c r="J181" s="87"/>
    </row>
    <row r="182" spans="2:10" ht="21" customHeight="1">
      <c r="B182" s="12">
        <v>1132</v>
      </c>
      <c r="C182" s="19" t="s">
        <v>93</v>
      </c>
      <c r="D182" s="166">
        <v>962</v>
      </c>
      <c r="E182" s="166">
        <v>1672</v>
      </c>
      <c r="F182" s="166">
        <v>550</v>
      </c>
      <c r="G182" s="118">
        <f t="shared" si="18"/>
        <v>3184</v>
      </c>
      <c r="H182" s="269">
        <f t="shared" si="19"/>
        <v>0.52512562814070352</v>
      </c>
      <c r="I182" s="269">
        <f t="shared" si="20"/>
        <v>0.1727386934673367</v>
      </c>
      <c r="J182" s="87"/>
    </row>
    <row r="183" spans="2:10" ht="21" customHeight="1">
      <c r="B183" s="12">
        <v>1133</v>
      </c>
      <c r="C183" s="19" t="s">
        <v>94</v>
      </c>
      <c r="D183" s="118">
        <v>626</v>
      </c>
      <c r="E183" s="118">
        <v>608</v>
      </c>
      <c r="F183" s="118">
        <v>42</v>
      </c>
      <c r="G183" s="118">
        <f t="shared" si="18"/>
        <v>1276</v>
      </c>
      <c r="H183" s="269">
        <f t="shared" si="19"/>
        <v>0.47648902821316613</v>
      </c>
      <c r="I183" s="269">
        <f t="shared" si="20"/>
        <v>3.2915360501567396E-2</v>
      </c>
      <c r="J183" s="87"/>
    </row>
    <row r="184" spans="2:10" ht="21" customHeight="1">
      <c r="B184" s="12">
        <v>1135</v>
      </c>
      <c r="C184" s="19" t="s">
        <v>95</v>
      </c>
      <c r="D184" s="166">
        <v>630</v>
      </c>
      <c r="E184" s="166">
        <v>2606</v>
      </c>
      <c r="F184" s="166">
        <v>187</v>
      </c>
      <c r="G184" s="118">
        <f t="shared" si="18"/>
        <v>3423</v>
      </c>
      <c r="H184" s="269">
        <f t="shared" si="19"/>
        <v>0.76132047911189016</v>
      </c>
      <c r="I184" s="269">
        <f t="shared" si="20"/>
        <v>5.4630441133508616E-2</v>
      </c>
      <c r="J184" s="87"/>
    </row>
    <row r="185" spans="2:10" ht="21" customHeight="1">
      <c r="B185" s="12">
        <v>1136</v>
      </c>
      <c r="C185" s="19" t="s">
        <v>96</v>
      </c>
      <c r="D185" s="166">
        <v>428</v>
      </c>
      <c r="E185" s="166">
        <v>677</v>
      </c>
      <c r="F185" s="166">
        <v>450</v>
      </c>
      <c r="G185" s="118">
        <f t="shared" si="18"/>
        <v>1555</v>
      </c>
      <c r="H185" s="269">
        <f t="shared" si="19"/>
        <v>0.43536977491961415</v>
      </c>
      <c r="I185" s="269">
        <f t="shared" si="20"/>
        <v>0.28938906752411575</v>
      </c>
      <c r="J185" s="87"/>
    </row>
    <row r="186" spans="2:10" ht="21" customHeight="1">
      <c r="B186" s="12">
        <v>1137</v>
      </c>
      <c r="C186" s="19" t="s">
        <v>97</v>
      </c>
      <c r="D186" s="166">
        <v>481</v>
      </c>
      <c r="E186" s="166">
        <v>2221</v>
      </c>
      <c r="F186" s="166">
        <v>110</v>
      </c>
      <c r="G186" s="118">
        <f t="shared" si="18"/>
        <v>2812</v>
      </c>
      <c r="H186" s="269">
        <f t="shared" si="19"/>
        <v>0.78982930298719778</v>
      </c>
      <c r="I186" s="269">
        <f t="shared" si="20"/>
        <v>3.9118065433854911E-2</v>
      </c>
      <c r="J186" s="87"/>
    </row>
    <row r="187" spans="2:10" ht="21" customHeight="1">
      <c r="B187" s="12">
        <v>1138</v>
      </c>
      <c r="C187" s="271" t="s">
        <v>98</v>
      </c>
      <c r="D187" s="166">
        <v>0</v>
      </c>
      <c r="E187" s="166">
        <v>0</v>
      </c>
      <c r="F187" s="166">
        <v>0</v>
      </c>
      <c r="G187" s="118">
        <f t="shared" si="18"/>
        <v>0</v>
      </c>
      <c r="H187" s="269" t="e">
        <f t="shared" si="19"/>
        <v>#DIV/0!</v>
      </c>
      <c r="I187" s="269" t="e">
        <f t="shared" si="20"/>
        <v>#DIV/0!</v>
      </c>
      <c r="J187" s="87"/>
    </row>
    <row r="188" spans="2:10" ht="21" customHeight="1">
      <c r="B188" s="12">
        <v>1139</v>
      </c>
      <c r="C188" s="19" t="s">
        <v>99</v>
      </c>
      <c r="D188" s="166">
        <v>1239</v>
      </c>
      <c r="E188" s="166">
        <v>2342</v>
      </c>
      <c r="F188" s="166">
        <v>397</v>
      </c>
      <c r="G188" s="118">
        <f t="shared" si="18"/>
        <v>3978</v>
      </c>
      <c r="H188" s="269">
        <f t="shared" si="19"/>
        <v>0.58873805932629464</v>
      </c>
      <c r="I188" s="269">
        <f t="shared" si="20"/>
        <v>9.9798893916540982E-2</v>
      </c>
      <c r="J188" s="87"/>
    </row>
    <row r="189" spans="2:10" ht="21" customHeight="1">
      <c r="B189" s="12">
        <v>1140</v>
      </c>
      <c r="C189" s="19" t="s">
        <v>100</v>
      </c>
      <c r="D189" s="166">
        <v>1466</v>
      </c>
      <c r="E189" s="166">
        <v>3810</v>
      </c>
      <c r="F189" s="166">
        <v>274</v>
      </c>
      <c r="G189" s="118">
        <f t="shared" si="18"/>
        <v>5550</v>
      </c>
      <c r="H189" s="269">
        <f t="shared" si="19"/>
        <v>0.68648648648648647</v>
      </c>
      <c r="I189" s="269">
        <f t="shared" si="20"/>
        <v>4.9369369369369372E-2</v>
      </c>
      <c r="J189" s="87"/>
    </row>
    <row r="190" spans="2:10" ht="21" customHeight="1">
      <c r="B190" s="12">
        <v>1141</v>
      </c>
      <c r="C190" s="19" t="s">
        <v>101</v>
      </c>
      <c r="D190" s="166">
        <v>444</v>
      </c>
      <c r="E190" s="166">
        <v>550</v>
      </c>
      <c r="F190" s="166">
        <v>36</v>
      </c>
      <c r="G190" s="118">
        <f t="shared" si="18"/>
        <v>1030</v>
      </c>
      <c r="H190" s="269">
        <f t="shared" si="19"/>
        <v>0.53398058252427183</v>
      </c>
      <c r="I190" s="269">
        <f t="shared" si="20"/>
        <v>3.4951456310679613E-2</v>
      </c>
      <c r="J190" s="87"/>
    </row>
    <row r="191" spans="2:10" ht="21" customHeight="1">
      <c r="B191" s="12">
        <v>1142</v>
      </c>
      <c r="C191" s="19" t="s">
        <v>102</v>
      </c>
      <c r="D191" s="166">
        <v>279</v>
      </c>
      <c r="E191" s="166">
        <v>1285</v>
      </c>
      <c r="F191" s="166">
        <v>116</v>
      </c>
      <c r="G191" s="118">
        <f>SUM(D191:F191)</f>
        <v>1680</v>
      </c>
      <c r="H191" s="269">
        <f t="shared" si="19"/>
        <v>0.76488095238095233</v>
      </c>
      <c r="I191" s="269">
        <f t="shared" si="20"/>
        <v>6.9047619047619052E-2</v>
      </c>
      <c r="J191" s="87"/>
    </row>
    <row r="192" spans="2:10" ht="21" customHeight="1">
      <c r="B192" s="12">
        <v>1143</v>
      </c>
      <c r="C192" s="19" t="s">
        <v>103</v>
      </c>
      <c r="D192" s="166">
        <v>264</v>
      </c>
      <c r="E192" s="166">
        <v>542</v>
      </c>
      <c r="F192" s="166">
        <v>1</v>
      </c>
      <c r="G192" s="118">
        <f>SUM(D192:F192)</f>
        <v>807</v>
      </c>
      <c r="H192" s="269">
        <f t="shared" si="19"/>
        <v>0.67162329615861216</v>
      </c>
      <c r="I192" s="269">
        <f t="shared" si="20"/>
        <v>1.2391573729863693E-3</v>
      </c>
      <c r="J192" s="87"/>
    </row>
    <row r="193" spans="2:10" ht="21" customHeight="1">
      <c r="B193" s="12">
        <v>1145</v>
      </c>
      <c r="C193" s="19" t="s">
        <v>104</v>
      </c>
      <c r="D193" s="166">
        <v>2463</v>
      </c>
      <c r="E193" s="166">
        <v>4347</v>
      </c>
      <c r="F193" s="166">
        <v>445</v>
      </c>
      <c r="G193" s="118">
        <f>SUM(D193:F193)</f>
        <v>7255</v>
      </c>
      <c r="H193" s="269">
        <f t="shared" si="19"/>
        <v>0.59917298414886289</v>
      </c>
      <c r="I193" s="269">
        <f t="shared" si="20"/>
        <v>6.1337008959338385E-2</v>
      </c>
      <c r="J193" s="87"/>
    </row>
    <row r="194" spans="2:10" ht="21" customHeight="1">
      <c r="B194" s="10"/>
      <c r="C194" s="20"/>
      <c r="D194" s="168"/>
      <c r="E194" s="168"/>
      <c r="F194" s="168"/>
      <c r="G194" s="120">
        <f>SUM(G171:G193)</f>
        <v>51169</v>
      </c>
      <c r="H194" s="273"/>
      <c r="I194" s="273"/>
      <c r="J194" s="87"/>
    </row>
    <row r="195" spans="2:10" ht="21" customHeight="1">
      <c r="B195" s="10"/>
      <c r="C195" s="20"/>
      <c r="D195" s="168"/>
      <c r="E195" s="168"/>
      <c r="F195" s="168"/>
      <c r="G195" s="120"/>
      <c r="H195" s="273"/>
      <c r="I195" s="273"/>
      <c r="J195" s="87"/>
    </row>
    <row r="196" spans="2:10" ht="21" customHeight="1">
      <c r="B196" s="10"/>
      <c r="C196" s="20"/>
      <c r="D196" s="168"/>
      <c r="E196" s="168"/>
      <c r="F196" s="168"/>
      <c r="G196" s="120"/>
      <c r="H196" s="273"/>
      <c r="I196" s="273"/>
      <c r="J196" s="87"/>
    </row>
    <row r="197" spans="2:10" ht="21" customHeight="1">
      <c r="B197" s="279" t="s">
        <v>144</v>
      </c>
      <c r="C197" s="279"/>
      <c r="D197" s="279"/>
      <c r="E197" s="279"/>
      <c r="F197" s="279"/>
      <c r="G197" s="279"/>
      <c r="H197" s="279"/>
      <c r="I197" s="279"/>
      <c r="J197" s="87"/>
    </row>
    <row r="198" spans="2:10" ht="21" customHeight="1">
      <c r="B198" s="11" t="s">
        <v>140</v>
      </c>
      <c r="C198" s="11" t="s">
        <v>141</v>
      </c>
      <c r="D198" s="117" t="s">
        <v>77</v>
      </c>
      <c r="E198" s="117" t="s">
        <v>78</v>
      </c>
      <c r="F198" s="117" t="s">
        <v>79</v>
      </c>
      <c r="G198" s="117" t="s">
        <v>80</v>
      </c>
      <c r="H198" s="21" t="s">
        <v>47</v>
      </c>
      <c r="I198" s="21" t="s">
        <v>81</v>
      </c>
      <c r="J198" s="87"/>
    </row>
    <row r="199" spans="2:10" ht="21" customHeight="1">
      <c r="B199" s="12">
        <v>1120</v>
      </c>
      <c r="C199" s="19" t="s">
        <v>82</v>
      </c>
      <c r="D199" s="166">
        <v>5</v>
      </c>
      <c r="E199" s="166">
        <v>5</v>
      </c>
      <c r="F199" s="166">
        <v>0</v>
      </c>
      <c r="G199" s="118">
        <f t="shared" ref="G199:G218" si="21">SUM(D199:F199)</f>
        <v>10</v>
      </c>
      <c r="H199" s="269">
        <f t="shared" ref="H199:H221" si="22">E199/G199</f>
        <v>0.5</v>
      </c>
      <c r="I199" s="269">
        <f t="shared" ref="I199:I221" si="23">F199/G199</f>
        <v>0</v>
      </c>
      <c r="J199" s="87"/>
    </row>
    <row r="200" spans="2:10" ht="21" customHeight="1">
      <c r="B200" s="12">
        <v>1121</v>
      </c>
      <c r="C200" s="19" t="s">
        <v>83</v>
      </c>
      <c r="D200" s="166">
        <v>1828</v>
      </c>
      <c r="E200" s="166">
        <v>6529</v>
      </c>
      <c r="F200" s="166">
        <v>680</v>
      </c>
      <c r="G200" s="118">
        <f t="shared" si="21"/>
        <v>9037</v>
      </c>
      <c r="H200" s="269">
        <f t="shared" si="22"/>
        <v>0.72247427243554274</v>
      </c>
      <c r="I200" s="269">
        <f t="shared" si="23"/>
        <v>7.5246210025450927E-2</v>
      </c>
      <c r="J200" s="87"/>
    </row>
    <row r="201" spans="2:10" ht="21" customHeight="1">
      <c r="B201" s="12">
        <v>1122</v>
      </c>
      <c r="C201" s="19" t="s">
        <v>84</v>
      </c>
      <c r="D201" s="166">
        <v>319</v>
      </c>
      <c r="E201" s="166">
        <v>1248</v>
      </c>
      <c r="F201" s="166">
        <v>71</v>
      </c>
      <c r="G201" s="118">
        <f t="shared" si="21"/>
        <v>1638</v>
      </c>
      <c r="H201" s="269">
        <f t="shared" si="22"/>
        <v>0.76190476190476186</v>
      </c>
      <c r="I201" s="269">
        <f t="shared" si="23"/>
        <v>4.3345543345543344E-2</v>
      </c>
      <c r="J201" s="87"/>
    </row>
    <row r="202" spans="2:10" ht="21" customHeight="1">
      <c r="B202" s="12">
        <v>1123</v>
      </c>
      <c r="C202" s="19" t="s">
        <v>85</v>
      </c>
      <c r="D202" s="166">
        <v>790</v>
      </c>
      <c r="E202" s="166">
        <v>1394</v>
      </c>
      <c r="F202" s="166">
        <v>180</v>
      </c>
      <c r="G202" s="118">
        <f t="shared" si="21"/>
        <v>2364</v>
      </c>
      <c r="H202" s="269">
        <f t="shared" si="22"/>
        <v>0.58967851099830793</v>
      </c>
      <c r="I202" s="269">
        <f t="shared" si="23"/>
        <v>7.6142131979695438E-2</v>
      </c>
      <c r="J202" s="87"/>
    </row>
    <row r="203" spans="2:10" ht="21" customHeight="1">
      <c r="B203" s="12">
        <v>1125</v>
      </c>
      <c r="C203" s="19" t="s">
        <v>86</v>
      </c>
      <c r="D203" s="166">
        <v>117</v>
      </c>
      <c r="E203" s="166">
        <v>318</v>
      </c>
      <c r="F203" s="166">
        <v>11</v>
      </c>
      <c r="G203" s="118">
        <f t="shared" si="21"/>
        <v>446</v>
      </c>
      <c r="H203" s="269">
        <f t="shared" si="22"/>
        <v>0.71300448430493268</v>
      </c>
      <c r="I203" s="269">
        <f t="shared" si="23"/>
        <v>2.4663677130044841E-2</v>
      </c>
      <c r="J203" s="87"/>
    </row>
    <row r="204" spans="2:10" ht="21" customHeight="1">
      <c r="B204" s="12">
        <v>1126</v>
      </c>
      <c r="C204" s="19" t="s">
        <v>87</v>
      </c>
      <c r="D204" s="166">
        <v>339</v>
      </c>
      <c r="E204" s="166">
        <v>288</v>
      </c>
      <c r="F204" s="166">
        <v>104</v>
      </c>
      <c r="G204" s="118">
        <f t="shared" si="21"/>
        <v>731</v>
      </c>
      <c r="H204" s="269">
        <f t="shared" si="22"/>
        <v>0.39398084815321477</v>
      </c>
      <c r="I204" s="269">
        <f t="shared" si="23"/>
        <v>0.14227086183310533</v>
      </c>
      <c r="J204" s="87"/>
    </row>
    <row r="205" spans="2:10" ht="21" customHeight="1">
      <c r="B205" s="12">
        <v>1127</v>
      </c>
      <c r="C205" s="270" t="s">
        <v>88</v>
      </c>
      <c r="D205" s="166">
        <v>0</v>
      </c>
      <c r="E205" s="166">
        <v>0</v>
      </c>
      <c r="F205" s="166">
        <v>0</v>
      </c>
      <c r="G205" s="118">
        <f t="shared" si="21"/>
        <v>0</v>
      </c>
      <c r="H205" s="269" t="e">
        <f t="shared" si="22"/>
        <v>#DIV/0!</v>
      </c>
      <c r="I205" s="269" t="e">
        <f t="shared" si="23"/>
        <v>#DIV/0!</v>
      </c>
      <c r="J205" s="87"/>
    </row>
    <row r="206" spans="2:10" s="18" customFormat="1" ht="21" customHeight="1">
      <c r="B206" s="12">
        <v>1128</v>
      </c>
      <c r="C206" s="16" t="s">
        <v>89</v>
      </c>
      <c r="D206" s="166">
        <v>148</v>
      </c>
      <c r="E206" s="166">
        <v>59</v>
      </c>
      <c r="F206" s="166">
        <v>96</v>
      </c>
      <c r="G206" s="118">
        <f t="shared" si="21"/>
        <v>303</v>
      </c>
      <c r="H206" s="269">
        <f t="shared" si="22"/>
        <v>0.19471947194719472</v>
      </c>
      <c r="I206" s="269">
        <f t="shared" si="23"/>
        <v>0.31683168316831684</v>
      </c>
      <c r="J206" s="87"/>
    </row>
    <row r="207" spans="2:10" ht="21" customHeight="1">
      <c r="B207" s="12">
        <v>1129</v>
      </c>
      <c r="C207" s="19" t="s">
        <v>90</v>
      </c>
      <c r="D207" s="166">
        <v>389</v>
      </c>
      <c r="E207" s="166">
        <v>775</v>
      </c>
      <c r="F207" s="166">
        <v>115</v>
      </c>
      <c r="G207" s="118">
        <f t="shared" si="21"/>
        <v>1279</v>
      </c>
      <c r="H207" s="269">
        <f t="shared" si="22"/>
        <v>0.60594214229867083</v>
      </c>
      <c r="I207" s="269">
        <f t="shared" si="23"/>
        <v>8.9913995308835024E-2</v>
      </c>
      <c r="J207" s="87"/>
    </row>
    <row r="208" spans="2:10" ht="21" customHeight="1">
      <c r="B208" s="12">
        <v>1130</v>
      </c>
      <c r="C208" s="19" t="s">
        <v>91</v>
      </c>
      <c r="D208" s="166">
        <v>109</v>
      </c>
      <c r="E208" s="166">
        <v>321</v>
      </c>
      <c r="F208" s="166">
        <v>12</v>
      </c>
      <c r="G208" s="118">
        <f t="shared" si="21"/>
        <v>442</v>
      </c>
      <c r="H208" s="269">
        <f t="shared" si="22"/>
        <v>0.72624434389140269</v>
      </c>
      <c r="I208" s="269">
        <f t="shared" si="23"/>
        <v>2.7149321266968326E-2</v>
      </c>
      <c r="J208" s="87"/>
    </row>
    <row r="209" spans="2:10" ht="21" customHeight="1">
      <c r="B209" s="12">
        <v>1131</v>
      </c>
      <c r="C209" s="19" t="s">
        <v>92</v>
      </c>
      <c r="D209" s="166">
        <v>764</v>
      </c>
      <c r="E209" s="166">
        <v>1089</v>
      </c>
      <c r="F209" s="166">
        <v>305</v>
      </c>
      <c r="G209" s="118">
        <f t="shared" si="21"/>
        <v>2158</v>
      </c>
      <c r="H209" s="269">
        <f t="shared" si="22"/>
        <v>0.50463392029657095</v>
      </c>
      <c r="I209" s="269">
        <f t="shared" si="23"/>
        <v>0.14133456904541242</v>
      </c>
      <c r="J209" s="87"/>
    </row>
    <row r="210" spans="2:10" ht="21" customHeight="1">
      <c r="B210" s="12">
        <v>1132</v>
      </c>
      <c r="C210" s="19" t="s">
        <v>93</v>
      </c>
      <c r="D210" s="166">
        <v>711</v>
      </c>
      <c r="E210" s="166">
        <v>1717</v>
      </c>
      <c r="F210" s="166">
        <v>375</v>
      </c>
      <c r="G210" s="118">
        <f t="shared" si="21"/>
        <v>2803</v>
      </c>
      <c r="H210" s="269">
        <f t="shared" si="22"/>
        <v>0.61255797359971464</v>
      </c>
      <c r="I210" s="269">
        <f t="shared" si="23"/>
        <v>0.13378523011059579</v>
      </c>
      <c r="J210" s="87"/>
    </row>
    <row r="211" spans="2:10" ht="21" customHeight="1">
      <c r="B211" s="12">
        <v>1133</v>
      </c>
      <c r="C211" s="19" t="s">
        <v>94</v>
      </c>
      <c r="D211" s="118">
        <v>911</v>
      </c>
      <c r="E211" s="118">
        <v>737</v>
      </c>
      <c r="F211" s="118">
        <v>167</v>
      </c>
      <c r="G211" s="118">
        <f t="shared" si="21"/>
        <v>1815</v>
      </c>
      <c r="H211" s="269">
        <f t="shared" si="22"/>
        <v>0.40606060606060607</v>
      </c>
      <c r="I211" s="269">
        <f t="shared" si="23"/>
        <v>9.2011019283746553E-2</v>
      </c>
      <c r="J211" s="87"/>
    </row>
    <row r="212" spans="2:10" ht="21" customHeight="1">
      <c r="B212" s="12">
        <v>1135</v>
      </c>
      <c r="C212" s="19" t="s">
        <v>95</v>
      </c>
      <c r="D212" s="166">
        <v>587</v>
      </c>
      <c r="E212" s="166">
        <v>2556</v>
      </c>
      <c r="F212" s="166">
        <v>211</v>
      </c>
      <c r="G212" s="118">
        <f t="shared" si="21"/>
        <v>3354</v>
      </c>
      <c r="H212" s="269">
        <f t="shared" si="22"/>
        <v>0.76207513416815742</v>
      </c>
      <c r="I212" s="269">
        <f t="shared" si="23"/>
        <v>6.2909958258795473E-2</v>
      </c>
      <c r="J212" s="87"/>
    </row>
    <row r="213" spans="2:10" ht="21" customHeight="1">
      <c r="B213" s="12">
        <v>1136</v>
      </c>
      <c r="C213" s="19" t="s">
        <v>96</v>
      </c>
      <c r="D213" s="166">
        <v>281</v>
      </c>
      <c r="E213" s="166">
        <v>568</v>
      </c>
      <c r="F213" s="166">
        <v>245</v>
      </c>
      <c r="G213" s="118">
        <f t="shared" si="21"/>
        <v>1094</v>
      </c>
      <c r="H213" s="269">
        <f t="shared" si="22"/>
        <v>0.51919561243144419</v>
      </c>
      <c r="I213" s="269">
        <f t="shared" si="23"/>
        <v>0.22394881170018283</v>
      </c>
      <c r="J213" s="87"/>
    </row>
    <row r="214" spans="2:10" ht="21" customHeight="1">
      <c r="B214" s="12">
        <v>1137</v>
      </c>
      <c r="C214" s="19" t="s">
        <v>97</v>
      </c>
      <c r="D214" s="166">
        <v>549</v>
      </c>
      <c r="E214" s="166">
        <v>2067</v>
      </c>
      <c r="F214" s="166">
        <v>104</v>
      </c>
      <c r="G214" s="118">
        <f t="shared" si="21"/>
        <v>2720</v>
      </c>
      <c r="H214" s="269">
        <f t="shared" si="22"/>
        <v>0.75992647058823526</v>
      </c>
      <c r="I214" s="269">
        <f t="shared" si="23"/>
        <v>3.8235294117647062E-2</v>
      </c>
      <c r="J214" s="87"/>
    </row>
    <row r="215" spans="2:10" ht="21" customHeight="1">
      <c r="B215" s="12">
        <v>1138</v>
      </c>
      <c r="C215" s="271" t="s">
        <v>98</v>
      </c>
      <c r="D215" s="166">
        <v>0</v>
      </c>
      <c r="E215" s="166">
        <v>0</v>
      </c>
      <c r="F215" s="166">
        <v>0</v>
      </c>
      <c r="G215" s="118">
        <f t="shared" si="21"/>
        <v>0</v>
      </c>
      <c r="H215" s="269" t="e">
        <f t="shared" si="22"/>
        <v>#DIV/0!</v>
      </c>
      <c r="I215" s="269" t="e">
        <f t="shared" si="23"/>
        <v>#DIV/0!</v>
      </c>
      <c r="J215" s="87"/>
    </row>
    <row r="216" spans="2:10" ht="21" customHeight="1">
      <c r="B216" s="12">
        <v>1139</v>
      </c>
      <c r="C216" s="19" t="s">
        <v>99</v>
      </c>
      <c r="D216" s="166">
        <v>1259</v>
      </c>
      <c r="E216" s="166">
        <v>2492</v>
      </c>
      <c r="F216" s="166">
        <v>410</v>
      </c>
      <c r="G216" s="118">
        <f t="shared" si="21"/>
        <v>4161</v>
      </c>
      <c r="H216" s="269">
        <f t="shared" si="22"/>
        <v>0.59889449651526072</v>
      </c>
      <c r="I216" s="269">
        <f t="shared" si="23"/>
        <v>9.8534006248497952E-2</v>
      </c>
      <c r="J216" s="87"/>
    </row>
    <row r="217" spans="2:10" ht="21" customHeight="1">
      <c r="B217" s="12">
        <v>1140</v>
      </c>
      <c r="C217" s="19" t="s">
        <v>100</v>
      </c>
      <c r="D217" s="166">
        <v>2507</v>
      </c>
      <c r="E217" s="166">
        <v>4474</v>
      </c>
      <c r="F217" s="166">
        <v>908</v>
      </c>
      <c r="G217" s="118">
        <f t="shared" si="21"/>
        <v>7889</v>
      </c>
      <c r="H217" s="269">
        <f t="shared" si="22"/>
        <v>0.56711877297502855</v>
      </c>
      <c r="I217" s="269">
        <f t="shared" si="23"/>
        <v>0.11509697046520471</v>
      </c>
      <c r="J217" s="87"/>
    </row>
    <row r="218" spans="2:10" ht="21" customHeight="1">
      <c r="B218" s="12">
        <v>1141</v>
      </c>
      <c r="C218" s="19" t="s">
        <v>101</v>
      </c>
      <c r="D218" s="166">
        <v>442</v>
      </c>
      <c r="E218" s="166">
        <v>455</v>
      </c>
      <c r="F218" s="166">
        <v>63</v>
      </c>
      <c r="G218" s="118">
        <f t="shared" si="21"/>
        <v>960</v>
      </c>
      <c r="H218" s="269">
        <f t="shared" si="22"/>
        <v>0.47395833333333331</v>
      </c>
      <c r="I218" s="269">
        <f t="shared" si="23"/>
        <v>6.5625000000000003E-2</v>
      </c>
      <c r="J218" s="87"/>
    </row>
    <row r="219" spans="2:10" ht="21" customHeight="1">
      <c r="B219" s="12">
        <v>1142</v>
      </c>
      <c r="C219" s="19" t="s">
        <v>102</v>
      </c>
      <c r="D219" s="166">
        <v>200</v>
      </c>
      <c r="E219" s="166">
        <v>922</v>
      </c>
      <c r="F219" s="166">
        <v>64</v>
      </c>
      <c r="G219" s="118">
        <f>SUM(D219:F219)</f>
        <v>1186</v>
      </c>
      <c r="H219" s="269">
        <f t="shared" si="22"/>
        <v>0.77740303541315348</v>
      </c>
      <c r="I219" s="269">
        <f t="shared" si="23"/>
        <v>5.3962900505902189E-2</v>
      </c>
      <c r="J219" s="87"/>
    </row>
    <row r="220" spans="2:10" ht="21" customHeight="1">
      <c r="B220" s="12">
        <v>1143</v>
      </c>
      <c r="C220" s="19" t="s">
        <v>103</v>
      </c>
      <c r="D220" s="166">
        <v>140</v>
      </c>
      <c r="E220" s="166">
        <v>282</v>
      </c>
      <c r="F220" s="166">
        <v>0</v>
      </c>
      <c r="G220" s="118">
        <f>SUM(D220:F220)</f>
        <v>422</v>
      </c>
      <c r="H220" s="269">
        <f t="shared" si="22"/>
        <v>0.66824644549763035</v>
      </c>
      <c r="I220" s="269">
        <f t="shared" si="23"/>
        <v>0</v>
      </c>
      <c r="J220" s="87"/>
    </row>
    <row r="221" spans="2:10" ht="21" customHeight="1">
      <c r="B221" s="12">
        <v>1145</v>
      </c>
      <c r="C221" s="19" t="s">
        <v>104</v>
      </c>
      <c r="D221" s="166">
        <v>3417</v>
      </c>
      <c r="E221" s="166">
        <v>5064</v>
      </c>
      <c r="F221" s="166">
        <v>932</v>
      </c>
      <c r="G221" s="118">
        <f>SUM(D221:F221)</f>
        <v>9413</v>
      </c>
      <c r="H221" s="269">
        <f t="shared" si="22"/>
        <v>0.5379793902050356</v>
      </c>
      <c r="I221" s="269">
        <f t="shared" si="23"/>
        <v>9.9012004674386492E-2</v>
      </c>
      <c r="J221" s="87"/>
    </row>
    <row r="222" spans="2:10" ht="21" customHeight="1">
      <c r="B222" s="10"/>
      <c r="C222" s="20"/>
      <c r="D222" s="168"/>
      <c r="E222" s="168"/>
      <c r="F222" s="168"/>
      <c r="G222" s="120">
        <f>SUM(G199:G221)</f>
        <v>54225</v>
      </c>
      <c r="H222" s="273"/>
      <c r="I222" s="273"/>
      <c r="J222" s="87"/>
    </row>
    <row r="223" spans="2:10" ht="21" customHeight="1">
      <c r="B223" s="10"/>
      <c r="C223" s="20"/>
      <c r="D223" s="168"/>
      <c r="E223" s="168"/>
      <c r="F223" s="168"/>
      <c r="G223" s="120"/>
      <c r="H223" s="273"/>
      <c r="I223" s="273"/>
      <c r="J223" s="87"/>
    </row>
    <row r="224" spans="2:10" ht="21" customHeight="1">
      <c r="B224" s="279" t="s">
        <v>145</v>
      </c>
      <c r="C224" s="279"/>
      <c r="D224" s="279"/>
      <c r="E224" s="279"/>
      <c r="F224" s="279"/>
      <c r="G224" s="279"/>
      <c r="H224" s="279"/>
      <c r="I224" s="279"/>
      <c r="J224" s="87"/>
    </row>
    <row r="225" spans="2:13" ht="18.75">
      <c r="B225" s="11" t="s">
        <v>140</v>
      </c>
      <c r="C225" s="11" t="s">
        <v>141</v>
      </c>
      <c r="D225" s="117" t="s">
        <v>77</v>
      </c>
      <c r="E225" s="117" t="s">
        <v>78</v>
      </c>
      <c r="F225" s="117" t="s">
        <v>79</v>
      </c>
      <c r="G225" s="117" t="s">
        <v>80</v>
      </c>
      <c r="H225" s="21" t="s">
        <v>47</v>
      </c>
      <c r="I225" s="21" t="s">
        <v>81</v>
      </c>
      <c r="J225" s="87"/>
    </row>
    <row r="226" spans="2:13" ht="18.75">
      <c r="B226" s="12">
        <v>1120</v>
      </c>
      <c r="C226" s="19" t="s">
        <v>82</v>
      </c>
      <c r="D226" s="166">
        <v>12</v>
      </c>
      <c r="E226" s="166">
        <v>8</v>
      </c>
      <c r="F226" s="166">
        <v>0</v>
      </c>
      <c r="G226" s="118">
        <f t="shared" ref="G226:G248" si="24">SUM(D226:F226)</f>
        <v>20</v>
      </c>
      <c r="H226" s="269">
        <f t="shared" ref="H226:H249" si="25">E226/G226</f>
        <v>0.4</v>
      </c>
      <c r="I226" s="269">
        <f t="shared" ref="I226:I249" si="26">F226/G226</f>
        <v>0</v>
      </c>
      <c r="J226" s="87"/>
      <c r="K226" s="70"/>
      <c r="L226" s="70"/>
      <c r="M226" s="70"/>
    </row>
    <row r="227" spans="2:13" ht="18.75">
      <c r="B227" s="12">
        <v>1121</v>
      </c>
      <c r="C227" s="19" t="s">
        <v>83</v>
      </c>
      <c r="D227" s="166">
        <v>1827</v>
      </c>
      <c r="E227" s="166">
        <v>6223</v>
      </c>
      <c r="F227" s="166">
        <v>546</v>
      </c>
      <c r="G227" s="118">
        <f t="shared" si="24"/>
        <v>8596</v>
      </c>
      <c r="H227" s="269">
        <f t="shared" si="25"/>
        <v>0.72394136807817588</v>
      </c>
      <c r="I227" s="269">
        <f t="shared" si="26"/>
        <v>6.3517915309446255E-2</v>
      </c>
      <c r="J227" s="87"/>
      <c r="K227" s="70"/>
      <c r="L227" s="70"/>
      <c r="M227" s="70"/>
    </row>
    <row r="228" spans="2:13" ht="18.75">
      <c r="B228" s="12">
        <v>1122</v>
      </c>
      <c r="C228" s="19" t="s">
        <v>84</v>
      </c>
      <c r="D228" s="166">
        <v>391</v>
      </c>
      <c r="E228" s="166">
        <v>1401</v>
      </c>
      <c r="F228" s="166">
        <v>88</v>
      </c>
      <c r="G228" s="118">
        <f t="shared" si="24"/>
        <v>1880</v>
      </c>
      <c r="H228" s="269">
        <f t="shared" si="25"/>
        <v>0.74521276595744679</v>
      </c>
      <c r="I228" s="269">
        <f t="shared" si="26"/>
        <v>4.6808510638297871E-2</v>
      </c>
      <c r="J228" s="87"/>
      <c r="K228" s="70"/>
      <c r="L228" s="70"/>
      <c r="M228" s="70"/>
    </row>
    <row r="229" spans="2:13" ht="18.75">
      <c r="B229" s="12">
        <v>1123</v>
      </c>
      <c r="C229" s="19" t="s">
        <v>85</v>
      </c>
      <c r="D229" s="166">
        <v>692</v>
      </c>
      <c r="E229" s="166">
        <v>1300</v>
      </c>
      <c r="F229" s="166">
        <v>185</v>
      </c>
      <c r="G229" s="118">
        <f t="shared" si="24"/>
        <v>2177</v>
      </c>
      <c r="H229" s="269">
        <f t="shared" si="25"/>
        <v>0.59715204409738176</v>
      </c>
      <c r="I229" s="269">
        <f t="shared" si="26"/>
        <v>8.4979329352319707E-2</v>
      </c>
      <c r="J229" s="87"/>
      <c r="K229" s="70"/>
      <c r="L229" s="70"/>
      <c r="M229" s="70"/>
    </row>
    <row r="230" spans="2:13" ht="18.75">
      <c r="B230" s="12">
        <v>1125</v>
      </c>
      <c r="C230" s="19" t="s">
        <v>86</v>
      </c>
      <c r="D230" s="166">
        <v>80</v>
      </c>
      <c r="E230" s="166">
        <v>187</v>
      </c>
      <c r="F230" s="166">
        <v>10</v>
      </c>
      <c r="G230" s="118">
        <f t="shared" si="24"/>
        <v>277</v>
      </c>
      <c r="H230" s="269">
        <f t="shared" si="25"/>
        <v>0.67509025270758127</v>
      </c>
      <c r="I230" s="269">
        <f t="shared" si="26"/>
        <v>3.6101083032490974E-2</v>
      </c>
      <c r="J230" s="87"/>
      <c r="K230" s="70"/>
      <c r="L230" s="70"/>
      <c r="M230" s="70"/>
    </row>
    <row r="231" spans="2:13" ht="18.75">
      <c r="B231" s="12">
        <v>1126</v>
      </c>
      <c r="C231" s="19" t="s">
        <v>87</v>
      </c>
      <c r="D231" s="166">
        <v>284</v>
      </c>
      <c r="E231" s="166">
        <v>249</v>
      </c>
      <c r="F231" s="166">
        <v>27</v>
      </c>
      <c r="G231" s="118">
        <f t="shared" si="24"/>
        <v>560</v>
      </c>
      <c r="H231" s="269">
        <f t="shared" si="25"/>
        <v>0.44464285714285712</v>
      </c>
      <c r="I231" s="269">
        <f t="shared" si="26"/>
        <v>4.8214285714285716E-2</v>
      </c>
      <c r="J231" s="87"/>
      <c r="K231" s="70"/>
      <c r="L231" s="70"/>
      <c r="M231" s="70"/>
    </row>
    <row r="232" spans="2:13" ht="19.5">
      <c r="B232" s="12">
        <v>1127</v>
      </c>
      <c r="C232" s="270" t="s">
        <v>88</v>
      </c>
      <c r="D232" s="166">
        <v>0</v>
      </c>
      <c r="E232" s="166">
        <v>0</v>
      </c>
      <c r="F232" s="166">
        <v>0</v>
      </c>
      <c r="G232" s="118">
        <f t="shared" si="24"/>
        <v>0</v>
      </c>
      <c r="H232" s="269" t="e">
        <f t="shared" si="25"/>
        <v>#DIV/0!</v>
      </c>
      <c r="I232" s="269" t="e">
        <f t="shared" si="26"/>
        <v>#DIV/0!</v>
      </c>
      <c r="J232" s="87"/>
      <c r="K232" s="70"/>
      <c r="L232" s="70"/>
      <c r="M232" s="70"/>
    </row>
    <row r="233" spans="2:13" s="18" customFormat="1" ht="18.75">
      <c r="B233" s="12">
        <v>1128</v>
      </c>
      <c r="C233" s="16" t="s">
        <v>89</v>
      </c>
      <c r="D233" s="166">
        <v>28</v>
      </c>
      <c r="E233" s="166">
        <v>39</v>
      </c>
      <c r="F233" s="166">
        <v>22</v>
      </c>
      <c r="G233" s="118">
        <f t="shared" si="24"/>
        <v>89</v>
      </c>
      <c r="H233" s="269">
        <f t="shared" si="25"/>
        <v>0.43820224719101125</v>
      </c>
      <c r="I233" s="269">
        <f t="shared" si="26"/>
        <v>0.24719101123595505</v>
      </c>
      <c r="J233" s="87"/>
      <c r="K233" s="70"/>
      <c r="L233" s="70"/>
      <c r="M233" s="70"/>
    </row>
    <row r="234" spans="2:13" ht="18.75">
      <c r="B234" s="12">
        <v>1129</v>
      </c>
      <c r="C234" s="19" t="s">
        <v>90</v>
      </c>
      <c r="D234" s="166">
        <v>458</v>
      </c>
      <c r="E234" s="166">
        <v>717</v>
      </c>
      <c r="F234" s="166">
        <v>87</v>
      </c>
      <c r="G234" s="118">
        <f t="shared" si="24"/>
        <v>1262</v>
      </c>
      <c r="H234" s="269">
        <f t="shared" si="25"/>
        <v>0.56814580031695716</v>
      </c>
      <c r="I234" s="269">
        <f t="shared" si="26"/>
        <v>6.8938193343898571E-2</v>
      </c>
      <c r="J234" s="87"/>
      <c r="K234" s="70"/>
      <c r="L234" s="70"/>
      <c r="M234" s="70"/>
    </row>
    <row r="235" spans="2:13" ht="18.75">
      <c r="B235" s="12">
        <v>1130</v>
      </c>
      <c r="C235" s="19" t="s">
        <v>91</v>
      </c>
      <c r="D235" s="166">
        <v>61</v>
      </c>
      <c r="E235" s="166">
        <v>124</v>
      </c>
      <c r="F235" s="166">
        <v>13</v>
      </c>
      <c r="G235" s="118">
        <f t="shared" si="24"/>
        <v>198</v>
      </c>
      <c r="H235" s="269">
        <f t="shared" si="25"/>
        <v>0.6262626262626263</v>
      </c>
      <c r="I235" s="269">
        <f t="shared" si="26"/>
        <v>6.5656565656565663E-2</v>
      </c>
      <c r="J235" s="87"/>
      <c r="K235" s="70"/>
      <c r="L235" s="70"/>
      <c r="M235" s="70"/>
    </row>
    <row r="236" spans="2:13" ht="18.75">
      <c r="B236" s="12">
        <v>1131</v>
      </c>
      <c r="C236" s="19" t="s">
        <v>92</v>
      </c>
      <c r="D236" s="166">
        <v>708</v>
      </c>
      <c r="E236" s="166">
        <v>1096</v>
      </c>
      <c r="F236" s="166">
        <v>201</v>
      </c>
      <c r="G236" s="118">
        <f t="shared" si="24"/>
        <v>2005</v>
      </c>
      <c r="H236" s="269">
        <f t="shared" si="25"/>
        <v>0.54663341645885288</v>
      </c>
      <c r="I236" s="269">
        <f t="shared" si="26"/>
        <v>0.1002493765586035</v>
      </c>
      <c r="J236" s="87"/>
      <c r="K236" s="70"/>
      <c r="L236" s="70"/>
      <c r="M236" s="70"/>
    </row>
    <row r="237" spans="2:13" ht="18.75">
      <c r="B237" s="12">
        <v>1132</v>
      </c>
      <c r="C237" s="19" t="s">
        <v>93</v>
      </c>
      <c r="D237" s="166">
        <v>717</v>
      </c>
      <c r="E237" s="166">
        <v>1451</v>
      </c>
      <c r="F237" s="166">
        <v>211</v>
      </c>
      <c r="G237" s="118">
        <f t="shared" si="24"/>
        <v>2379</v>
      </c>
      <c r="H237" s="269">
        <f t="shared" si="25"/>
        <v>0.60992013451029847</v>
      </c>
      <c r="I237" s="269">
        <f t="shared" si="26"/>
        <v>8.8692728036990326E-2</v>
      </c>
      <c r="J237" s="87"/>
      <c r="K237" s="70"/>
      <c r="L237" s="70"/>
      <c r="M237" s="70"/>
    </row>
    <row r="238" spans="2:13" ht="18.75">
      <c r="B238" s="12">
        <v>1133</v>
      </c>
      <c r="C238" s="19" t="s">
        <v>94</v>
      </c>
      <c r="D238" s="118">
        <v>929</v>
      </c>
      <c r="E238" s="118">
        <v>710</v>
      </c>
      <c r="F238" s="118">
        <v>191</v>
      </c>
      <c r="G238" s="118">
        <f t="shared" si="24"/>
        <v>1830</v>
      </c>
      <c r="H238" s="269">
        <f t="shared" si="25"/>
        <v>0.38797814207650272</v>
      </c>
      <c r="I238" s="269">
        <f t="shared" si="26"/>
        <v>0.10437158469945355</v>
      </c>
      <c r="J238" s="87"/>
      <c r="K238" s="70"/>
      <c r="L238" s="70"/>
      <c r="M238" s="70"/>
    </row>
    <row r="239" spans="2:13" ht="18.75">
      <c r="B239" s="12">
        <v>1135</v>
      </c>
      <c r="C239" s="19" t="s">
        <v>95</v>
      </c>
      <c r="D239" s="166">
        <v>511</v>
      </c>
      <c r="E239" s="166">
        <v>2178</v>
      </c>
      <c r="F239" s="166">
        <v>157</v>
      </c>
      <c r="G239" s="118">
        <f t="shared" si="24"/>
        <v>2846</v>
      </c>
      <c r="H239" s="269">
        <f t="shared" si="25"/>
        <v>0.76528460997891778</v>
      </c>
      <c r="I239" s="269">
        <f t="shared" si="26"/>
        <v>5.5165144061841177E-2</v>
      </c>
      <c r="J239" s="87"/>
      <c r="K239" s="70"/>
      <c r="L239" s="70"/>
      <c r="M239" s="70"/>
    </row>
    <row r="240" spans="2:13" ht="18.75">
      <c r="B240" s="12">
        <v>1136</v>
      </c>
      <c r="C240" s="19" t="s">
        <v>96</v>
      </c>
      <c r="D240" s="166">
        <v>255</v>
      </c>
      <c r="E240" s="166">
        <v>583</v>
      </c>
      <c r="F240" s="166">
        <v>88</v>
      </c>
      <c r="G240" s="118">
        <f t="shared" si="24"/>
        <v>926</v>
      </c>
      <c r="H240" s="269">
        <f t="shared" si="25"/>
        <v>0.62958963282937364</v>
      </c>
      <c r="I240" s="269">
        <f t="shared" si="26"/>
        <v>9.5032397408207347E-2</v>
      </c>
      <c r="J240" s="87"/>
      <c r="K240" s="70"/>
      <c r="L240" s="70"/>
      <c r="M240" s="70"/>
    </row>
    <row r="241" spans="2:13" ht="18.75">
      <c r="B241" s="12">
        <v>1137</v>
      </c>
      <c r="C241" s="19" t="s">
        <v>97</v>
      </c>
      <c r="D241" s="166">
        <v>555</v>
      </c>
      <c r="E241" s="166">
        <v>2225</v>
      </c>
      <c r="F241" s="166">
        <v>115</v>
      </c>
      <c r="G241" s="118">
        <f t="shared" si="24"/>
        <v>2895</v>
      </c>
      <c r="H241" s="269">
        <f t="shared" si="25"/>
        <v>0.76856649395509502</v>
      </c>
      <c r="I241" s="269">
        <f t="shared" si="26"/>
        <v>3.9723661485319514E-2</v>
      </c>
      <c r="J241" s="87"/>
      <c r="K241" s="70"/>
      <c r="L241" s="70"/>
      <c r="M241" s="70"/>
    </row>
    <row r="242" spans="2:13" ht="18.75">
      <c r="B242" s="12">
        <v>1138</v>
      </c>
      <c r="C242" s="271" t="s">
        <v>98</v>
      </c>
      <c r="D242" s="166">
        <v>0</v>
      </c>
      <c r="E242" s="166">
        <v>0</v>
      </c>
      <c r="F242" s="166">
        <v>0</v>
      </c>
      <c r="G242" s="118">
        <f t="shared" si="24"/>
        <v>0</v>
      </c>
      <c r="H242" s="269" t="e">
        <f t="shared" si="25"/>
        <v>#DIV/0!</v>
      </c>
      <c r="I242" s="269" t="e">
        <f t="shared" si="26"/>
        <v>#DIV/0!</v>
      </c>
      <c r="J242" s="87"/>
      <c r="K242" s="70"/>
      <c r="L242" s="70"/>
      <c r="M242" s="70"/>
    </row>
    <row r="243" spans="2:13" ht="18.75">
      <c r="B243" s="12">
        <v>1139</v>
      </c>
      <c r="C243" s="19" t="s">
        <v>99</v>
      </c>
      <c r="D243" s="166">
        <v>1236</v>
      </c>
      <c r="E243" s="166">
        <v>2222</v>
      </c>
      <c r="F243" s="166">
        <v>293</v>
      </c>
      <c r="G243" s="118">
        <f t="shared" si="24"/>
        <v>3751</v>
      </c>
      <c r="H243" s="269">
        <f t="shared" si="25"/>
        <v>0.59237536656891498</v>
      </c>
      <c r="I243" s="269">
        <f t="shared" si="26"/>
        <v>7.8112503332444683E-2</v>
      </c>
      <c r="J243" s="87"/>
      <c r="K243" s="70"/>
      <c r="L243" s="70"/>
      <c r="M243" s="70"/>
    </row>
    <row r="244" spans="2:13" ht="18.75">
      <c r="B244" s="12">
        <v>1140</v>
      </c>
      <c r="C244" s="19" t="s">
        <v>100</v>
      </c>
      <c r="D244" s="166">
        <v>2411</v>
      </c>
      <c r="E244" s="166">
        <v>4198</v>
      </c>
      <c r="F244" s="166">
        <v>794</v>
      </c>
      <c r="G244" s="118">
        <f t="shared" si="24"/>
        <v>7403</v>
      </c>
      <c r="H244" s="269">
        <f t="shared" si="25"/>
        <v>0.56706740510603815</v>
      </c>
      <c r="I244" s="269">
        <f t="shared" si="26"/>
        <v>0.10725381602053222</v>
      </c>
      <c r="J244" s="87"/>
      <c r="K244" s="70"/>
      <c r="L244" s="70"/>
      <c r="M244" s="70"/>
    </row>
    <row r="245" spans="2:13" ht="18.75">
      <c r="B245" s="12">
        <v>1141</v>
      </c>
      <c r="C245" s="19" t="s">
        <v>101</v>
      </c>
      <c r="D245" s="166">
        <v>461</v>
      </c>
      <c r="E245" s="166">
        <v>448</v>
      </c>
      <c r="F245" s="166">
        <v>56</v>
      </c>
      <c r="G245" s="118">
        <f t="shared" si="24"/>
        <v>965</v>
      </c>
      <c r="H245" s="269">
        <f t="shared" si="25"/>
        <v>0.46424870466321244</v>
      </c>
      <c r="I245" s="269">
        <f t="shared" si="26"/>
        <v>5.8031088082901555E-2</v>
      </c>
      <c r="J245" s="87"/>
      <c r="K245" s="70"/>
      <c r="L245" s="70"/>
      <c r="M245" s="70"/>
    </row>
    <row r="246" spans="2:13" ht="18.75">
      <c r="B246" s="12">
        <v>1142</v>
      </c>
      <c r="C246" s="19" t="s">
        <v>102</v>
      </c>
      <c r="D246" s="166">
        <v>158</v>
      </c>
      <c r="E246" s="166">
        <v>699</v>
      </c>
      <c r="F246" s="166">
        <v>22</v>
      </c>
      <c r="G246" s="118">
        <f t="shared" si="24"/>
        <v>879</v>
      </c>
      <c r="H246" s="269">
        <f t="shared" si="25"/>
        <v>0.79522184300341292</v>
      </c>
      <c r="I246" s="269">
        <f t="shared" si="26"/>
        <v>2.502844141069397E-2</v>
      </c>
      <c r="J246" s="87"/>
      <c r="K246" s="70"/>
      <c r="L246" s="70"/>
      <c r="M246" s="70"/>
    </row>
    <row r="247" spans="2:13" ht="18.75">
      <c r="B247" s="12">
        <v>1143</v>
      </c>
      <c r="C247" s="19" t="s">
        <v>103</v>
      </c>
      <c r="D247" s="166">
        <v>22</v>
      </c>
      <c r="E247" s="166">
        <v>76</v>
      </c>
      <c r="F247" s="166">
        <v>1</v>
      </c>
      <c r="G247" s="118">
        <f t="shared" si="24"/>
        <v>99</v>
      </c>
      <c r="H247" s="269">
        <f t="shared" si="25"/>
        <v>0.76767676767676762</v>
      </c>
      <c r="I247" s="269">
        <f t="shared" si="26"/>
        <v>1.0101010101010102E-2</v>
      </c>
      <c r="J247" s="87"/>
    </row>
    <row r="248" spans="2:13" ht="18.75">
      <c r="B248" s="12">
        <v>1145</v>
      </c>
      <c r="C248" s="19" t="s">
        <v>104</v>
      </c>
      <c r="D248" s="166">
        <v>3017</v>
      </c>
      <c r="E248" s="166">
        <v>4542</v>
      </c>
      <c r="F248" s="166">
        <v>711</v>
      </c>
      <c r="G248" s="118">
        <f t="shared" si="24"/>
        <v>8270</v>
      </c>
      <c r="H248" s="269">
        <f t="shared" si="25"/>
        <v>0.54921402660217655</v>
      </c>
      <c r="I248" s="269">
        <f t="shared" si="26"/>
        <v>8.5973397823458281E-2</v>
      </c>
      <c r="J248" s="87"/>
    </row>
    <row r="249" spans="2:13" ht="21" customHeight="1">
      <c r="B249" s="10"/>
      <c r="C249" s="20"/>
      <c r="D249" s="168"/>
      <c r="E249" s="168"/>
      <c r="F249" s="168"/>
      <c r="G249" s="120">
        <f>SUM(G226:G248)</f>
        <v>49307</v>
      </c>
      <c r="H249" s="273">
        <f t="shared" si="25"/>
        <v>0</v>
      </c>
      <c r="I249" s="273">
        <f t="shared" si="26"/>
        <v>0</v>
      </c>
      <c r="J249" s="87"/>
    </row>
    <row r="250" spans="2:13" ht="21" customHeight="1">
      <c r="B250" s="10"/>
      <c r="C250" s="20"/>
      <c r="D250" s="168"/>
      <c r="E250" s="168"/>
      <c r="F250" s="168"/>
      <c r="G250" s="120"/>
      <c r="H250" s="273"/>
      <c r="I250" s="273"/>
      <c r="J250" s="87"/>
    </row>
    <row r="251" spans="2:13" ht="21" customHeight="1">
      <c r="B251" s="279" t="s">
        <v>146</v>
      </c>
      <c r="C251" s="279"/>
      <c r="D251" s="279"/>
      <c r="E251" s="279"/>
      <c r="F251" s="279"/>
      <c r="G251" s="279"/>
      <c r="H251" s="279"/>
      <c r="I251" s="279"/>
      <c r="J251" s="87"/>
    </row>
    <row r="252" spans="2:13" ht="21" customHeight="1">
      <c r="B252" s="11" t="s">
        <v>140</v>
      </c>
      <c r="C252" s="11" t="s">
        <v>141</v>
      </c>
      <c r="D252" s="117" t="s">
        <v>77</v>
      </c>
      <c r="E252" s="117" t="s">
        <v>78</v>
      </c>
      <c r="F252" s="117" t="s">
        <v>79</v>
      </c>
      <c r="G252" s="117" t="s">
        <v>80</v>
      </c>
      <c r="H252" s="21" t="s">
        <v>47</v>
      </c>
      <c r="I252" s="21" t="s">
        <v>81</v>
      </c>
      <c r="J252" s="87"/>
    </row>
    <row r="253" spans="2:13" ht="21" customHeight="1">
      <c r="B253" s="12">
        <v>1120</v>
      </c>
      <c r="C253" s="19" t="s">
        <v>82</v>
      </c>
      <c r="D253" s="166">
        <v>9</v>
      </c>
      <c r="E253" s="166">
        <v>2</v>
      </c>
      <c r="F253" s="166">
        <v>0</v>
      </c>
      <c r="G253" s="118">
        <f t="shared" ref="G253:G272" si="27">SUM(D253:F253)</f>
        <v>11</v>
      </c>
      <c r="H253" s="269">
        <f t="shared" ref="H253:H275" si="28">E253/G253</f>
        <v>0.18181818181818182</v>
      </c>
      <c r="I253" s="269">
        <f t="shared" ref="I253:I275" si="29">F253/G253</f>
        <v>0</v>
      </c>
      <c r="J253" s="87"/>
      <c r="K253" s="70"/>
      <c r="L253" s="70"/>
      <c r="M253" s="70"/>
    </row>
    <row r="254" spans="2:13" ht="21" customHeight="1">
      <c r="B254" s="12">
        <v>1121</v>
      </c>
      <c r="C254" s="19" t="s">
        <v>83</v>
      </c>
      <c r="D254" s="166">
        <v>1592</v>
      </c>
      <c r="E254" s="166">
        <v>5870</v>
      </c>
      <c r="F254" s="166">
        <v>740</v>
      </c>
      <c r="G254" s="118">
        <f t="shared" si="27"/>
        <v>8202</v>
      </c>
      <c r="H254" s="269">
        <f t="shared" si="28"/>
        <v>0.71567910265788837</v>
      </c>
      <c r="I254" s="269">
        <f t="shared" si="29"/>
        <v>9.0221897098268722E-2</v>
      </c>
      <c r="J254" s="87"/>
      <c r="K254" s="70"/>
      <c r="L254" s="70"/>
      <c r="M254" s="70"/>
    </row>
    <row r="255" spans="2:13" ht="21" customHeight="1">
      <c r="B255" s="12">
        <v>1122</v>
      </c>
      <c r="C255" s="19" t="s">
        <v>84</v>
      </c>
      <c r="D255" s="166">
        <v>219</v>
      </c>
      <c r="E255" s="166">
        <v>1140</v>
      </c>
      <c r="F255" s="166">
        <v>42</v>
      </c>
      <c r="G255" s="118">
        <f t="shared" si="27"/>
        <v>1401</v>
      </c>
      <c r="H255" s="269">
        <f t="shared" si="28"/>
        <v>0.8137044967880086</v>
      </c>
      <c r="I255" s="269">
        <f t="shared" si="29"/>
        <v>2.9978586723768737E-2</v>
      </c>
      <c r="J255" s="87"/>
      <c r="K255" s="70"/>
      <c r="L255" s="70"/>
      <c r="M255" s="70"/>
    </row>
    <row r="256" spans="2:13" ht="21" customHeight="1">
      <c r="B256" s="12">
        <v>1123</v>
      </c>
      <c r="C256" s="19" t="s">
        <v>85</v>
      </c>
      <c r="D256" s="166">
        <v>805</v>
      </c>
      <c r="E256" s="166">
        <v>1305</v>
      </c>
      <c r="F256" s="166">
        <v>105</v>
      </c>
      <c r="G256" s="118">
        <f t="shared" si="27"/>
        <v>2215</v>
      </c>
      <c r="H256" s="269">
        <f t="shared" si="28"/>
        <v>0.58916478555304741</v>
      </c>
      <c r="I256" s="269">
        <f t="shared" si="29"/>
        <v>4.740406320541761E-2</v>
      </c>
      <c r="J256" s="87"/>
      <c r="K256" s="70"/>
      <c r="L256" s="70"/>
      <c r="M256" s="70"/>
    </row>
    <row r="257" spans="2:13" ht="21" customHeight="1">
      <c r="B257" s="12">
        <v>1125</v>
      </c>
      <c r="C257" s="19" t="s">
        <v>86</v>
      </c>
      <c r="D257" s="166">
        <v>75</v>
      </c>
      <c r="E257" s="166">
        <v>156</v>
      </c>
      <c r="F257" s="166">
        <v>1</v>
      </c>
      <c r="G257" s="118">
        <f t="shared" si="27"/>
        <v>232</v>
      </c>
      <c r="H257" s="269">
        <f t="shared" si="28"/>
        <v>0.67241379310344829</v>
      </c>
      <c r="I257" s="269">
        <f t="shared" si="29"/>
        <v>4.3103448275862068E-3</v>
      </c>
      <c r="J257" s="87"/>
      <c r="K257" s="70"/>
      <c r="L257" s="70"/>
      <c r="M257" s="70"/>
    </row>
    <row r="258" spans="2:13" ht="21" customHeight="1">
      <c r="B258" s="12">
        <v>1126</v>
      </c>
      <c r="C258" s="19" t="s">
        <v>87</v>
      </c>
      <c r="D258" s="166">
        <v>403</v>
      </c>
      <c r="E258" s="166">
        <v>329</v>
      </c>
      <c r="F258" s="166">
        <v>95</v>
      </c>
      <c r="G258" s="118">
        <f t="shared" si="27"/>
        <v>827</v>
      </c>
      <c r="H258" s="269">
        <f t="shared" si="28"/>
        <v>0.3978234582829504</v>
      </c>
      <c r="I258" s="269">
        <f t="shared" si="29"/>
        <v>0.11487303506650544</v>
      </c>
      <c r="J258" s="87"/>
      <c r="K258" s="70"/>
      <c r="L258" s="70"/>
      <c r="M258" s="70"/>
    </row>
    <row r="259" spans="2:13" ht="21" customHeight="1">
      <c r="B259" s="12">
        <v>1127</v>
      </c>
      <c r="C259" s="270" t="s">
        <v>88</v>
      </c>
      <c r="D259" s="166">
        <v>0</v>
      </c>
      <c r="E259" s="166">
        <v>0</v>
      </c>
      <c r="F259" s="166">
        <v>0</v>
      </c>
      <c r="G259" s="118">
        <f t="shared" si="27"/>
        <v>0</v>
      </c>
      <c r="H259" s="269" t="e">
        <f t="shared" si="28"/>
        <v>#DIV/0!</v>
      </c>
      <c r="I259" s="269" t="e">
        <f t="shared" si="29"/>
        <v>#DIV/0!</v>
      </c>
      <c r="J259" s="87"/>
      <c r="K259" s="70"/>
      <c r="L259" s="70"/>
      <c r="M259" s="70"/>
    </row>
    <row r="260" spans="2:13" s="18" customFormat="1" ht="21" customHeight="1">
      <c r="B260" s="12">
        <v>1128</v>
      </c>
      <c r="C260" s="16" t="s">
        <v>89</v>
      </c>
      <c r="D260" s="166">
        <v>345</v>
      </c>
      <c r="E260" s="166">
        <v>59</v>
      </c>
      <c r="F260" s="166">
        <v>102</v>
      </c>
      <c r="G260" s="118">
        <f t="shared" si="27"/>
        <v>506</v>
      </c>
      <c r="H260" s="269">
        <f t="shared" si="28"/>
        <v>0.116600790513834</v>
      </c>
      <c r="I260" s="269">
        <f t="shared" si="29"/>
        <v>0.20158102766798419</v>
      </c>
      <c r="J260" s="87"/>
      <c r="K260" s="70"/>
      <c r="L260" s="70"/>
      <c r="M260" s="70"/>
    </row>
    <row r="261" spans="2:13" ht="21" customHeight="1">
      <c r="B261" s="12">
        <v>1129</v>
      </c>
      <c r="C261" s="19" t="s">
        <v>90</v>
      </c>
      <c r="D261" s="166">
        <v>300</v>
      </c>
      <c r="E261" s="166">
        <v>668</v>
      </c>
      <c r="F261" s="166">
        <v>98</v>
      </c>
      <c r="G261" s="118">
        <f t="shared" si="27"/>
        <v>1066</v>
      </c>
      <c r="H261" s="269">
        <f t="shared" si="28"/>
        <v>0.62664165103189495</v>
      </c>
      <c r="I261" s="269">
        <f t="shared" si="29"/>
        <v>9.193245778611632E-2</v>
      </c>
      <c r="J261" s="87"/>
      <c r="K261" s="70"/>
      <c r="L261" s="70"/>
      <c r="M261" s="70"/>
    </row>
    <row r="262" spans="2:13" ht="21" customHeight="1">
      <c r="B262" s="12">
        <v>1130</v>
      </c>
      <c r="C262" s="19" t="s">
        <v>91</v>
      </c>
      <c r="D262" s="166">
        <v>65</v>
      </c>
      <c r="E262" s="166">
        <v>197</v>
      </c>
      <c r="F262" s="166">
        <v>14</v>
      </c>
      <c r="G262" s="118">
        <f t="shared" si="27"/>
        <v>276</v>
      </c>
      <c r="H262" s="269">
        <f t="shared" si="28"/>
        <v>0.71376811594202894</v>
      </c>
      <c r="I262" s="269">
        <f t="shared" si="29"/>
        <v>5.0724637681159424E-2</v>
      </c>
      <c r="J262" s="87"/>
      <c r="K262" s="70"/>
      <c r="L262" s="70"/>
      <c r="M262" s="70"/>
    </row>
    <row r="263" spans="2:13" ht="21" customHeight="1">
      <c r="B263" s="12">
        <v>1131</v>
      </c>
      <c r="C263" s="19" t="s">
        <v>92</v>
      </c>
      <c r="D263" s="166">
        <v>1264</v>
      </c>
      <c r="E263" s="166">
        <v>1278</v>
      </c>
      <c r="F263" s="166">
        <v>502</v>
      </c>
      <c r="G263" s="118">
        <f t="shared" si="27"/>
        <v>3044</v>
      </c>
      <c r="H263" s="269">
        <f t="shared" si="28"/>
        <v>0.41984231274638634</v>
      </c>
      <c r="I263" s="269">
        <f t="shared" si="29"/>
        <v>0.16491458607095927</v>
      </c>
      <c r="J263" s="87"/>
      <c r="K263" s="70"/>
      <c r="L263" s="70"/>
      <c r="M263" s="70"/>
    </row>
    <row r="264" spans="2:13" ht="21" customHeight="1">
      <c r="B264" s="12">
        <v>1132</v>
      </c>
      <c r="C264" s="19" t="s">
        <v>93</v>
      </c>
      <c r="D264" s="166">
        <v>1459</v>
      </c>
      <c r="E264" s="166">
        <v>1758</v>
      </c>
      <c r="F264" s="166">
        <v>478</v>
      </c>
      <c r="G264" s="118">
        <f t="shared" si="27"/>
        <v>3695</v>
      </c>
      <c r="H264" s="269">
        <f t="shared" si="28"/>
        <v>0.47577807848443843</v>
      </c>
      <c r="I264" s="269">
        <f t="shared" si="29"/>
        <v>0.12936400541271989</v>
      </c>
      <c r="J264" s="87"/>
      <c r="K264" s="70"/>
      <c r="L264" s="70"/>
      <c r="M264" s="70"/>
    </row>
    <row r="265" spans="2:13" ht="21" customHeight="1">
      <c r="B265" s="12">
        <v>1133</v>
      </c>
      <c r="C265" s="19" t="s">
        <v>94</v>
      </c>
      <c r="D265" s="118">
        <v>514</v>
      </c>
      <c r="E265" s="118">
        <v>703</v>
      </c>
      <c r="F265" s="118">
        <v>61</v>
      </c>
      <c r="G265" s="118">
        <f t="shared" si="27"/>
        <v>1278</v>
      </c>
      <c r="H265" s="269">
        <f t="shared" si="28"/>
        <v>0.5500782472613458</v>
      </c>
      <c r="I265" s="269">
        <f t="shared" si="29"/>
        <v>4.7730829420970268E-2</v>
      </c>
      <c r="J265" s="87"/>
      <c r="K265" s="70"/>
      <c r="L265" s="70"/>
      <c r="M265" s="70"/>
    </row>
    <row r="266" spans="2:13" ht="21" customHeight="1">
      <c r="B266" s="12">
        <v>1135</v>
      </c>
      <c r="C266" s="19" t="s">
        <v>95</v>
      </c>
      <c r="D266" s="166">
        <v>484</v>
      </c>
      <c r="E266" s="166">
        <v>2208</v>
      </c>
      <c r="F266" s="166">
        <v>134</v>
      </c>
      <c r="G266" s="118">
        <f t="shared" si="27"/>
        <v>2826</v>
      </c>
      <c r="H266" s="269">
        <f t="shared" si="28"/>
        <v>0.78131634819532914</v>
      </c>
      <c r="I266" s="269">
        <f t="shared" si="29"/>
        <v>4.7416843595187545E-2</v>
      </c>
      <c r="J266" s="87"/>
      <c r="K266" s="70"/>
      <c r="L266" s="70"/>
      <c r="M266" s="70"/>
    </row>
    <row r="267" spans="2:13" ht="21" customHeight="1">
      <c r="B267" s="12">
        <v>1136</v>
      </c>
      <c r="C267" s="19" t="s">
        <v>96</v>
      </c>
      <c r="D267" s="166">
        <v>766</v>
      </c>
      <c r="E267" s="166">
        <v>592</v>
      </c>
      <c r="F267" s="166">
        <v>384</v>
      </c>
      <c r="G267" s="118">
        <f t="shared" si="27"/>
        <v>1742</v>
      </c>
      <c r="H267" s="269">
        <f t="shared" si="28"/>
        <v>0.33983926521239954</v>
      </c>
      <c r="I267" s="269">
        <f t="shared" si="29"/>
        <v>0.22043628013777267</v>
      </c>
      <c r="J267" s="87"/>
      <c r="K267" s="70"/>
      <c r="L267" s="70"/>
      <c r="M267" s="70"/>
    </row>
    <row r="268" spans="2:13" ht="21" customHeight="1">
      <c r="B268" s="12">
        <v>1137</v>
      </c>
      <c r="C268" s="19" t="s">
        <v>97</v>
      </c>
      <c r="D268" s="166">
        <v>636</v>
      </c>
      <c r="E268" s="166">
        <v>1982</v>
      </c>
      <c r="F268" s="166">
        <v>68</v>
      </c>
      <c r="G268" s="118">
        <f t="shared" si="27"/>
        <v>2686</v>
      </c>
      <c r="H268" s="269">
        <f t="shared" si="28"/>
        <v>0.73790022338049144</v>
      </c>
      <c r="I268" s="269">
        <f t="shared" si="29"/>
        <v>2.5316455696202531E-2</v>
      </c>
      <c r="J268" s="87"/>
      <c r="K268" s="70"/>
      <c r="L268" s="70"/>
      <c r="M268" s="70"/>
    </row>
    <row r="269" spans="2:13" ht="21" customHeight="1">
      <c r="B269" s="12">
        <v>1138</v>
      </c>
      <c r="C269" s="271" t="s">
        <v>98</v>
      </c>
      <c r="D269" s="166">
        <v>0</v>
      </c>
      <c r="E269" s="166">
        <v>0</v>
      </c>
      <c r="F269" s="166">
        <v>0</v>
      </c>
      <c r="G269" s="118">
        <f t="shared" si="27"/>
        <v>0</v>
      </c>
      <c r="H269" s="269" t="e">
        <f t="shared" si="28"/>
        <v>#DIV/0!</v>
      </c>
      <c r="I269" s="269" t="e">
        <f t="shared" si="29"/>
        <v>#DIV/0!</v>
      </c>
      <c r="J269" s="87"/>
      <c r="K269" s="70"/>
      <c r="L269" s="70"/>
      <c r="M269" s="70"/>
    </row>
    <row r="270" spans="2:13" ht="21" customHeight="1">
      <c r="B270" s="12">
        <v>1139</v>
      </c>
      <c r="C270" s="19" t="s">
        <v>99</v>
      </c>
      <c r="D270" s="166">
        <v>1337</v>
      </c>
      <c r="E270" s="166">
        <v>2097</v>
      </c>
      <c r="F270" s="166">
        <v>376</v>
      </c>
      <c r="G270" s="118">
        <f t="shared" si="27"/>
        <v>3810</v>
      </c>
      <c r="H270" s="269">
        <f t="shared" si="28"/>
        <v>0.55039370078740157</v>
      </c>
      <c r="I270" s="269">
        <f t="shared" si="29"/>
        <v>9.8687664041994749E-2</v>
      </c>
      <c r="J270" s="87"/>
      <c r="K270" s="70"/>
      <c r="L270" s="70"/>
      <c r="M270" s="70"/>
    </row>
    <row r="271" spans="2:13" ht="21" customHeight="1">
      <c r="B271" s="12">
        <v>1140</v>
      </c>
      <c r="C271" s="19" t="s">
        <v>100</v>
      </c>
      <c r="D271" s="166">
        <v>1658</v>
      </c>
      <c r="E271" s="166">
        <v>3849</v>
      </c>
      <c r="F271" s="166">
        <v>355</v>
      </c>
      <c r="G271" s="118">
        <f t="shared" si="27"/>
        <v>5862</v>
      </c>
      <c r="H271" s="269">
        <f t="shared" si="28"/>
        <v>0.65660184237461616</v>
      </c>
      <c r="I271" s="269">
        <f t="shared" si="29"/>
        <v>6.0559535994541114E-2</v>
      </c>
      <c r="J271" s="87"/>
      <c r="K271" s="70"/>
      <c r="L271" s="70"/>
      <c r="M271" s="70"/>
    </row>
    <row r="272" spans="2:13" ht="21" customHeight="1">
      <c r="B272" s="12">
        <v>1141</v>
      </c>
      <c r="C272" s="19" t="s">
        <v>101</v>
      </c>
      <c r="D272" s="166">
        <v>255</v>
      </c>
      <c r="E272" s="166">
        <v>350</v>
      </c>
      <c r="F272" s="166">
        <v>31</v>
      </c>
      <c r="G272" s="118">
        <f t="shared" si="27"/>
        <v>636</v>
      </c>
      <c r="H272" s="269">
        <f t="shared" si="28"/>
        <v>0.55031446540880502</v>
      </c>
      <c r="I272" s="269">
        <f t="shared" si="29"/>
        <v>4.8742138364779877E-2</v>
      </c>
      <c r="J272" s="87"/>
      <c r="K272" s="70"/>
      <c r="L272" s="70"/>
      <c r="M272" s="70"/>
    </row>
    <row r="273" spans="2:13" ht="21" customHeight="1">
      <c r="B273" s="12">
        <v>1142</v>
      </c>
      <c r="C273" s="19" t="s">
        <v>102</v>
      </c>
      <c r="D273" s="166">
        <v>296</v>
      </c>
      <c r="E273" s="166">
        <v>1358</v>
      </c>
      <c r="F273" s="166">
        <v>104</v>
      </c>
      <c r="G273" s="118">
        <f>SUM(D273:F273)</f>
        <v>1758</v>
      </c>
      <c r="H273" s="269">
        <f t="shared" si="28"/>
        <v>0.77246871444823662</v>
      </c>
      <c r="I273" s="269">
        <f t="shared" si="29"/>
        <v>5.9158134243458477E-2</v>
      </c>
      <c r="J273" s="87"/>
      <c r="K273" s="70"/>
      <c r="L273" s="70"/>
      <c r="M273" s="70"/>
    </row>
    <row r="274" spans="2:13" ht="21" customHeight="1">
      <c r="B274" s="12">
        <v>1143</v>
      </c>
      <c r="C274" s="19" t="s">
        <v>103</v>
      </c>
      <c r="D274" s="166">
        <v>318</v>
      </c>
      <c r="E274" s="166">
        <v>440</v>
      </c>
      <c r="F274" s="166">
        <v>0</v>
      </c>
      <c r="G274" s="118">
        <f>SUM(D274:F274)</f>
        <v>758</v>
      </c>
      <c r="H274" s="269">
        <f t="shared" si="28"/>
        <v>0.58047493403693928</v>
      </c>
      <c r="I274" s="269">
        <f t="shared" si="29"/>
        <v>0</v>
      </c>
      <c r="J274" s="87"/>
    </row>
    <row r="275" spans="2:13" ht="21" customHeight="1">
      <c r="B275" s="12">
        <v>1145</v>
      </c>
      <c r="C275" s="19" t="s">
        <v>104</v>
      </c>
      <c r="D275" s="166">
        <v>2280</v>
      </c>
      <c r="E275" s="166">
        <v>3954</v>
      </c>
      <c r="F275" s="166">
        <v>390</v>
      </c>
      <c r="G275" s="118">
        <f>SUM(D275:F275)</f>
        <v>6624</v>
      </c>
      <c r="H275" s="269">
        <f t="shared" si="28"/>
        <v>0.59692028985507251</v>
      </c>
      <c r="I275" s="269">
        <f t="shared" si="29"/>
        <v>5.8876811594202896E-2</v>
      </c>
      <c r="J275" s="87"/>
    </row>
    <row r="276" spans="2:13" ht="21" customHeight="1">
      <c r="B276" s="10"/>
      <c r="C276" s="20"/>
      <c r="D276" s="168"/>
      <c r="E276" s="168"/>
      <c r="F276" s="168"/>
      <c r="G276" s="120">
        <f>SUM(G253:G275)</f>
        <v>49455</v>
      </c>
      <c r="H276" s="273"/>
      <c r="I276" s="273"/>
      <c r="J276" s="87"/>
    </row>
    <row r="277" spans="2:13" ht="21" customHeight="1">
      <c r="B277" s="10"/>
      <c r="C277" s="20"/>
      <c r="D277" s="168"/>
      <c r="E277" s="168"/>
      <c r="F277" s="168"/>
      <c r="G277" s="120"/>
      <c r="H277" s="273"/>
      <c r="I277" s="273"/>
      <c r="J277" s="87"/>
    </row>
    <row r="278" spans="2:13" ht="21" customHeight="1">
      <c r="B278" s="10"/>
      <c r="C278" s="20"/>
      <c r="D278" s="168"/>
      <c r="E278" s="168"/>
      <c r="F278" s="168"/>
      <c r="G278" s="120"/>
      <c r="H278" s="273"/>
      <c r="I278" s="273"/>
      <c r="J278" s="87"/>
    </row>
    <row r="279" spans="2:13" ht="21" customHeight="1">
      <c r="B279" s="279" t="s">
        <v>147</v>
      </c>
      <c r="C279" s="279"/>
      <c r="D279" s="279"/>
      <c r="E279" s="279"/>
      <c r="F279" s="279"/>
      <c r="G279" s="279"/>
      <c r="H279" s="279"/>
      <c r="I279" s="279"/>
      <c r="J279" s="87"/>
    </row>
    <row r="280" spans="2:13" ht="21" customHeight="1">
      <c r="B280" s="11" t="s">
        <v>140</v>
      </c>
      <c r="C280" s="11" t="s">
        <v>141</v>
      </c>
      <c r="D280" s="117" t="s">
        <v>77</v>
      </c>
      <c r="E280" s="117" t="s">
        <v>78</v>
      </c>
      <c r="F280" s="117" t="s">
        <v>79</v>
      </c>
      <c r="G280" s="117" t="s">
        <v>80</v>
      </c>
      <c r="H280" s="21" t="s">
        <v>47</v>
      </c>
      <c r="I280" s="21" t="s">
        <v>81</v>
      </c>
      <c r="J280" s="87"/>
    </row>
    <row r="281" spans="2:13" ht="21" customHeight="1">
      <c r="B281" s="12">
        <v>1120</v>
      </c>
      <c r="C281" s="19" t="s">
        <v>82</v>
      </c>
      <c r="D281" s="166">
        <v>2</v>
      </c>
      <c r="E281" s="166">
        <v>11</v>
      </c>
      <c r="F281" s="166">
        <v>0</v>
      </c>
      <c r="G281" s="118">
        <f t="shared" ref="G281:G300" si="30">SUM(D281:F281)</f>
        <v>13</v>
      </c>
      <c r="H281" s="269">
        <f t="shared" ref="H281:H303" si="31">E281/G281</f>
        <v>0.84615384615384615</v>
      </c>
      <c r="I281" s="269">
        <f t="shared" ref="I281:I303" si="32">F281/G281</f>
        <v>0</v>
      </c>
      <c r="J281" s="87"/>
    </row>
    <row r="282" spans="2:13" ht="21" customHeight="1">
      <c r="B282" s="12">
        <v>1121</v>
      </c>
      <c r="C282" s="19" t="s">
        <v>83</v>
      </c>
      <c r="D282" s="166">
        <v>2559</v>
      </c>
      <c r="E282" s="166">
        <v>4615</v>
      </c>
      <c r="F282" s="166">
        <v>731</v>
      </c>
      <c r="G282" s="118">
        <f t="shared" si="30"/>
        <v>7905</v>
      </c>
      <c r="H282" s="269">
        <f t="shared" si="31"/>
        <v>0.58380771663504116</v>
      </c>
      <c r="I282" s="269">
        <f t="shared" si="32"/>
        <v>9.2473118279569888E-2</v>
      </c>
      <c r="J282" s="87"/>
    </row>
    <row r="283" spans="2:13" ht="21" customHeight="1">
      <c r="B283" s="12">
        <v>1122</v>
      </c>
      <c r="C283" s="19" t="s">
        <v>84</v>
      </c>
      <c r="D283" s="166">
        <v>567</v>
      </c>
      <c r="E283" s="166">
        <v>1336</v>
      </c>
      <c r="F283" s="166">
        <v>61</v>
      </c>
      <c r="G283" s="118">
        <f t="shared" si="30"/>
        <v>1964</v>
      </c>
      <c r="H283" s="269">
        <f t="shared" si="31"/>
        <v>0.68024439918533608</v>
      </c>
      <c r="I283" s="269">
        <f t="shared" si="32"/>
        <v>3.1059063136456212E-2</v>
      </c>
      <c r="J283" s="87"/>
    </row>
    <row r="284" spans="2:13" ht="21" customHeight="1">
      <c r="B284" s="12">
        <v>1123</v>
      </c>
      <c r="C284" s="19" t="s">
        <v>85</v>
      </c>
      <c r="D284" s="166">
        <v>971</v>
      </c>
      <c r="E284" s="166">
        <v>1286</v>
      </c>
      <c r="F284" s="166">
        <v>130</v>
      </c>
      <c r="G284" s="118">
        <f t="shared" si="30"/>
        <v>2387</v>
      </c>
      <c r="H284" s="269">
        <f t="shared" si="31"/>
        <v>0.53875157100963555</v>
      </c>
      <c r="I284" s="269">
        <f t="shared" si="32"/>
        <v>5.446166736489317E-2</v>
      </c>
      <c r="J284" s="87"/>
    </row>
    <row r="285" spans="2:13" ht="21" customHeight="1">
      <c r="B285" s="12">
        <v>1125</v>
      </c>
      <c r="C285" s="19" t="s">
        <v>86</v>
      </c>
      <c r="D285" s="166">
        <v>67</v>
      </c>
      <c r="E285" s="166">
        <v>145</v>
      </c>
      <c r="F285" s="166">
        <v>3</v>
      </c>
      <c r="G285" s="118">
        <f t="shared" si="30"/>
        <v>215</v>
      </c>
      <c r="H285" s="269">
        <f t="shared" si="31"/>
        <v>0.67441860465116277</v>
      </c>
      <c r="I285" s="269">
        <f t="shared" si="32"/>
        <v>1.3953488372093023E-2</v>
      </c>
      <c r="J285" s="87"/>
    </row>
    <row r="286" spans="2:13" ht="21" customHeight="1">
      <c r="B286" s="12">
        <v>1126</v>
      </c>
      <c r="C286" s="19" t="s">
        <v>87</v>
      </c>
      <c r="D286" s="166">
        <v>494</v>
      </c>
      <c r="E286" s="166">
        <v>210</v>
      </c>
      <c r="F286" s="166">
        <v>102</v>
      </c>
      <c r="G286" s="118">
        <f t="shared" si="30"/>
        <v>806</v>
      </c>
      <c r="H286" s="269">
        <f t="shared" si="31"/>
        <v>0.26054590570719605</v>
      </c>
      <c r="I286" s="269">
        <f t="shared" si="32"/>
        <v>0.12655086848635236</v>
      </c>
      <c r="J286" s="87"/>
    </row>
    <row r="287" spans="2:13" ht="21" customHeight="1">
      <c r="B287" s="12">
        <v>1127</v>
      </c>
      <c r="C287" s="270" t="s">
        <v>88</v>
      </c>
      <c r="D287" s="166">
        <v>0</v>
      </c>
      <c r="E287" s="166">
        <v>0</v>
      </c>
      <c r="F287" s="166">
        <v>0</v>
      </c>
      <c r="G287" s="118">
        <f t="shared" si="30"/>
        <v>0</v>
      </c>
      <c r="H287" s="269" t="e">
        <f t="shared" si="31"/>
        <v>#DIV/0!</v>
      </c>
      <c r="I287" s="269" t="e">
        <f t="shared" si="32"/>
        <v>#DIV/0!</v>
      </c>
      <c r="J287" s="87"/>
    </row>
    <row r="288" spans="2:13" s="18" customFormat="1" ht="21" customHeight="1">
      <c r="B288" s="12">
        <v>1128</v>
      </c>
      <c r="C288" s="16" t="s">
        <v>89</v>
      </c>
      <c r="D288" s="166">
        <v>347</v>
      </c>
      <c r="E288" s="166">
        <v>56</v>
      </c>
      <c r="F288" s="166">
        <v>92</v>
      </c>
      <c r="G288" s="118">
        <f t="shared" si="30"/>
        <v>495</v>
      </c>
      <c r="H288" s="269">
        <f t="shared" si="31"/>
        <v>0.11313131313131314</v>
      </c>
      <c r="I288" s="269">
        <f t="shared" si="32"/>
        <v>0.18585858585858586</v>
      </c>
      <c r="J288" s="87"/>
    </row>
    <row r="289" spans="2:10" ht="21" customHeight="1">
      <c r="B289" s="12">
        <v>1129</v>
      </c>
      <c r="C289" s="19" t="s">
        <v>90</v>
      </c>
      <c r="D289" s="166">
        <v>584</v>
      </c>
      <c r="E289" s="166">
        <v>686</v>
      </c>
      <c r="F289" s="166">
        <v>150</v>
      </c>
      <c r="G289" s="118">
        <f t="shared" si="30"/>
        <v>1420</v>
      </c>
      <c r="H289" s="269">
        <f t="shared" si="31"/>
        <v>0.4830985915492958</v>
      </c>
      <c r="I289" s="269">
        <f t="shared" si="32"/>
        <v>0.10563380281690141</v>
      </c>
      <c r="J289" s="87"/>
    </row>
    <row r="290" spans="2:10" ht="21" customHeight="1">
      <c r="B290" s="12">
        <v>1130</v>
      </c>
      <c r="C290" s="19" t="s">
        <v>91</v>
      </c>
      <c r="D290" s="166">
        <v>54</v>
      </c>
      <c r="E290" s="166">
        <v>127</v>
      </c>
      <c r="F290" s="166">
        <v>5</v>
      </c>
      <c r="G290" s="118">
        <f t="shared" si="30"/>
        <v>186</v>
      </c>
      <c r="H290" s="269">
        <f t="shared" si="31"/>
        <v>0.68279569892473113</v>
      </c>
      <c r="I290" s="269">
        <f t="shared" si="32"/>
        <v>2.6881720430107527E-2</v>
      </c>
      <c r="J290" s="87"/>
    </row>
    <row r="291" spans="2:10" ht="21" customHeight="1">
      <c r="B291" s="12">
        <v>1131</v>
      </c>
      <c r="C291" s="19" t="s">
        <v>92</v>
      </c>
      <c r="D291" s="166">
        <v>1349</v>
      </c>
      <c r="E291" s="166">
        <v>809</v>
      </c>
      <c r="F291" s="166">
        <v>437</v>
      </c>
      <c r="G291" s="118">
        <f t="shared" si="30"/>
        <v>2595</v>
      </c>
      <c r="H291" s="269">
        <f t="shared" si="31"/>
        <v>0.31175337186897878</v>
      </c>
      <c r="I291" s="269">
        <f t="shared" si="32"/>
        <v>0.16840077071290943</v>
      </c>
      <c r="J291" s="87"/>
    </row>
    <row r="292" spans="2:10" ht="21" customHeight="1">
      <c r="B292" s="12">
        <v>1132</v>
      </c>
      <c r="C292" s="19" t="s">
        <v>93</v>
      </c>
      <c r="D292" s="166">
        <v>1669</v>
      </c>
      <c r="E292" s="166">
        <v>1368</v>
      </c>
      <c r="F292" s="166">
        <v>398</v>
      </c>
      <c r="G292" s="118">
        <f t="shared" si="30"/>
        <v>3435</v>
      </c>
      <c r="H292" s="269">
        <f t="shared" si="31"/>
        <v>0.3982532751091703</v>
      </c>
      <c r="I292" s="269">
        <f t="shared" si="32"/>
        <v>0.11586608442503639</v>
      </c>
      <c r="J292" s="87"/>
    </row>
    <row r="293" spans="2:10" ht="21" customHeight="1">
      <c r="B293" s="12">
        <v>1133</v>
      </c>
      <c r="C293" s="19" t="s">
        <v>94</v>
      </c>
      <c r="D293" s="118">
        <v>897</v>
      </c>
      <c r="E293" s="118">
        <v>614</v>
      </c>
      <c r="F293" s="118">
        <v>59</v>
      </c>
      <c r="G293" s="118">
        <f t="shared" si="30"/>
        <v>1570</v>
      </c>
      <c r="H293" s="269">
        <f t="shared" si="31"/>
        <v>0.39108280254777072</v>
      </c>
      <c r="I293" s="269">
        <f t="shared" si="32"/>
        <v>3.7579617834394903E-2</v>
      </c>
      <c r="J293" s="87"/>
    </row>
    <row r="294" spans="2:10" ht="21" customHeight="1">
      <c r="B294" s="12">
        <v>1135</v>
      </c>
      <c r="C294" s="19" t="s">
        <v>95</v>
      </c>
      <c r="D294" s="166">
        <v>1462</v>
      </c>
      <c r="E294" s="166">
        <v>1427</v>
      </c>
      <c r="F294" s="166">
        <v>162</v>
      </c>
      <c r="G294" s="118">
        <f t="shared" si="30"/>
        <v>3051</v>
      </c>
      <c r="H294" s="269">
        <f t="shared" si="31"/>
        <v>0.46771550311373322</v>
      </c>
      <c r="I294" s="269">
        <f t="shared" si="32"/>
        <v>5.3097345132743362E-2</v>
      </c>
      <c r="J294" s="87"/>
    </row>
    <row r="295" spans="2:10" ht="21" customHeight="1">
      <c r="B295" s="12">
        <v>1136</v>
      </c>
      <c r="C295" s="19" t="s">
        <v>96</v>
      </c>
      <c r="D295" s="166">
        <v>839</v>
      </c>
      <c r="E295" s="166">
        <v>344</v>
      </c>
      <c r="F295" s="166">
        <v>352</v>
      </c>
      <c r="G295" s="118">
        <f t="shared" si="30"/>
        <v>1535</v>
      </c>
      <c r="H295" s="269">
        <f t="shared" si="31"/>
        <v>0.2241042345276873</v>
      </c>
      <c r="I295" s="269">
        <f t="shared" si="32"/>
        <v>0.22931596091205211</v>
      </c>
      <c r="J295" s="87"/>
    </row>
    <row r="296" spans="2:10" ht="21" customHeight="1">
      <c r="B296" s="12">
        <v>1137</v>
      </c>
      <c r="C296" s="19" t="s">
        <v>97</v>
      </c>
      <c r="D296" s="166">
        <v>1043</v>
      </c>
      <c r="E296" s="166">
        <v>1726</v>
      </c>
      <c r="F296" s="166">
        <v>71</v>
      </c>
      <c r="G296" s="118">
        <f t="shared" si="30"/>
        <v>2840</v>
      </c>
      <c r="H296" s="269">
        <f t="shared" si="31"/>
        <v>0.6077464788732394</v>
      </c>
      <c r="I296" s="269">
        <f t="shared" si="32"/>
        <v>2.5000000000000001E-2</v>
      </c>
      <c r="J296" s="87"/>
    </row>
    <row r="297" spans="2:10" ht="21" customHeight="1">
      <c r="B297" s="12">
        <v>1138</v>
      </c>
      <c r="C297" s="271" t="s">
        <v>98</v>
      </c>
      <c r="D297" s="166">
        <v>0</v>
      </c>
      <c r="E297" s="166">
        <v>0</v>
      </c>
      <c r="F297" s="166">
        <v>0</v>
      </c>
      <c r="G297" s="118">
        <f t="shared" si="30"/>
        <v>0</v>
      </c>
      <c r="H297" s="269" t="e">
        <f t="shared" si="31"/>
        <v>#DIV/0!</v>
      </c>
      <c r="I297" s="269" t="e">
        <f t="shared" si="32"/>
        <v>#DIV/0!</v>
      </c>
      <c r="J297" s="87"/>
    </row>
    <row r="298" spans="2:10" ht="21" customHeight="1">
      <c r="B298" s="12">
        <v>1139</v>
      </c>
      <c r="C298" s="19" t="s">
        <v>99</v>
      </c>
      <c r="D298" s="166">
        <v>2001</v>
      </c>
      <c r="E298" s="166">
        <v>1770</v>
      </c>
      <c r="F298" s="166">
        <v>352</v>
      </c>
      <c r="G298" s="118">
        <f t="shared" si="30"/>
        <v>4123</v>
      </c>
      <c r="H298" s="269">
        <f t="shared" si="31"/>
        <v>0.42929905408683</v>
      </c>
      <c r="I298" s="269">
        <f t="shared" si="32"/>
        <v>8.5374727140431719E-2</v>
      </c>
      <c r="J298" s="87"/>
    </row>
    <row r="299" spans="2:10" ht="21" customHeight="1">
      <c r="B299" s="12">
        <v>1140</v>
      </c>
      <c r="C299" s="19" t="s">
        <v>100</v>
      </c>
      <c r="D299" s="166">
        <v>2112</v>
      </c>
      <c r="E299" s="166">
        <v>3292</v>
      </c>
      <c r="F299" s="166">
        <v>221</v>
      </c>
      <c r="G299" s="118">
        <f t="shared" si="30"/>
        <v>5625</v>
      </c>
      <c r="H299" s="269">
        <f t="shared" si="31"/>
        <v>0.58524444444444446</v>
      </c>
      <c r="I299" s="269">
        <f t="shared" si="32"/>
        <v>3.9288888888888887E-2</v>
      </c>
      <c r="J299" s="87"/>
    </row>
    <row r="300" spans="2:10" ht="21" customHeight="1">
      <c r="B300" s="12">
        <v>1141</v>
      </c>
      <c r="C300" s="19" t="s">
        <v>101</v>
      </c>
      <c r="D300" s="166">
        <v>536</v>
      </c>
      <c r="E300" s="166">
        <v>304</v>
      </c>
      <c r="F300" s="166">
        <v>46</v>
      </c>
      <c r="G300" s="118">
        <f t="shared" si="30"/>
        <v>886</v>
      </c>
      <c r="H300" s="269">
        <f t="shared" si="31"/>
        <v>0.34311512415349887</v>
      </c>
      <c r="I300" s="269">
        <f t="shared" si="32"/>
        <v>5.1918735891647853E-2</v>
      </c>
      <c r="J300" s="87"/>
    </row>
    <row r="301" spans="2:10" ht="21" customHeight="1">
      <c r="B301" s="12">
        <v>1142</v>
      </c>
      <c r="C301" s="19" t="s">
        <v>102</v>
      </c>
      <c r="D301" s="166">
        <v>727</v>
      </c>
      <c r="E301" s="166">
        <v>551</v>
      </c>
      <c r="F301" s="166">
        <v>124</v>
      </c>
      <c r="G301" s="118">
        <f>SUM(D301:F301)</f>
        <v>1402</v>
      </c>
      <c r="H301" s="269">
        <f t="shared" si="31"/>
        <v>0.39300998573466478</v>
      </c>
      <c r="I301" s="269">
        <f t="shared" si="32"/>
        <v>8.8445078459343796E-2</v>
      </c>
      <c r="J301" s="87"/>
    </row>
    <row r="302" spans="2:10" ht="21" customHeight="1">
      <c r="B302" s="12">
        <v>1143</v>
      </c>
      <c r="C302" s="19" t="s">
        <v>103</v>
      </c>
      <c r="D302" s="166">
        <v>535</v>
      </c>
      <c r="E302" s="166">
        <v>25</v>
      </c>
      <c r="F302" s="166">
        <v>29</v>
      </c>
      <c r="G302" s="118">
        <f>SUM(D302:F302)</f>
        <v>589</v>
      </c>
      <c r="H302" s="269">
        <f t="shared" si="31"/>
        <v>4.2444821731748725E-2</v>
      </c>
      <c r="I302" s="269">
        <f t="shared" si="32"/>
        <v>4.9235993208828523E-2</v>
      </c>
      <c r="J302" s="87"/>
    </row>
    <row r="303" spans="2:10" ht="21" customHeight="1">
      <c r="B303" s="12">
        <v>1145</v>
      </c>
      <c r="C303" s="19" t="s">
        <v>104</v>
      </c>
      <c r="D303" s="166">
        <v>3208</v>
      </c>
      <c r="E303" s="166">
        <v>3653</v>
      </c>
      <c r="F303" s="166">
        <v>287</v>
      </c>
      <c r="G303" s="118">
        <f>SUM(D303:F303)</f>
        <v>7148</v>
      </c>
      <c r="H303" s="269">
        <f t="shared" si="31"/>
        <v>0.51105204252937886</v>
      </c>
      <c r="I303" s="269">
        <f t="shared" si="32"/>
        <v>4.0151091214325682E-2</v>
      </c>
      <c r="J303" s="87"/>
    </row>
    <row r="304" spans="2:10" ht="21" customHeight="1">
      <c r="B304" s="10"/>
      <c r="C304" s="20"/>
      <c r="D304" s="168"/>
      <c r="E304" s="168"/>
      <c r="F304" s="168"/>
      <c r="G304" s="120">
        <f>SUM(G281:G303)</f>
        <v>50190</v>
      </c>
      <c r="H304" s="273"/>
      <c r="I304" s="273"/>
      <c r="J304" s="87"/>
    </row>
    <row r="305" spans="2:10" ht="21" customHeight="1">
      <c r="B305" s="10"/>
      <c r="C305" s="20"/>
      <c r="D305" s="168"/>
      <c r="E305" s="168"/>
      <c r="F305" s="168"/>
      <c r="G305" s="120"/>
      <c r="H305" s="273"/>
      <c r="I305" s="273"/>
      <c r="J305" s="87"/>
    </row>
    <row r="306" spans="2:10" ht="21" customHeight="1">
      <c r="B306" s="279" t="s">
        <v>148</v>
      </c>
      <c r="C306" s="279"/>
      <c r="D306" s="279"/>
      <c r="E306" s="279"/>
      <c r="F306" s="279"/>
      <c r="G306" s="279"/>
      <c r="H306" s="279"/>
      <c r="I306" s="279"/>
      <c r="J306" s="87"/>
    </row>
    <row r="307" spans="2:10" ht="21" customHeight="1">
      <c r="B307" s="11" t="s">
        <v>140</v>
      </c>
      <c r="C307" s="11" t="s">
        <v>141</v>
      </c>
      <c r="D307" s="117" t="s">
        <v>77</v>
      </c>
      <c r="E307" s="117" t="s">
        <v>78</v>
      </c>
      <c r="F307" s="117" t="s">
        <v>79</v>
      </c>
      <c r="G307" s="117" t="s">
        <v>80</v>
      </c>
      <c r="H307" s="21" t="s">
        <v>47</v>
      </c>
      <c r="I307" s="21" t="s">
        <v>81</v>
      </c>
      <c r="J307" s="87"/>
    </row>
    <row r="308" spans="2:10" ht="21" customHeight="1">
      <c r="B308" s="12">
        <v>1120</v>
      </c>
      <c r="C308" s="19" t="s">
        <v>82</v>
      </c>
      <c r="D308" s="166">
        <v>0</v>
      </c>
      <c r="E308" s="166">
        <v>16</v>
      </c>
      <c r="F308" s="166">
        <v>0</v>
      </c>
      <c r="G308" s="118">
        <f t="shared" ref="G308:G327" si="33">SUM(D308:F308)</f>
        <v>16</v>
      </c>
      <c r="H308" s="269">
        <f t="shared" ref="H308:H330" si="34">E308/G308</f>
        <v>1</v>
      </c>
      <c r="I308" s="269">
        <f t="shared" ref="I308:I330" si="35">F308/G308</f>
        <v>0</v>
      </c>
      <c r="J308" s="87"/>
    </row>
    <row r="309" spans="2:10" ht="21" customHeight="1">
      <c r="B309" s="12">
        <v>1121</v>
      </c>
      <c r="C309" s="19" t="s">
        <v>83</v>
      </c>
      <c r="D309" s="166">
        <v>2300</v>
      </c>
      <c r="E309" s="166">
        <v>4794</v>
      </c>
      <c r="F309" s="166">
        <v>746</v>
      </c>
      <c r="G309" s="118">
        <f t="shared" si="33"/>
        <v>7840</v>
      </c>
      <c r="H309" s="269">
        <f t="shared" si="34"/>
        <v>0.61147959183673473</v>
      </c>
      <c r="I309" s="269">
        <f t="shared" si="35"/>
        <v>9.5153061224489799E-2</v>
      </c>
      <c r="J309" s="87"/>
    </row>
    <row r="310" spans="2:10" ht="21" customHeight="1">
      <c r="B310" s="12">
        <v>1122</v>
      </c>
      <c r="C310" s="19" t="s">
        <v>84</v>
      </c>
      <c r="D310" s="166">
        <v>449</v>
      </c>
      <c r="E310" s="166">
        <v>1387</v>
      </c>
      <c r="F310" s="166">
        <v>51</v>
      </c>
      <c r="G310" s="118">
        <f t="shared" si="33"/>
        <v>1887</v>
      </c>
      <c r="H310" s="269">
        <f t="shared" si="34"/>
        <v>0.73502914679385267</v>
      </c>
      <c r="I310" s="269">
        <f t="shared" si="35"/>
        <v>2.7027027027027029E-2</v>
      </c>
      <c r="J310" s="87"/>
    </row>
    <row r="311" spans="2:10" ht="21" customHeight="1">
      <c r="B311" s="12">
        <v>1123</v>
      </c>
      <c r="C311" s="19" t="s">
        <v>85</v>
      </c>
      <c r="D311" s="166">
        <v>1106</v>
      </c>
      <c r="E311" s="166">
        <v>1552</v>
      </c>
      <c r="F311" s="166">
        <v>219</v>
      </c>
      <c r="G311" s="118">
        <f t="shared" si="33"/>
        <v>2877</v>
      </c>
      <c r="H311" s="269">
        <f t="shared" si="34"/>
        <v>0.5394508168230796</v>
      </c>
      <c r="I311" s="269">
        <f t="shared" si="35"/>
        <v>7.6120959332638169E-2</v>
      </c>
      <c r="J311" s="87"/>
    </row>
    <row r="312" spans="2:10" ht="21" customHeight="1">
      <c r="B312" s="12">
        <v>1125</v>
      </c>
      <c r="C312" s="19" t="s">
        <v>86</v>
      </c>
      <c r="D312" s="166">
        <v>79</v>
      </c>
      <c r="E312" s="166">
        <v>150</v>
      </c>
      <c r="F312" s="166">
        <v>1</v>
      </c>
      <c r="G312" s="118">
        <f t="shared" si="33"/>
        <v>230</v>
      </c>
      <c r="H312" s="269">
        <f t="shared" si="34"/>
        <v>0.65217391304347827</v>
      </c>
      <c r="I312" s="269">
        <f t="shared" si="35"/>
        <v>4.3478260869565218E-3</v>
      </c>
      <c r="J312" s="87"/>
    </row>
    <row r="313" spans="2:10" ht="21" customHeight="1">
      <c r="B313" s="12">
        <v>1126</v>
      </c>
      <c r="C313" s="19" t="s">
        <v>87</v>
      </c>
      <c r="D313" s="166">
        <v>362</v>
      </c>
      <c r="E313" s="166">
        <v>249</v>
      </c>
      <c r="F313" s="166">
        <v>115</v>
      </c>
      <c r="G313" s="118">
        <f t="shared" si="33"/>
        <v>726</v>
      </c>
      <c r="H313" s="269">
        <f t="shared" si="34"/>
        <v>0.34297520661157027</v>
      </c>
      <c r="I313" s="269">
        <f t="shared" si="35"/>
        <v>0.1584022038567493</v>
      </c>
      <c r="J313" s="87"/>
    </row>
    <row r="314" spans="2:10" ht="21" customHeight="1">
      <c r="B314" s="12">
        <v>1127</v>
      </c>
      <c r="C314" s="270" t="s">
        <v>88</v>
      </c>
      <c r="D314" s="166">
        <v>0</v>
      </c>
      <c r="E314" s="166">
        <v>0</v>
      </c>
      <c r="F314" s="166">
        <v>0</v>
      </c>
      <c r="G314" s="118">
        <f t="shared" si="33"/>
        <v>0</v>
      </c>
      <c r="H314" s="269" t="e">
        <f t="shared" si="34"/>
        <v>#DIV/0!</v>
      </c>
      <c r="I314" s="269" t="e">
        <f t="shared" si="35"/>
        <v>#DIV/0!</v>
      </c>
      <c r="J314" s="87"/>
    </row>
    <row r="315" spans="2:10" s="18" customFormat="1" ht="21" customHeight="1">
      <c r="B315" s="12">
        <v>1128</v>
      </c>
      <c r="C315" s="16" t="s">
        <v>89</v>
      </c>
      <c r="D315" s="166">
        <v>370</v>
      </c>
      <c r="E315" s="166">
        <v>57</v>
      </c>
      <c r="F315" s="166">
        <v>40</v>
      </c>
      <c r="G315" s="118">
        <f t="shared" si="33"/>
        <v>467</v>
      </c>
      <c r="H315" s="269">
        <f t="shared" si="34"/>
        <v>0.12205567451820129</v>
      </c>
      <c r="I315" s="269">
        <f t="shared" si="35"/>
        <v>8.5653104925053528E-2</v>
      </c>
      <c r="J315" s="87"/>
    </row>
    <row r="316" spans="2:10" ht="21" customHeight="1">
      <c r="B316" s="12">
        <v>1129</v>
      </c>
      <c r="C316" s="19" t="s">
        <v>90</v>
      </c>
      <c r="D316" s="166">
        <v>469</v>
      </c>
      <c r="E316" s="166">
        <v>645</v>
      </c>
      <c r="F316" s="166">
        <v>127</v>
      </c>
      <c r="G316" s="118">
        <f t="shared" si="33"/>
        <v>1241</v>
      </c>
      <c r="H316" s="269">
        <f t="shared" si="34"/>
        <v>0.51974214343271552</v>
      </c>
      <c r="I316" s="269">
        <f t="shared" si="35"/>
        <v>0.10233682514101532</v>
      </c>
      <c r="J316" s="87"/>
    </row>
    <row r="317" spans="2:10" ht="21" customHeight="1">
      <c r="B317" s="12">
        <v>1130</v>
      </c>
      <c r="C317" s="19" t="s">
        <v>91</v>
      </c>
      <c r="D317" s="166">
        <v>44</v>
      </c>
      <c r="E317" s="166">
        <v>123</v>
      </c>
      <c r="F317" s="166">
        <v>0</v>
      </c>
      <c r="G317" s="118">
        <f t="shared" si="33"/>
        <v>167</v>
      </c>
      <c r="H317" s="269">
        <f t="shared" si="34"/>
        <v>0.73652694610778446</v>
      </c>
      <c r="I317" s="269">
        <f t="shared" si="35"/>
        <v>0</v>
      </c>
      <c r="J317" s="87"/>
    </row>
    <row r="318" spans="2:10" ht="21" customHeight="1">
      <c r="B318" s="12">
        <v>1131</v>
      </c>
      <c r="C318" s="19" t="s">
        <v>92</v>
      </c>
      <c r="D318" s="166">
        <v>1245</v>
      </c>
      <c r="E318" s="166">
        <v>759</v>
      </c>
      <c r="F318" s="166">
        <v>498</v>
      </c>
      <c r="G318" s="118">
        <f t="shared" si="33"/>
        <v>2502</v>
      </c>
      <c r="H318" s="269">
        <f t="shared" si="34"/>
        <v>0.30335731414868106</v>
      </c>
      <c r="I318" s="269">
        <f t="shared" si="35"/>
        <v>0.19904076738609114</v>
      </c>
      <c r="J318" s="87"/>
    </row>
    <row r="319" spans="2:10" ht="21" customHeight="1">
      <c r="B319" s="12">
        <v>1132</v>
      </c>
      <c r="C319" s="19" t="s">
        <v>93</v>
      </c>
      <c r="D319" s="166">
        <v>1429</v>
      </c>
      <c r="E319" s="166">
        <v>1350</v>
      </c>
      <c r="F319" s="166">
        <v>523</v>
      </c>
      <c r="G319" s="118">
        <f t="shared" si="33"/>
        <v>3302</v>
      </c>
      <c r="H319" s="269">
        <f t="shared" si="34"/>
        <v>0.40884312537855844</v>
      </c>
      <c r="I319" s="269">
        <f t="shared" si="35"/>
        <v>0.15838885523924895</v>
      </c>
      <c r="J319" s="87"/>
    </row>
    <row r="320" spans="2:10" ht="21" customHeight="1">
      <c r="B320" s="12">
        <v>1133</v>
      </c>
      <c r="C320" s="19" t="s">
        <v>94</v>
      </c>
      <c r="D320" s="118">
        <v>558</v>
      </c>
      <c r="E320" s="118">
        <v>567</v>
      </c>
      <c r="F320" s="118">
        <v>18</v>
      </c>
      <c r="G320" s="118">
        <f t="shared" si="33"/>
        <v>1143</v>
      </c>
      <c r="H320" s="269">
        <f t="shared" si="34"/>
        <v>0.49606299212598426</v>
      </c>
      <c r="I320" s="269">
        <f t="shared" si="35"/>
        <v>1.5748031496062992E-2</v>
      </c>
      <c r="J320" s="87"/>
    </row>
    <row r="321" spans="2:10" ht="21" customHeight="1">
      <c r="B321" s="12">
        <v>1135</v>
      </c>
      <c r="C321" s="19" t="s">
        <v>95</v>
      </c>
      <c r="D321" s="166">
        <v>1606</v>
      </c>
      <c r="E321" s="166">
        <v>1347</v>
      </c>
      <c r="F321" s="166">
        <v>141</v>
      </c>
      <c r="G321" s="118">
        <f t="shared" si="33"/>
        <v>3094</v>
      </c>
      <c r="H321" s="269">
        <f t="shared" si="34"/>
        <v>0.43535875888817066</v>
      </c>
      <c r="I321" s="269">
        <f t="shared" si="35"/>
        <v>4.5572074983839687E-2</v>
      </c>
      <c r="J321" s="87"/>
    </row>
    <row r="322" spans="2:10" ht="21" customHeight="1">
      <c r="B322" s="12">
        <v>1136</v>
      </c>
      <c r="C322" s="19" t="s">
        <v>96</v>
      </c>
      <c r="D322" s="166">
        <v>922</v>
      </c>
      <c r="E322" s="166">
        <v>358</v>
      </c>
      <c r="F322" s="166">
        <v>400</v>
      </c>
      <c r="G322" s="118">
        <f t="shared" si="33"/>
        <v>1680</v>
      </c>
      <c r="H322" s="269">
        <f t="shared" si="34"/>
        <v>0.21309523809523809</v>
      </c>
      <c r="I322" s="269">
        <f t="shared" si="35"/>
        <v>0.23809523809523808</v>
      </c>
      <c r="J322" s="87"/>
    </row>
    <row r="323" spans="2:10" ht="21" customHeight="1">
      <c r="B323" s="12">
        <v>1137</v>
      </c>
      <c r="C323" s="19" t="s">
        <v>97</v>
      </c>
      <c r="D323" s="166">
        <v>793</v>
      </c>
      <c r="E323" s="166">
        <v>1664</v>
      </c>
      <c r="F323" s="166">
        <v>30</v>
      </c>
      <c r="G323" s="118">
        <f t="shared" si="33"/>
        <v>2487</v>
      </c>
      <c r="H323" s="269">
        <f t="shared" si="34"/>
        <v>0.66907921190188979</v>
      </c>
      <c r="I323" s="269">
        <f t="shared" si="35"/>
        <v>1.2062726176115802E-2</v>
      </c>
      <c r="J323" s="87"/>
    </row>
    <row r="324" spans="2:10" ht="21" customHeight="1">
      <c r="B324" s="12">
        <v>1138</v>
      </c>
      <c r="C324" s="271" t="s">
        <v>98</v>
      </c>
      <c r="D324" s="166">
        <v>0</v>
      </c>
      <c r="E324" s="166">
        <v>0</v>
      </c>
      <c r="F324" s="166">
        <v>0</v>
      </c>
      <c r="G324" s="118">
        <f t="shared" si="33"/>
        <v>0</v>
      </c>
      <c r="H324" s="269" t="e">
        <f t="shared" si="34"/>
        <v>#DIV/0!</v>
      </c>
      <c r="I324" s="269" t="e">
        <f t="shared" si="35"/>
        <v>#DIV/0!</v>
      </c>
      <c r="J324" s="87"/>
    </row>
    <row r="325" spans="2:10" ht="21" customHeight="1">
      <c r="B325" s="12">
        <v>1139</v>
      </c>
      <c r="C325" s="19" t="s">
        <v>99</v>
      </c>
      <c r="D325" s="166">
        <v>1877</v>
      </c>
      <c r="E325" s="166">
        <v>1809</v>
      </c>
      <c r="F325" s="166">
        <v>329</v>
      </c>
      <c r="G325" s="118">
        <f t="shared" si="33"/>
        <v>4015</v>
      </c>
      <c r="H325" s="269">
        <f t="shared" si="34"/>
        <v>0.45056039850560398</v>
      </c>
      <c r="I325" s="269">
        <f t="shared" si="35"/>
        <v>8.1942714819427151E-2</v>
      </c>
      <c r="J325" s="87"/>
    </row>
    <row r="326" spans="2:10" ht="21" customHeight="1">
      <c r="B326" s="12">
        <v>1140</v>
      </c>
      <c r="C326" s="19" t="s">
        <v>100</v>
      </c>
      <c r="D326" s="166">
        <v>1864</v>
      </c>
      <c r="E326" s="166">
        <v>3163</v>
      </c>
      <c r="F326" s="166">
        <v>255</v>
      </c>
      <c r="G326" s="118">
        <f t="shared" si="33"/>
        <v>5282</v>
      </c>
      <c r="H326" s="269">
        <f t="shared" si="34"/>
        <v>0.5988262021961378</v>
      </c>
      <c r="I326" s="269">
        <f t="shared" si="35"/>
        <v>4.8277167739492616E-2</v>
      </c>
      <c r="J326" s="87"/>
    </row>
    <row r="327" spans="2:10" ht="21" customHeight="1">
      <c r="B327" s="12">
        <v>1141</v>
      </c>
      <c r="C327" s="19" t="s">
        <v>101</v>
      </c>
      <c r="D327" s="166">
        <v>416</v>
      </c>
      <c r="E327" s="166">
        <v>393</v>
      </c>
      <c r="F327" s="166">
        <v>16</v>
      </c>
      <c r="G327" s="118">
        <f t="shared" si="33"/>
        <v>825</v>
      </c>
      <c r="H327" s="269">
        <f t="shared" si="34"/>
        <v>0.47636363636363638</v>
      </c>
      <c r="I327" s="269">
        <f t="shared" si="35"/>
        <v>1.9393939393939394E-2</v>
      </c>
      <c r="J327" s="87"/>
    </row>
    <row r="328" spans="2:10" ht="21" customHeight="1">
      <c r="B328" s="12">
        <v>1142</v>
      </c>
      <c r="C328" s="19" t="s">
        <v>102</v>
      </c>
      <c r="D328" s="166">
        <v>720</v>
      </c>
      <c r="E328" s="166">
        <v>568</v>
      </c>
      <c r="F328" s="166">
        <v>116</v>
      </c>
      <c r="G328" s="118">
        <f>SUM(D328:F328)</f>
        <v>1404</v>
      </c>
      <c r="H328" s="269">
        <f t="shared" si="34"/>
        <v>0.40455840455840458</v>
      </c>
      <c r="I328" s="269">
        <f t="shared" si="35"/>
        <v>8.2621082621082614E-2</v>
      </c>
      <c r="J328" s="87"/>
    </row>
    <row r="329" spans="2:10" ht="21" customHeight="1">
      <c r="B329" s="12">
        <v>1143</v>
      </c>
      <c r="C329" s="19" t="s">
        <v>103</v>
      </c>
      <c r="D329" s="166">
        <v>589</v>
      </c>
      <c r="E329" s="166">
        <v>30</v>
      </c>
      <c r="F329" s="166">
        <v>40</v>
      </c>
      <c r="G329" s="118">
        <f>SUM(D329:F329)</f>
        <v>659</v>
      </c>
      <c r="H329" s="269">
        <f t="shared" si="34"/>
        <v>4.5523520485584217E-2</v>
      </c>
      <c r="I329" s="269">
        <f t="shared" si="35"/>
        <v>6.0698027314112293E-2</v>
      </c>
    </row>
    <row r="330" spans="2:10" ht="21" customHeight="1">
      <c r="B330" s="12">
        <v>1145</v>
      </c>
      <c r="C330" s="19" t="s">
        <v>104</v>
      </c>
      <c r="D330" s="166">
        <v>2476</v>
      </c>
      <c r="E330" s="166">
        <v>3327</v>
      </c>
      <c r="F330" s="166">
        <v>233</v>
      </c>
      <c r="G330" s="118">
        <f>SUM(D330:F330)</f>
        <v>6036</v>
      </c>
      <c r="H330" s="269">
        <f t="shared" si="34"/>
        <v>0.55119284294234594</v>
      </c>
      <c r="I330" s="269">
        <f t="shared" si="35"/>
        <v>3.8601722995361167E-2</v>
      </c>
    </row>
    <row r="331" spans="2:10" ht="21" customHeight="1">
      <c r="B331" s="10"/>
      <c r="C331" s="20"/>
      <c r="D331" s="168"/>
      <c r="E331" s="168"/>
      <c r="F331" s="168"/>
      <c r="G331" s="120">
        <f>SUM(G308:G330)</f>
        <v>47880</v>
      </c>
      <c r="H331" s="273"/>
      <c r="I331" s="273"/>
    </row>
    <row r="332" spans="2:10" ht="21" customHeight="1">
      <c r="B332" s="279" t="s">
        <v>149</v>
      </c>
      <c r="C332" s="279"/>
      <c r="D332" s="279"/>
      <c r="E332" s="279"/>
      <c r="F332" s="279"/>
      <c r="G332" s="279"/>
      <c r="H332" s="279"/>
      <c r="I332" s="279"/>
    </row>
    <row r="333" spans="2:10" ht="21" customHeight="1">
      <c r="B333" s="11" t="s">
        <v>140</v>
      </c>
      <c r="C333" s="11" t="s">
        <v>141</v>
      </c>
      <c r="D333" s="117" t="s">
        <v>77</v>
      </c>
      <c r="E333" s="117" t="s">
        <v>78</v>
      </c>
      <c r="F333" s="117" t="s">
        <v>79</v>
      </c>
      <c r="G333" s="117" t="s">
        <v>80</v>
      </c>
      <c r="H333" s="21" t="s">
        <v>47</v>
      </c>
      <c r="I333" s="21" t="s">
        <v>81</v>
      </c>
    </row>
    <row r="334" spans="2:10" ht="21" customHeight="1">
      <c r="B334" s="12">
        <v>1120</v>
      </c>
      <c r="C334" s="16" t="s">
        <v>82</v>
      </c>
      <c r="D334" s="166">
        <f>D3+D32+D59+D87+D115+D143+D171+D199+D226+D253+D281+D308</f>
        <v>73</v>
      </c>
      <c r="E334" s="166">
        <f t="shared" ref="E334:F334" si="36">E3+E32+E59+E87+E115+E143+E171+E199+E226+E253+E281+E308</f>
        <v>87</v>
      </c>
      <c r="F334" s="166">
        <f t="shared" si="36"/>
        <v>0</v>
      </c>
      <c r="G334" s="118">
        <f t="shared" ref="G334:G356" si="37">SUM(D334:F334)</f>
        <v>160</v>
      </c>
      <c r="H334" s="274">
        <f t="shared" ref="H334:H356" si="38">E334/G334</f>
        <v>0.54374999999999996</v>
      </c>
      <c r="I334" s="269">
        <f t="shared" ref="I334:I356" si="39">F334/G334</f>
        <v>0</v>
      </c>
    </row>
    <row r="335" spans="2:10" ht="21" customHeight="1">
      <c r="B335" s="12">
        <v>1121</v>
      </c>
      <c r="C335" s="16" t="s">
        <v>83</v>
      </c>
      <c r="D335" s="166">
        <f t="shared" ref="D335:F350" si="40">D4+D33+D60+D88+D116+D144+D172+D200+D227+D254+D282+D309</f>
        <v>21862</v>
      </c>
      <c r="E335" s="166">
        <f t="shared" si="40"/>
        <v>71931</v>
      </c>
      <c r="F335" s="166">
        <f t="shared" si="40"/>
        <v>8554</v>
      </c>
      <c r="G335" s="118">
        <f t="shared" si="37"/>
        <v>102347</v>
      </c>
      <c r="H335" s="274">
        <f t="shared" si="38"/>
        <v>0.70281493351050839</v>
      </c>
      <c r="I335" s="269">
        <f t="shared" si="39"/>
        <v>8.3578414609123866E-2</v>
      </c>
    </row>
    <row r="336" spans="2:10" ht="21" customHeight="1">
      <c r="B336" s="12">
        <v>1122</v>
      </c>
      <c r="C336" s="16" t="s">
        <v>84</v>
      </c>
      <c r="D336" s="166">
        <f t="shared" si="40"/>
        <v>4124</v>
      </c>
      <c r="E336" s="166">
        <f t="shared" si="40"/>
        <v>14718</v>
      </c>
      <c r="F336" s="166">
        <f t="shared" si="40"/>
        <v>714</v>
      </c>
      <c r="G336" s="118">
        <f t="shared" si="37"/>
        <v>19556</v>
      </c>
      <c r="H336" s="274">
        <f t="shared" si="38"/>
        <v>0.75260789527510741</v>
      </c>
      <c r="I336" s="269">
        <f t="shared" si="39"/>
        <v>3.6510533851503373E-2</v>
      </c>
    </row>
    <row r="337" spans="2:10" ht="21" customHeight="1">
      <c r="B337" s="12">
        <v>1123</v>
      </c>
      <c r="C337" s="16" t="s">
        <v>85</v>
      </c>
      <c r="D337" s="166">
        <f t="shared" si="40"/>
        <v>10227</v>
      </c>
      <c r="E337" s="166">
        <f t="shared" si="40"/>
        <v>17139</v>
      </c>
      <c r="F337" s="166">
        <f t="shared" si="40"/>
        <v>1585</v>
      </c>
      <c r="G337" s="118">
        <f t="shared" si="37"/>
        <v>28951</v>
      </c>
      <c r="H337" s="274">
        <f t="shared" si="38"/>
        <v>0.59200027632896968</v>
      </c>
      <c r="I337" s="269">
        <f t="shared" si="39"/>
        <v>5.4747677109598977E-2</v>
      </c>
    </row>
    <row r="338" spans="2:10" ht="21" customHeight="1">
      <c r="B338" s="12">
        <v>1125</v>
      </c>
      <c r="C338" s="16" t="s">
        <v>86</v>
      </c>
      <c r="D338" s="166">
        <f t="shared" si="40"/>
        <v>1088</v>
      </c>
      <c r="E338" s="166">
        <f t="shared" si="40"/>
        <v>3092</v>
      </c>
      <c r="F338" s="166">
        <f t="shared" si="40"/>
        <v>69</v>
      </c>
      <c r="G338" s="118">
        <f t="shared" si="37"/>
        <v>4249</v>
      </c>
      <c r="H338" s="274">
        <f t="shared" si="38"/>
        <v>0.72770063544363384</v>
      </c>
      <c r="I338" s="269">
        <f t="shared" si="39"/>
        <v>1.6239115085902565E-2</v>
      </c>
    </row>
    <row r="339" spans="2:10" ht="21" customHeight="1">
      <c r="B339" s="12">
        <v>1126</v>
      </c>
      <c r="C339" s="16" t="s">
        <v>87</v>
      </c>
      <c r="D339" s="166">
        <f t="shared" si="40"/>
        <v>4646</v>
      </c>
      <c r="E339" s="166">
        <f t="shared" si="40"/>
        <v>3320</v>
      </c>
      <c r="F339" s="166">
        <f t="shared" si="40"/>
        <v>1197</v>
      </c>
      <c r="G339" s="118">
        <f t="shared" si="37"/>
        <v>9163</v>
      </c>
      <c r="H339" s="274">
        <f t="shared" si="38"/>
        <v>0.36232674888137073</v>
      </c>
      <c r="I339" s="269">
        <f t="shared" si="39"/>
        <v>0.1306340718105424</v>
      </c>
    </row>
    <row r="340" spans="2:10" ht="21" customHeight="1">
      <c r="B340" s="12">
        <v>1127</v>
      </c>
      <c r="C340" s="270" t="s">
        <v>88</v>
      </c>
      <c r="D340" s="166">
        <f t="shared" si="40"/>
        <v>0</v>
      </c>
      <c r="E340" s="166">
        <f t="shared" si="40"/>
        <v>0</v>
      </c>
      <c r="F340" s="166">
        <f t="shared" si="40"/>
        <v>0</v>
      </c>
      <c r="G340" s="118">
        <f t="shared" si="37"/>
        <v>0</v>
      </c>
      <c r="H340" s="274" t="e">
        <f t="shared" si="38"/>
        <v>#DIV/0!</v>
      </c>
      <c r="I340" s="269" t="e">
        <f t="shared" si="39"/>
        <v>#DIV/0!</v>
      </c>
    </row>
    <row r="341" spans="2:10" ht="21" customHeight="1">
      <c r="B341" s="12">
        <v>1128</v>
      </c>
      <c r="C341" s="16" t="s">
        <v>89</v>
      </c>
      <c r="D341" s="166">
        <f t="shared" si="40"/>
        <v>3673</v>
      </c>
      <c r="E341" s="166">
        <f t="shared" si="40"/>
        <v>1339</v>
      </c>
      <c r="F341" s="166">
        <f t="shared" si="40"/>
        <v>1188</v>
      </c>
      <c r="G341" s="118">
        <f t="shared" si="37"/>
        <v>6200</v>
      </c>
      <c r="H341" s="274">
        <f t="shared" si="38"/>
        <v>0.21596774193548388</v>
      </c>
      <c r="I341" s="269">
        <f t="shared" si="39"/>
        <v>0.19161290322580646</v>
      </c>
    </row>
    <row r="342" spans="2:10" s="18" customFormat="1" ht="21" customHeight="1">
      <c r="B342" s="12">
        <v>1129</v>
      </c>
      <c r="C342" s="16" t="s">
        <v>90</v>
      </c>
      <c r="D342" s="166">
        <f t="shared" si="40"/>
        <v>5591</v>
      </c>
      <c r="E342" s="166">
        <f t="shared" si="40"/>
        <v>9260</v>
      </c>
      <c r="F342" s="166">
        <f t="shared" si="40"/>
        <v>1920</v>
      </c>
      <c r="G342" s="118">
        <f t="shared" si="37"/>
        <v>16771</v>
      </c>
      <c r="H342" s="274">
        <f t="shared" si="38"/>
        <v>0.55214358118180196</v>
      </c>
      <c r="I342" s="269">
        <f t="shared" si="39"/>
        <v>0.11448333432711227</v>
      </c>
      <c r="J342" s="43"/>
    </row>
    <row r="343" spans="2:10" ht="21" customHeight="1">
      <c r="B343" s="12">
        <v>1130</v>
      </c>
      <c r="C343" s="16" t="s">
        <v>91</v>
      </c>
      <c r="D343" s="166">
        <f t="shared" si="40"/>
        <v>1148</v>
      </c>
      <c r="E343" s="166">
        <f t="shared" si="40"/>
        <v>3180</v>
      </c>
      <c r="F343" s="166">
        <f t="shared" si="40"/>
        <v>171</v>
      </c>
      <c r="G343" s="118">
        <f t="shared" si="37"/>
        <v>4499</v>
      </c>
      <c r="H343" s="274">
        <f t="shared" si="38"/>
        <v>0.70682373860857972</v>
      </c>
      <c r="I343" s="269">
        <f t="shared" si="39"/>
        <v>3.8008446321404758E-2</v>
      </c>
    </row>
    <row r="344" spans="2:10" ht="21" customHeight="1">
      <c r="B344" s="12">
        <v>1131</v>
      </c>
      <c r="C344" s="16" t="s">
        <v>92</v>
      </c>
      <c r="D344" s="166">
        <f t="shared" si="40"/>
        <v>12656</v>
      </c>
      <c r="E344" s="166">
        <f t="shared" si="40"/>
        <v>13535</v>
      </c>
      <c r="F344" s="166">
        <f t="shared" si="40"/>
        <v>5801</v>
      </c>
      <c r="G344" s="118">
        <f t="shared" si="37"/>
        <v>31992</v>
      </c>
      <c r="H344" s="274">
        <f t="shared" si="38"/>
        <v>0.42307451862965739</v>
      </c>
      <c r="I344" s="269">
        <f t="shared" si="39"/>
        <v>0.18132658164541135</v>
      </c>
    </row>
    <row r="345" spans="2:10" ht="21" customHeight="1">
      <c r="B345" s="12">
        <v>1132</v>
      </c>
      <c r="C345" s="16" t="s">
        <v>93</v>
      </c>
      <c r="D345" s="166">
        <f t="shared" si="40"/>
        <v>13258</v>
      </c>
      <c r="E345" s="166">
        <f t="shared" si="40"/>
        <v>19750</v>
      </c>
      <c r="F345" s="166">
        <f t="shared" si="40"/>
        <v>5847</v>
      </c>
      <c r="G345" s="118">
        <f t="shared" si="37"/>
        <v>38855</v>
      </c>
      <c r="H345" s="274">
        <f t="shared" si="38"/>
        <v>0.50830009007849697</v>
      </c>
      <c r="I345" s="269">
        <f t="shared" si="39"/>
        <v>0.1504825633766568</v>
      </c>
    </row>
    <row r="346" spans="2:10" ht="21" customHeight="1">
      <c r="B346" s="12">
        <v>1133</v>
      </c>
      <c r="C346" s="16" t="s">
        <v>94</v>
      </c>
      <c r="D346" s="166">
        <f t="shared" si="40"/>
        <v>8605</v>
      </c>
      <c r="E346" s="166">
        <f t="shared" si="40"/>
        <v>7528</v>
      </c>
      <c r="F346" s="166">
        <f t="shared" si="40"/>
        <v>860</v>
      </c>
      <c r="G346" s="118">
        <f t="shared" si="37"/>
        <v>16993</v>
      </c>
      <c r="H346" s="274">
        <f t="shared" si="38"/>
        <v>0.4430059436238451</v>
      </c>
      <c r="I346" s="269">
        <f t="shared" si="39"/>
        <v>5.0609074324721948E-2</v>
      </c>
    </row>
    <row r="347" spans="2:10" ht="21" customHeight="1">
      <c r="B347" s="12">
        <v>1135</v>
      </c>
      <c r="C347" s="16" t="s">
        <v>95</v>
      </c>
      <c r="D347" s="166">
        <f t="shared" si="40"/>
        <v>10388</v>
      </c>
      <c r="E347" s="166">
        <f t="shared" si="40"/>
        <v>27019</v>
      </c>
      <c r="F347" s="166">
        <f t="shared" si="40"/>
        <v>2200</v>
      </c>
      <c r="G347" s="118">
        <f t="shared" si="37"/>
        <v>39607</v>
      </c>
      <c r="H347" s="274">
        <f t="shared" si="38"/>
        <v>0.68217739288509605</v>
      </c>
      <c r="I347" s="269">
        <f t="shared" si="39"/>
        <v>5.5545736864695633E-2</v>
      </c>
    </row>
    <row r="348" spans="2:10" ht="21" customHeight="1">
      <c r="B348" s="12">
        <v>1136</v>
      </c>
      <c r="C348" s="16" t="s">
        <v>96</v>
      </c>
      <c r="D348" s="166">
        <f t="shared" si="40"/>
        <v>6848</v>
      </c>
      <c r="E348" s="166">
        <f t="shared" si="40"/>
        <v>6788</v>
      </c>
      <c r="F348" s="166">
        <f t="shared" si="40"/>
        <v>4861</v>
      </c>
      <c r="G348" s="118">
        <f t="shared" si="37"/>
        <v>18497</v>
      </c>
      <c r="H348" s="274">
        <f t="shared" si="38"/>
        <v>0.36697842893442179</v>
      </c>
      <c r="I348" s="269">
        <f t="shared" si="39"/>
        <v>0.26279937287127642</v>
      </c>
    </row>
    <row r="349" spans="2:10" ht="21" customHeight="1">
      <c r="B349" s="12">
        <v>1137</v>
      </c>
      <c r="C349" s="16" t="s">
        <v>97</v>
      </c>
      <c r="D349" s="166">
        <f t="shared" si="40"/>
        <v>7764</v>
      </c>
      <c r="E349" s="166">
        <f t="shared" si="40"/>
        <v>26610</v>
      </c>
      <c r="F349" s="166">
        <f t="shared" si="40"/>
        <v>1332</v>
      </c>
      <c r="G349" s="118">
        <f t="shared" si="37"/>
        <v>35706</v>
      </c>
      <c r="H349" s="274">
        <f t="shared" si="38"/>
        <v>0.745252898672492</v>
      </c>
      <c r="I349" s="269">
        <f t="shared" si="39"/>
        <v>3.7304654679885731E-2</v>
      </c>
    </row>
    <row r="350" spans="2:10" ht="21" customHeight="1">
      <c r="B350" s="12">
        <v>1138</v>
      </c>
      <c r="C350" s="271" t="s">
        <v>98</v>
      </c>
      <c r="D350" s="166">
        <f t="shared" si="40"/>
        <v>0</v>
      </c>
      <c r="E350" s="166">
        <f t="shared" si="40"/>
        <v>0</v>
      </c>
      <c r="F350" s="166">
        <f t="shared" si="40"/>
        <v>0</v>
      </c>
      <c r="G350" s="118">
        <f t="shared" si="37"/>
        <v>0</v>
      </c>
      <c r="H350" s="274" t="e">
        <f t="shared" si="38"/>
        <v>#DIV/0!</v>
      </c>
      <c r="I350" s="269" t="e">
        <f t="shared" si="39"/>
        <v>#DIV/0!</v>
      </c>
    </row>
    <row r="351" spans="2:10" ht="21" customHeight="1">
      <c r="B351" s="12">
        <v>1139</v>
      </c>
      <c r="C351" s="16" t="s">
        <v>99</v>
      </c>
      <c r="D351" s="166">
        <f t="shared" ref="D351:F356" si="41">D20+D49+D76+D104+D132+D160+D188+D216+D243+D270+D298+D325</f>
        <v>16688</v>
      </c>
      <c r="E351" s="166">
        <f t="shared" si="41"/>
        <v>26210</v>
      </c>
      <c r="F351" s="166">
        <f t="shared" si="41"/>
        <v>4203</v>
      </c>
      <c r="G351" s="118">
        <f t="shared" si="37"/>
        <v>47101</v>
      </c>
      <c r="H351" s="274">
        <f t="shared" si="38"/>
        <v>0.55646376934672304</v>
      </c>
      <c r="I351" s="269">
        <f t="shared" si="39"/>
        <v>8.9233774229846505E-2</v>
      </c>
    </row>
    <row r="352" spans="2:10" ht="21" customHeight="1">
      <c r="B352" s="12">
        <v>1140</v>
      </c>
      <c r="C352" s="16" t="s">
        <v>100</v>
      </c>
      <c r="D352" s="166">
        <f t="shared" si="41"/>
        <v>21328</v>
      </c>
      <c r="E352" s="166">
        <f t="shared" si="41"/>
        <v>43992</v>
      </c>
      <c r="F352" s="166">
        <f t="shared" si="41"/>
        <v>4299</v>
      </c>
      <c r="G352" s="118">
        <f t="shared" si="37"/>
        <v>69619</v>
      </c>
      <c r="H352" s="274">
        <f t="shared" si="38"/>
        <v>0.63189646504546171</v>
      </c>
      <c r="I352" s="269">
        <f t="shared" si="39"/>
        <v>6.1750384234188944E-2</v>
      </c>
    </row>
    <row r="353" spans="2:9" s="15" customFormat="1" ht="21" customHeight="1">
      <c r="B353" s="12">
        <v>1141</v>
      </c>
      <c r="C353" s="16" t="s">
        <v>101</v>
      </c>
      <c r="D353" s="166">
        <f t="shared" si="41"/>
        <v>4545</v>
      </c>
      <c r="E353" s="166">
        <f t="shared" si="41"/>
        <v>4373</v>
      </c>
      <c r="F353" s="166">
        <f t="shared" si="41"/>
        <v>383</v>
      </c>
      <c r="G353" s="118">
        <f t="shared" si="37"/>
        <v>9301</v>
      </c>
      <c r="H353" s="274">
        <f t="shared" si="38"/>
        <v>0.47016449844102787</v>
      </c>
      <c r="I353" s="269">
        <f t="shared" si="39"/>
        <v>4.1178367917428231E-2</v>
      </c>
    </row>
    <row r="354" spans="2:9" s="15" customFormat="1" ht="21" customHeight="1">
      <c r="B354" s="12">
        <v>1142</v>
      </c>
      <c r="C354" s="16" t="s">
        <v>102</v>
      </c>
      <c r="D354" s="166">
        <f t="shared" si="41"/>
        <v>4471</v>
      </c>
      <c r="E354" s="166">
        <f t="shared" si="41"/>
        <v>12170</v>
      </c>
      <c r="F354" s="166">
        <f t="shared" si="41"/>
        <v>1201</v>
      </c>
      <c r="G354" s="118">
        <f t="shared" si="37"/>
        <v>17842</v>
      </c>
      <c r="H354" s="274">
        <f t="shared" si="38"/>
        <v>0.68209841945970184</v>
      </c>
      <c r="I354" s="269">
        <f t="shared" si="39"/>
        <v>6.731308149310615E-2</v>
      </c>
    </row>
    <row r="355" spans="2:9" s="15" customFormat="1" ht="21" customHeight="1">
      <c r="B355" s="12">
        <v>1143</v>
      </c>
      <c r="C355" s="16" t="s">
        <v>103</v>
      </c>
      <c r="D355" s="166">
        <f t="shared" si="41"/>
        <v>4019</v>
      </c>
      <c r="E355" s="166">
        <f t="shared" si="41"/>
        <v>3577</v>
      </c>
      <c r="F355" s="166">
        <f t="shared" si="41"/>
        <v>93</v>
      </c>
      <c r="G355" s="118">
        <f t="shared" si="37"/>
        <v>7689</v>
      </c>
      <c r="H355" s="274">
        <f t="shared" si="38"/>
        <v>0.46521004031733648</v>
      </c>
      <c r="I355" s="269">
        <f t="shared" si="39"/>
        <v>1.2095200936402654E-2</v>
      </c>
    </row>
    <row r="356" spans="2:9" s="15" customFormat="1" ht="21" customHeight="1">
      <c r="B356" s="12">
        <v>1145</v>
      </c>
      <c r="C356" s="16" t="s">
        <v>104</v>
      </c>
      <c r="D356" s="166">
        <f t="shared" si="41"/>
        <v>31259</v>
      </c>
      <c r="E356" s="166">
        <f t="shared" si="41"/>
        <v>49824</v>
      </c>
      <c r="F356" s="166">
        <f t="shared" si="41"/>
        <v>5301</v>
      </c>
      <c r="G356" s="118">
        <f t="shared" si="37"/>
        <v>86384</v>
      </c>
      <c r="H356" s="274">
        <f t="shared" si="38"/>
        <v>0.5767734765697351</v>
      </c>
      <c r="I356" s="269">
        <f t="shared" si="39"/>
        <v>6.1365530653824781E-2</v>
      </c>
    </row>
    <row r="357" spans="2:9" s="15" customFormat="1" ht="21" customHeight="1">
      <c r="B357" s="14"/>
      <c r="C357" s="17"/>
      <c r="D357" s="167"/>
      <c r="E357" s="167"/>
      <c r="F357" s="167"/>
      <c r="G357" s="119">
        <f>SUM(G334:G356)</f>
        <v>611482</v>
      </c>
      <c r="H357" s="272"/>
      <c r="I357" s="272"/>
    </row>
    <row r="358" spans="2:9" s="15" customFormat="1" ht="21" customHeight="1">
      <c r="B358" s="10"/>
      <c r="C358" s="20"/>
      <c r="D358" s="168"/>
      <c r="E358" s="168"/>
      <c r="F358" s="168"/>
      <c r="G358" s="120"/>
      <c r="H358" s="273"/>
      <c r="I358" s="273"/>
    </row>
    <row r="359" spans="2:9" s="15" customFormat="1" ht="21" customHeight="1">
      <c r="B359" s="10"/>
      <c r="C359" s="20"/>
      <c r="D359" s="168"/>
      <c r="E359" s="168"/>
      <c r="F359" s="168"/>
      <c r="G359" s="120"/>
      <c r="H359" s="273"/>
      <c r="I359" s="273"/>
    </row>
    <row r="360" spans="2:9" s="15" customFormat="1" ht="21" customHeight="1">
      <c r="B360" s="13"/>
      <c r="D360" s="170"/>
      <c r="E360" s="170"/>
      <c r="F360" s="170"/>
      <c r="G360" s="275" t="e">
        <f>#REF!+G357</f>
        <v>#REF!</v>
      </c>
      <c r="H360" s="170"/>
    </row>
  </sheetData>
  <mergeCells count="13">
    <mergeCell ref="B141:I141"/>
    <mergeCell ref="B1:I1"/>
    <mergeCell ref="B30:I30"/>
    <mergeCell ref="B57:I57"/>
    <mergeCell ref="B85:I85"/>
    <mergeCell ref="B113:I113"/>
    <mergeCell ref="B332:I332"/>
    <mergeCell ref="B169:I169"/>
    <mergeCell ref="B197:I197"/>
    <mergeCell ref="B224:I224"/>
    <mergeCell ref="B251:I251"/>
    <mergeCell ref="B279:I279"/>
    <mergeCell ref="B306:I30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月報</vt:lpstr>
      <vt:lpstr>載客數</vt:lpstr>
      <vt:lpstr>月報!Print_Area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lintd</dc:creator>
  <cp:lastModifiedBy>臺北所-花蓮監理站-吳彥明</cp:lastModifiedBy>
  <cp:lastPrinted>2021-01-21T07:03:01Z</cp:lastPrinted>
  <dcterms:created xsi:type="dcterms:W3CDTF">2005-09-12T08:23:13Z</dcterms:created>
  <dcterms:modified xsi:type="dcterms:W3CDTF">2021-09-29T07:05:55Z</dcterms:modified>
</cp:coreProperties>
</file>