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ba0f5987edf0fe5/Documents/R code/Simulation Course HW and Project/Final project/"/>
    </mc:Choice>
  </mc:AlternateContent>
  <xr:revisionPtr revIDLastSave="0" documentId="8_{36427B11-5F3E-4915-AF26-6149274CF561}" xr6:coauthVersionLast="36" xr6:coauthVersionMax="36" xr10:uidLastSave="{00000000-0000-0000-0000-000000000000}"/>
  <bookViews>
    <workbookView xWindow="-120" yWindow="-120" windowWidth="29040" windowHeight="15720" xr2:uid="{00000000-000D-0000-FFFF-FFFF00000000}"/>
  </bookViews>
  <sheets>
    <sheet name="估計人數、進出" sheetId="2" r:id="rId1"/>
    <sheet name="平日時刻表" sheetId="1" r:id="rId2"/>
    <sheet name="表單 (1131204早)" sheetId="4" r:id="rId3"/>
    <sheet name="表單 (1131204晚)" sheetId="5" r:id="rId4"/>
    <sheet name="觀察紀錄簿" sheetId="8" r:id="rId5"/>
    <sheet name="2023志學單日人流" sheetId="9" r:id="rId6"/>
    <sheet name="111-2" sheetId="14" r:id="rId7"/>
    <sheet name="112-1" sheetId="12" r:id="rId8"/>
    <sheet name="2024志學單日人流" sheetId="10" r:id="rId9"/>
    <sheet name="112-2" sheetId="15" r:id="rId10"/>
    <sheet name="113-1" sheetId="13" r:id="rId11"/>
  </sheets>
  <definedNames>
    <definedName name="_xlnm._FilterDatabase" localSheetId="7" hidden="1">'112-1'!$A$1:$G$65</definedName>
    <definedName name="_xlnm._FilterDatabase" localSheetId="8" hidden="1">'2024志學單日人流'!$C$1:$C$337</definedName>
    <definedName name="外部資料_1" localSheetId="2" hidden="1">'表單 (1131204早)'!$A$1:$G$18</definedName>
    <definedName name="外部資料_2" localSheetId="3" hidden="1">'表單 (1131204晚)'!$A$1:$H$17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orm_Responses13_c254cee4-9910-4d61-b8b9-5694d696a8da" name="Form_Responses13" connection="查詢 - Form_Responses13"/>
          <x15:modelTable id="Form_Responses1_04974bb7-85e6-4278-884f-b359d6f7439a" name="Form_Responses1" connection="查詢 - Form_Responses1"/>
        </x15:modelTables>
      </x15:dataModel>
    </ext>
  </extLst>
</workbook>
</file>

<file path=xl/calcChain.xml><?xml version="1.0" encoding="utf-8"?>
<calcChain xmlns="http://schemas.openxmlformats.org/spreadsheetml/2006/main">
  <c r="P4" i="2" l="1"/>
  <c r="R4" i="2"/>
  <c r="T4" i="2"/>
  <c r="R5" i="2"/>
  <c r="T15" i="2"/>
  <c r="W15" i="2"/>
  <c r="Y15" i="2"/>
  <c r="AA15" i="2"/>
  <c r="W16" i="2"/>
  <c r="Y16" i="2"/>
  <c r="AA16" i="2"/>
  <c r="P24" i="2"/>
  <c r="R24" i="2"/>
  <c r="T24" i="2"/>
  <c r="P23" i="2"/>
  <c r="R23" i="2"/>
  <c r="T23" i="2"/>
  <c r="I338" i="10"/>
  <c r="I333" i="10"/>
  <c r="I332" i="10"/>
  <c r="I326" i="10"/>
  <c r="I325" i="10"/>
  <c r="I319" i="10"/>
  <c r="I318" i="10"/>
  <c r="I312" i="10"/>
  <c r="I311" i="10"/>
  <c r="I305" i="10"/>
  <c r="I304" i="10"/>
  <c r="I298" i="10"/>
  <c r="I297" i="10"/>
  <c r="I291" i="10"/>
  <c r="I290" i="10"/>
  <c r="I284" i="10"/>
  <c r="I283" i="10"/>
  <c r="I277" i="10"/>
  <c r="I276" i="10"/>
  <c r="I270" i="10"/>
  <c r="I269" i="10"/>
  <c r="I263" i="10"/>
  <c r="I262" i="10"/>
  <c r="I256" i="10"/>
  <c r="I255" i="10"/>
  <c r="I249" i="10"/>
  <c r="I248" i="10"/>
  <c r="H333" i="10"/>
  <c r="H332" i="10"/>
  <c r="H326" i="10"/>
  <c r="H325" i="10"/>
  <c r="H319" i="10"/>
  <c r="H318" i="10"/>
  <c r="H312" i="10"/>
  <c r="H311" i="10"/>
  <c r="H305" i="10"/>
  <c r="H304" i="10"/>
  <c r="H298" i="10"/>
  <c r="H297" i="10"/>
  <c r="H291" i="10"/>
  <c r="H290" i="10"/>
  <c r="H284" i="10"/>
  <c r="H283" i="10"/>
  <c r="H277" i="10"/>
  <c r="H276" i="10"/>
  <c r="H270" i="10"/>
  <c r="H269" i="10"/>
  <c r="H263" i="10"/>
  <c r="H262" i="10"/>
  <c r="H256" i="10"/>
  <c r="H255" i="10"/>
  <c r="H249" i="10"/>
  <c r="H248" i="10"/>
  <c r="G333" i="10"/>
  <c r="G332" i="10"/>
  <c r="G326" i="10"/>
  <c r="G325" i="10"/>
  <c r="G319" i="10"/>
  <c r="G318" i="10"/>
  <c r="G312" i="10"/>
  <c r="G311" i="10"/>
  <c r="G305" i="10"/>
  <c r="G304" i="10"/>
  <c r="G298" i="10"/>
  <c r="G297" i="10"/>
  <c r="G291" i="10"/>
  <c r="G290" i="10"/>
  <c r="G284" i="10"/>
  <c r="G283" i="10"/>
  <c r="G277" i="10"/>
  <c r="G276" i="10"/>
  <c r="G270" i="10"/>
  <c r="G269" i="10"/>
  <c r="G263" i="10"/>
  <c r="G262" i="10"/>
  <c r="G256" i="10"/>
  <c r="G255" i="10"/>
  <c r="G249" i="10"/>
  <c r="G248" i="10"/>
  <c r="B3" i="10" l="1"/>
  <c r="C3" i="10" s="1"/>
  <c r="B4" i="10"/>
  <c r="C4" i="10" s="1"/>
  <c r="B5" i="10"/>
  <c r="C5" i="10" s="1"/>
  <c r="B6" i="10"/>
  <c r="C6" i="10" s="1"/>
  <c r="B7" i="10"/>
  <c r="C7" i="10" s="1"/>
  <c r="B8" i="10"/>
  <c r="C8" i="10" s="1"/>
  <c r="B9" i="10"/>
  <c r="C9" i="10" s="1"/>
  <c r="B10" i="10"/>
  <c r="C10" i="10" s="1"/>
  <c r="B11" i="10"/>
  <c r="C11" i="10" s="1"/>
  <c r="B12" i="10"/>
  <c r="C12" i="10" s="1"/>
  <c r="B13" i="10"/>
  <c r="C13" i="10" s="1"/>
  <c r="B14" i="10"/>
  <c r="C14" i="10" s="1"/>
  <c r="B15" i="10"/>
  <c r="C15" i="10" s="1"/>
  <c r="B16" i="10"/>
  <c r="C16" i="10" s="1"/>
  <c r="B17" i="10"/>
  <c r="C17" i="10" s="1"/>
  <c r="B18" i="10"/>
  <c r="C18" i="10" s="1"/>
  <c r="B19" i="10"/>
  <c r="C19" i="10" s="1"/>
  <c r="B20" i="10"/>
  <c r="C20" i="10" s="1"/>
  <c r="B21" i="10"/>
  <c r="C21" i="10" s="1"/>
  <c r="B22" i="10"/>
  <c r="C22" i="10" s="1"/>
  <c r="B23" i="10"/>
  <c r="C23" i="10" s="1"/>
  <c r="B24" i="10"/>
  <c r="C24" i="10" s="1"/>
  <c r="B25" i="10"/>
  <c r="C25" i="10" s="1"/>
  <c r="B26" i="10"/>
  <c r="C26" i="10" s="1"/>
  <c r="B27" i="10"/>
  <c r="C27" i="10" s="1"/>
  <c r="B28" i="10"/>
  <c r="C28" i="10" s="1"/>
  <c r="B29" i="10"/>
  <c r="C29" i="10" s="1"/>
  <c r="B30" i="10"/>
  <c r="C30" i="10" s="1"/>
  <c r="B31" i="10"/>
  <c r="C31" i="10" s="1"/>
  <c r="B32" i="10"/>
  <c r="C32" i="10" s="1"/>
  <c r="B33" i="10"/>
  <c r="C33" i="10" s="1"/>
  <c r="B34" i="10"/>
  <c r="C34" i="10" s="1"/>
  <c r="B35" i="10"/>
  <c r="C35" i="10" s="1"/>
  <c r="B36" i="10"/>
  <c r="C36" i="10" s="1"/>
  <c r="B37" i="10"/>
  <c r="C37" i="10" s="1"/>
  <c r="B38" i="10"/>
  <c r="C38" i="10" s="1"/>
  <c r="B39" i="10"/>
  <c r="C39" i="10" s="1"/>
  <c r="B40" i="10"/>
  <c r="C40" i="10" s="1"/>
  <c r="B41" i="10"/>
  <c r="C41" i="10" s="1"/>
  <c r="B42" i="10"/>
  <c r="C42" i="10" s="1"/>
  <c r="B43" i="10"/>
  <c r="C43" i="10" s="1"/>
  <c r="B44" i="10"/>
  <c r="C44" i="10" s="1"/>
  <c r="B45" i="10"/>
  <c r="C45" i="10" s="1"/>
  <c r="B46" i="10"/>
  <c r="C46" i="10" s="1"/>
  <c r="B47" i="10"/>
  <c r="C47" i="10" s="1"/>
  <c r="B48" i="10"/>
  <c r="C48" i="10" s="1"/>
  <c r="B49" i="10"/>
  <c r="C49" i="10" s="1"/>
  <c r="B50" i="10"/>
  <c r="C50" i="10" s="1"/>
  <c r="B51" i="10"/>
  <c r="C51" i="10" s="1"/>
  <c r="B52" i="10"/>
  <c r="C52" i="10" s="1"/>
  <c r="B53" i="10"/>
  <c r="C53" i="10" s="1"/>
  <c r="B54" i="10"/>
  <c r="C54" i="10" s="1"/>
  <c r="B55" i="10"/>
  <c r="C55" i="10" s="1"/>
  <c r="B56" i="10"/>
  <c r="C56" i="10" s="1"/>
  <c r="B57" i="10"/>
  <c r="C57" i="10" s="1"/>
  <c r="B58" i="10"/>
  <c r="C58" i="10" s="1"/>
  <c r="B59" i="10"/>
  <c r="C59" i="10" s="1"/>
  <c r="B60" i="10"/>
  <c r="C60" i="10" s="1"/>
  <c r="B61" i="10"/>
  <c r="C61" i="10" s="1"/>
  <c r="B62" i="10"/>
  <c r="C62" i="10" s="1"/>
  <c r="B63" i="10"/>
  <c r="C63" i="10" s="1"/>
  <c r="B64" i="10"/>
  <c r="C64" i="10" s="1"/>
  <c r="B65" i="10"/>
  <c r="C65" i="10" s="1"/>
  <c r="B66" i="10"/>
  <c r="C66" i="10" s="1"/>
  <c r="B67" i="10"/>
  <c r="C67" i="10" s="1"/>
  <c r="B68" i="10"/>
  <c r="C68" i="10" s="1"/>
  <c r="B69" i="10"/>
  <c r="C69" i="10" s="1"/>
  <c r="B70" i="10"/>
  <c r="C70" i="10" s="1"/>
  <c r="B71" i="10"/>
  <c r="C71" i="10" s="1"/>
  <c r="B72" i="10"/>
  <c r="C72" i="10" s="1"/>
  <c r="B73" i="10"/>
  <c r="C73" i="10" s="1"/>
  <c r="B74" i="10"/>
  <c r="C74" i="10" s="1"/>
  <c r="B75" i="10"/>
  <c r="C75" i="10" s="1"/>
  <c r="B76" i="10"/>
  <c r="C76" i="10" s="1"/>
  <c r="B77" i="10"/>
  <c r="C77" i="10" s="1"/>
  <c r="B78" i="10"/>
  <c r="C78" i="10" s="1"/>
  <c r="B79" i="10"/>
  <c r="C79" i="10" s="1"/>
  <c r="B80" i="10"/>
  <c r="C80" i="10" s="1"/>
  <c r="B81" i="10"/>
  <c r="C81" i="10" s="1"/>
  <c r="B82" i="10"/>
  <c r="C82" i="10" s="1"/>
  <c r="B83" i="10"/>
  <c r="C83" i="10" s="1"/>
  <c r="B84" i="10"/>
  <c r="C84" i="10" s="1"/>
  <c r="B85" i="10"/>
  <c r="C85" i="10" s="1"/>
  <c r="B86" i="10"/>
  <c r="C86" i="10" s="1"/>
  <c r="B87" i="10"/>
  <c r="C87" i="10" s="1"/>
  <c r="B88" i="10"/>
  <c r="C88" i="10" s="1"/>
  <c r="B89" i="10"/>
  <c r="C89" i="10" s="1"/>
  <c r="B90" i="10"/>
  <c r="C90" i="10" s="1"/>
  <c r="B91" i="10"/>
  <c r="C91" i="10" s="1"/>
  <c r="B92" i="10"/>
  <c r="C92" i="10" s="1"/>
  <c r="B93" i="10"/>
  <c r="C93" i="10" s="1"/>
  <c r="B94" i="10"/>
  <c r="C94" i="10" s="1"/>
  <c r="B95" i="10"/>
  <c r="C95" i="10" s="1"/>
  <c r="B96" i="10"/>
  <c r="C96" i="10" s="1"/>
  <c r="B97" i="10"/>
  <c r="C97" i="10" s="1"/>
  <c r="B98" i="10"/>
  <c r="C98" i="10" s="1"/>
  <c r="B99" i="10"/>
  <c r="C99" i="10" s="1"/>
  <c r="B100" i="10"/>
  <c r="C100" i="10" s="1"/>
  <c r="B101" i="10"/>
  <c r="C101" i="10" s="1"/>
  <c r="B102" i="10"/>
  <c r="C102" i="10" s="1"/>
  <c r="B103" i="10"/>
  <c r="C103" i="10" s="1"/>
  <c r="B104" i="10"/>
  <c r="C104" i="10" s="1"/>
  <c r="B105" i="10"/>
  <c r="C105" i="10" s="1"/>
  <c r="B106" i="10"/>
  <c r="C106" i="10" s="1"/>
  <c r="B107" i="10"/>
  <c r="C107" i="10" s="1"/>
  <c r="B108" i="10"/>
  <c r="C108" i="10" s="1"/>
  <c r="B109" i="10"/>
  <c r="C109" i="10" s="1"/>
  <c r="B110" i="10"/>
  <c r="C110" i="10" s="1"/>
  <c r="B111" i="10"/>
  <c r="C111" i="10" s="1"/>
  <c r="B112" i="10"/>
  <c r="C112" i="10" s="1"/>
  <c r="B113" i="10"/>
  <c r="C113" i="10" s="1"/>
  <c r="B114" i="10"/>
  <c r="C114" i="10" s="1"/>
  <c r="B115" i="10"/>
  <c r="C115" i="10" s="1"/>
  <c r="B116" i="10"/>
  <c r="C116" i="10" s="1"/>
  <c r="B117" i="10"/>
  <c r="C117" i="10" s="1"/>
  <c r="B118" i="10"/>
  <c r="C118" i="10" s="1"/>
  <c r="B119" i="10"/>
  <c r="C119" i="10" s="1"/>
  <c r="B120" i="10"/>
  <c r="C120" i="10" s="1"/>
  <c r="B121" i="10"/>
  <c r="C121" i="10" s="1"/>
  <c r="B122" i="10"/>
  <c r="C122" i="10" s="1"/>
  <c r="B123" i="10"/>
  <c r="C123" i="10" s="1"/>
  <c r="B124" i="10"/>
  <c r="C124" i="10" s="1"/>
  <c r="B125" i="10"/>
  <c r="C125" i="10" s="1"/>
  <c r="B126" i="10"/>
  <c r="C126" i="10" s="1"/>
  <c r="B127" i="10"/>
  <c r="C127" i="10" s="1"/>
  <c r="B128" i="10"/>
  <c r="C128" i="10" s="1"/>
  <c r="B129" i="10"/>
  <c r="C129" i="10" s="1"/>
  <c r="B130" i="10"/>
  <c r="C130" i="10" s="1"/>
  <c r="B131" i="10"/>
  <c r="C131" i="10" s="1"/>
  <c r="B132" i="10"/>
  <c r="C132" i="10" s="1"/>
  <c r="B133" i="10"/>
  <c r="C133" i="10" s="1"/>
  <c r="B134" i="10"/>
  <c r="C134" i="10" s="1"/>
  <c r="B135" i="10"/>
  <c r="C135" i="10" s="1"/>
  <c r="B136" i="10"/>
  <c r="C136" i="10" s="1"/>
  <c r="B137" i="10"/>
  <c r="C137" i="10" s="1"/>
  <c r="B138" i="10"/>
  <c r="C138" i="10" s="1"/>
  <c r="B139" i="10"/>
  <c r="C139" i="10" s="1"/>
  <c r="B140" i="10"/>
  <c r="C140" i="10" s="1"/>
  <c r="B141" i="10"/>
  <c r="C141" i="10" s="1"/>
  <c r="B142" i="10"/>
  <c r="C142" i="10" s="1"/>
  <c r="B143" i="10"/>
  <c r="C143" i="10" s="1"/>
  <c r="B144" i="10"/>
  <c r="C144" i="10" s="1"/>
  <c r="B145" i="10"/>
  <c r="C145" i="10" s="1"/>
  <c r="B146" i="10"/>
  <c r="C146" i="10" s="1"/>
  <c r="B147" i="10"/>
  <c r="C147" i="10" s="1"/>
  <c r="B148" i="10"/>
  <c r="C148" i="10" s="1"/>
  <c r="B149" i="10"/>
  <c r="C149" i="10" s="1"/>
  <c r="B150" i="10"/>
  <c r="C150" i="10" s="1"/>
  <c r="B151" i="10"/>
  <c r="C151" i="10" s="1"/>
  <c r="B152" i="10"/>
  <c r="C152" i="10" s="1"/>
  <c r="B153" i="10"/>
  <c r="C153" i="10" s="1"/>
  <c r="B154" i="10"/>
  <c r="C154" i="10" s="1"/>
  <c r="B155" i="10"/>
  <c r="C155" i="10" s="1"/>
  <c r="B156" i="10"/>
  <c r="C156" i="10" s="1"/>
  <c r="B157" i="10"/>
  <c r="C157" i="10" s="1"/>
  <c r="B158" i="10"/>
  <c r="C158" i="10" s="1"/>
  <c r="B159" i="10"/>
  <c r="C159" i="10" s="1"/>
  <c r="B160" i="10"/>
  <c r="C160" i="10" s="1"/>
  <c r="B161" i="10"/>
  <c r="C161" i="10" s="1"/>
  <c r="B162" i="10"/>
  <c r="C162" i="10" s="1"/>
  <c r="B163" i="10"/>
  <c r="C163" i="10" s="1"/>
  <c r="B164" i="10"/>
  <c r="C164" i="10" s="1"/>
  <c r="B165" i="10"/>
  <c r="C165" i="10" s="1"/>
  <c r="B166" i="10"/>
  <c r="C166" i="10" s="1"/>
  <c r="B167" i="10"/>
  <c r="C167" i="10" s="1"/>
  <c r="B168" i="10"/>
  <c r="C168" i="10" s="1"/>
  <c r="B169" i="10"/>
  <c r="C169" i="10" s="1"/>
  <c r="B170" i="10"/>
  <c r="C170" i="10" s="1"/>
  <c r="B171" i="10"/>
  <c r="C171" i="10" s="1"/>
  <c r="B172" i="10"/>
  <c r="C172" i="10" s="1"/>
  <c r="B173" i="10"/>
  <c r="C173" i="10" s="1"/>
  <c r="B174" i="10"/>
  <c r="C174" i="10" s="1"/>
  <c r="B175" i="10"/>
  <c r="C175" i="10" s="1"/>
  <c r="B176" i="10"/>
  <c r="C176" i="10" s="1"/>
  <c r="B177" i="10"/>
  <c r="C177" i="10" s="1"/>
  <c r="B178" i="10"/>
  <c r="C178" i="10" s="1"/>
  <c r="B179" i="10"/>
  <c r="C179" i="10" s="1"/>
  <c r="B180" i="10"/>
  <c r="C180" i="10" s="1"/>
  <c r="B181" i="10"/>
  <c r="C181" i="10" s="1"/>
  <c r="B182" i="10"/>
  <c r="C182" i="10" s="1"/>
  <c r="B183" i="10"/>
  <c r="C183" i="10" s="1"/>
  <c r="B184" i="10"/>
  <c r="C184" i="10" s="1"/>
  <c r="B185" i="10"/>
  <c r="C185" i="10" s="1"/>
  <c r="B186" i="10"/>
  <c r="C186" i="10" s="1"/>
  <c r="B187" i="10"/>
  <c r="C187" i="10" s="1"/>
  <c r="B188" i="10"/>
  <c r="C188" i="10" s="1"/>
  <c r="B189" i="10"/>
  <c r="C189" i="10" s="1"/>
  <c r="B190" i="10"/>
  <c r="C190" i="10" s="1"/>
  <c r="B191" i="10"/>
  <c r="C191" i="10" s="1"/>
  <c r="B192" i="10"/>
  <c r="C192" i="10" s="1"/>
  <c r="B193" i="10"/>
  <c r="C193" i="10" s="1"/>
  <c r="B194" i="10"/>
  <c r="C194" i="10" s="1"/>
  <c r="B195" i="10"/>
  <c r="C195" i="10" s="1"/>
  <c r="B196" i="10"/>
  <c r="C196" i="10" s="1"/>
  <c r="B197" i="10"/>
  <c r="C197" i="10" s="1"/>
  <c r="B198" i="10"/>
  <c r="C198" i="10" s="1"/>
  <c r="B199" i="10"/>
  <c r="C199" i="10" s="1"/>
  <c r="B200" i="10"/>
  <c r="C200" i="10" s="1"/>
  <c r="B201" i="10"/>
  <c r="C201" i="10" s="1"/>
  <c r="B202" i="10"/>
  <c r="C202" i="10" s="1"/>
  <c r="B203" i="10"/>
  <c r="C203" i="10" s="1"/>
  <c r="B204" i="10"/>
  <c r="C204" i="10" s="1"/>
  <c r="B205" i="10"/>
  <c r="C205" i="10" s="1"/>
  <c r="B206" i="10"/>
  <c r="C206" i="10" s="1"/>
  <c r="B207" i="10"/>
  <c r="C207" i="10" s="1"/>
  <c r="B208" i="10"/>
  <c r="C208" i="10" s="1"/>
  <c r="B209" i="10"/>
  <c r="C209" i="10" s="1"/>
  <c r="B210" i="10"/>
  <c r="C210" i="10" s="1"/>
  <c r="B211" i="10"/>
  <c r="C211" i="10" s="1"/>
  <c r="B212" i="10"/>
  <c r="C212" i="10" s="1"/>
  <c r="B213" i="10"/>
  <c r="C213" i="10" s="1"/>
  <c r="B214" i="10"/>
  <c r="C214" i="10" s="1"/>
  <c r="B215" i="10"/>
  <c r="C215" i="10" s="1"/>
  <c r="B216" i="10"/>
  <c r="C216" i="10" s="1"/>
  <c r="B217" i="10"/>
  <c r="C217" i="10" s="1"/>
  <c r="B218" i="10"/>
  <c r="C218" i="10" s="1"/>
  <c r="B219" i="10"/>
  <c r="C219" i="10" s="1"/>
  <c r="B220" i="10"/>
  <c r="C220" i="10" s="1"/>
  <c r="B221" i="10"/>
  <c r="C221" i="10" s="1"/>
  <c r="B222" i="10"/>
  <c r="C222" i="10" s="1"/>
  <c r="B223" i="10"/>
  <c r="C223" i="10" s="1"/>
  <c r="B224" i="10"/>
  <c r="C224" i="10" s="1"/>
  <c r="B225" i="10"/>
  <c r="C225" i="10" s="1"/>
  <c r="B226" i="10"/>
  <c r="C226" i="10" s="1"/>
  <c r="B227" i="10"/>
  <c r="C227" i="10" s="1"/>
  <c r="B228" i="10"/>
  <c r="C228" i="10" s="1"/>
  <c r="B229" i="10"/>
  <c r="C229" i="10" s="1"/>
  <c r="B230" i="10"/>
  <c r="C230" i="10" s="1"/>
  <c r="B231" i="10"/>
  <c r="C231" i="10" s="1"/>
  <c r="B232" i="10"/>
  <c r="C232" i="10" s="1"/>
  <c r="B233" i="10"/>
  <c r="C233" i="10" s="1"/>
  <c r="B234" i="10"/>
  <c r="C234" i="10" s="1"/>
  <c r="B235" i="10"/>
  <c r="C235" i="10" s="1"/>
  <c r="B236" i="10"/>
  <c r="C236" i="10" s="1"/>
  <c r="B237" i="10"/>
  <c r="C237" i="10" s="1"/>
  <c r="B238" i="10"/>
  <c r="C238" i="10" s="1"/>
  <c r="B239" i="10"/>
  <c r="C239" i="10" s="1"/>
  <c r="B240" i="10"/>
  <c r="C240" i="10" s="1"/>
  <c r="B241" i="10"/>
  <c r="C241" i="10" s="1"/>
  <c r="B242" i="10"/>
  <c r="C242" i="10" s="1"/>
  <c r="B243" i="10"/>
  <c r="C243" i="10" s="1"/>
  <c r="B244" i="10"/>
  <c r="C244" i="10" s="1"/>
  <c r="B245" i="10"/>
  <c r="C245" i="10" s="1"/>
  <c r="B246" i="10"/>
  <c r="C246" i="10" s="1"/>
  <c r="B247" i="10"/>
  <c r="C247" i="10" s="1"/>
  <c r="B248" i="10"/>
  <c r="C248" i="10" s="1"/>
  <c r="B249" i="10"/>
  <c r="C249" i="10" s="1"/>
  <c r="B250" i="10"/>
  <c r="C250" i="10" s="1"/>
  <c r="B251" i="10"/>
  <c r="C251" i="10" s="1"/>
  <c r="B252" i="10"/>
  <c r="C252" i="10" s="1"/>
  <c r="B253" i="10"/>
  <c r="C253" i="10" s="1"/>
  <c r="B254" i="10"/>
  <c r="C254" i="10" s="1"/>
  <c r="B255" i="10"/>
  <c r="C255" i="10" s="1"/>
  <c r="B256" i="10"/>
  <c r="C256" i="10" s="1"/>
  <c r="B257" i="10"/>
  <c r="C257" i="10" s="1"/>
  <c r="B258" i="10"/>
  <c r="C258" i="10" s="1"/>
  <c r="B259" i="10"/>
  <c r="C259" i="10" s="1"/>
  <c r="B260" i="10"/>
  <c r="C260" i="10" s="1"/>
  <c r="B261" i="10"/>
  <c r="C261" i="10" s="1"/>
  <c r="B262" i="10"/>
  <c r="C262" i="10" s="1"/>
  <c r="B263" i="10"/>
  <c r="C263" i="10" s="1"/>
  <c r="B264" i="10"/>
  <c r="C264" i="10" s="1"/>
  <c r="B265" i="10"/>
  <c r="C265" i="10" s="1"/>
  <c r="B266" i="10"/>
  <c r="C266" i="10" s="1"/>
  <c r="B267" i="10"/>
  <c r="C267" i="10" s="1"/>
  <c r="B268" i="10"/>
  <c r="C268" i="10" s="1"/>
  <c r="B269" i="10"/>
  <c r="C269" i="10" s="1"/>
  <c r="B270" i="10"/>
  <c r="C270" i="10" s="1"/>
  <c r="B271" i="10"/>
  <c r="C271" i="10" s="1"/>
  <c r="B272" i="10"/>
  <c r="C272" i="10" s="1"/>
  <c r="B273" i="10"/>
  <c r="C273" i="10" s="1"/>
  <c r="B274" i="10"/>
  <c r="C274" i="10" s="1"/>
  <c r="B275" i="10"/>
  <c r="C275" i="10" s="1"/>
  <c r="B276" i="10"/>
  <c r="C276" i="10" s="1"/>
  <c r="B277" i="10"/>
  <c r="C277" i="10" s="1"/>
  <c r="B278" i="10"/>
  <c r="C278" i="10" s="1"/>
  <c r="B279" i="10"/>
  <c r="C279" i="10" s="1"/>
  <c r="B280" i="10"/>
  <c r="C280" i="10" s="1"/>
  <c r="B281" i="10"/>
  <c r="C281" i="10" s="1"/>
  <c r="B282" i="10"/>
  <c r="C282" i="10" s="1"/>
  <c r="B283" i="10"/>
  <c r="C283" i="10" s="1"/>
  <c r="B284" i="10"/>
  <c r="C284" i="10" s="1"/>
  <c r="B285" i="10"/>
  <c r="C285" i="10" s="1"/>
  <c r="B286" i="10"/>
  <c r="C286" i="10" s="1"/>
  <c r="B287" i="10"/>
  <c r="C287" i="10" s="1"/>
  <c r="B288" i="10"/>
  <c r="C288" i="10" s="1"/>
  <c r="B289" i="10"/>
  <c r="C289" i="10" s="1"/>
  <c r="B290" i="10"/>
  <c r="C290" i="10" s="1"/>
  <c r="B291" i="10"/>
  <c r="C291" i="10" s="1"/>
  <c r="B292" i="10"/>
  <c r="C292" i="10" s="1"/>
  <c r="B293" i="10"/>
  <c r="C293" i="10" s="1"/>
  <c r="B294" i="10"/>
  <c r="C294" i="10" s="1"/>
  <c r="B295" i="10"/>
  <c r="C295" i="10" s="1"/>
  <c r="B296" i="10"/>
  <c r="C296" i="10" s="1"/>
  <c r="B297" i="10"/>
  <c r="C297" i="10" s="1"/>
  <c r="B298" i="10"/>
  <c r="C298" i="10" s="1"/>
  <c r="B299" i="10"/>
  <c r="C299" i="10" s="1"/>
  <c r="B300" i="10"/>
  <c r="C300" i="10" s="1"/>
  <c r="B301" i="10"/>
  <c r="C301" i="10" s="1"/>
  <c r="B302" i="10"/>
  <c r="C302" i="10" s="1"/>
  <c r="B303" i="10"/>
  <c r="C303" i="10" s="1"/>
  <c r="B304" i="10"/>
  <c r="C304" i="10" s="1"/>
  <c r="B305" i="10"/>
  <c r="C305" i="10" s="1"/>
  <c r="B306" i="10"/>
  <c r="C306" i="10" s="1"/>
  <c r="B307" i="10"/>
  <c r="C307" i="10" s="1"/>
  <c r="B308" i="10"/>
  <c r="C308" i="10" s="1"/>
  <c r="B309" i="10"/>
  <c r="C309" i="10" s="1"/>
  <c r="B310" i="10"/>
  <c r="C310" i="10" s="1"/>
  <c r="B311" i="10"/>
  <c r="C311" i="10" s="1"/>
  <c r="B312" i="10"/>
  <c r="C312" i="10" s="1"/>
  <c r="B313" i="10"/>
  <c r="C313" i="10" s="1"/>
  <c r="B314" i="10"/>
  <c r="C314" i="10" s="1"/>
  <c r="B315" i="10"/>
  <c r="C315" i="10" s="1"/>
  <c r="B316" i="10"/>
  <c r="C316" i="10" s="1"/>
  <c r="B317" i="10"/>
  <c r="C317" i="10" s="1"/>
  <c r="B318" i="10"/>
  <c r="C318" i="10" s="1"/>
  <c r="B319" i="10"/>
  <c r="C319" i="10" s="1"/>
  <c r="B320" i="10"/>
  <c r="C320" i="10" s="1"/>
  <c r="B321" i="10"/>
  <c r="C321" i="10" s="1"/>
  <c r="B322" i="10"/>
  <c r="C322" i="10" s="1"/>
  <c r="B323" i="10"/>
  <c r="C323" i="10" s="1"/>
  <c r="B324" i="10"/>
  <c r="C324" i="10" s="1"/>
  <c r="B325" i="10"/>
  <c r="C325" i="10" s="1"/>
  <c r="B326" i="10"/>
  <c r="C326" i="10" s="1"/>
  <c r="B327" i="10"/>
  <c r="C327" i="10" s="1"/>
  <c r="B328" i="10"/>
  <c r="C328" i="10" s="1"/>
  <c r="B329" i="10"/>
  <c r="C329" i="10" s="1"/>
  <c r="B330" i="10"/>
  <c r="C330" i="10" s="1"/>
  <c r="B331" i="10"/>
  <c r="C331" i="10" s="1"/>
  <c r="B332" i="10"/>
  <c r="C332" i="10" s="1"/>
  <c r="B333" i="10"/>
  <c r="C333" i="10" s="1"/>
  <c r="B334" i="10"/>
  <c r="C334" i="10" s="1"/>
  <c r="B335" i="10"/>
  <c r="C335" i="10" s="1"/>
  <c r="B336" i="10"/>
  <c r="C336" i="10" s="1"/>
  <c r="B337" i="10"/>
  <c r="C337" i="10" s="1"/>
  <c r="B2" i="10"/>
  <c r="C2" i="10" s="1"/>
  <c r="G65" i="12"/>
  <c r="B65" i="12"/>
  <c r="C65" i="12" s="1"/>
  <c r="G64" i="12"/>
  <c r="B64" i="12"/>
  <c r="C64" i="12" s="1"/>
  <c r="G63" i="12"/>
  <c r="B63" i="12"/>
  <c r="C63" i="12" s="1"/>
  <c r="G62" i="12"/>
  <c r="B62" i="12"/>
  <c r="C62" i="12" s="1"/>
  <c r="G61" i="12"/>
  <c r="B61" i="12"/>
  <c r="C61" i="12" s="1"/>
  <c r="G60" i="12"/>
  <c r="B60" i="12"/>
  <c r="C60" i="12" s="1"/>
  <c r="G59" i="12"/>
  <c r="B59" i="12"/>
  <c r="C59" i="12" s="1"/>
  <c r="G58" i="12"/>
  <c r="B58" i="12"/>
  <c r="C58" i="12" s="1"/>
  <c r="G57" i="12"/>
  <c r="B57" i="12"/>
  <c r="C57" i="12" s="1"/>
  <c r="G56" i="12"/>
  <c r="B56" i="12"/>
  <c r="C56" i="12" s="1"/>
  <c r="G55" i="12"/>
  <c r="B55" i="12"/>
  <c r="C55" i="12" s="1"/>
  <c r="G54" i="12"/>
  <c r="B54" i="12"/>
  <c r="C54" i="12" s="1"/>
  <c r="G53" i="12"/>
  <c r="B53" i="12"/>
  <c r="C53" i="12" s="1"/>
  <c r="G52" i="12"/>
  <c r="B52" i="12"/>
  <c r="C52" i="12" s="1"/>
  <c r="G51" i="12"/>
  <c r="B51" i="12"/>
  <c r="C51" i="12" s="1"/>
  <c r="G50" i="12"/>
  <c r="B50" i="12"/>
  <c r="C50" i="12" s="1"/>
  <c r="G49" i="12"/>
  <c r="B49" i="12"/>
  <c r="C49" i="12" s="1"/>
  <c r="G48" i="12"/>
  <c r="B48" i="12"/>
  <c r="C48" i="12" s="1"/>
  <c r="G47" i="12"/>
  <c r="B47" i="12"/>
  <c r="C47" i="12" s="1"/>
  <c r="G46" i="12"/>
  <c r="B46" i="12"/>
  <c r="C46" i="12" s="1"/>
  <c r="G45" i="12"/>
  <c r="B45" i="12"/>
  <c r="C45" i="12" s="1"/>
  <c r="G44" i="12"/>
  <c r="B44" i="12"/>
  <c r="C44" i="12" s="1"/>
  <c r="G43" i="12"/>
  <c r="B43" i="12"/>
  <c r="C43" i="12" s="1"/>
  <c r="G42" i="12"/>
  <c r="B42" i="12"/>
  <c r="C42" i="12" s="1"/>
  <c r="G41" i="12"/>
  <c r="B41" i="12"/>
  <c r="C41" i="12" s="1"/>
  <c r="G40" i="12"/>
  <c r="B40" i="12"/>
  <c r="C40" i="12" s="1"/>
  <c r="G39" i="12"/>
  <c r="B39" i="12"/>
  <c r="C39" i="12" s="1"/>
  <c r="G38" i="12"/>
  <c r="B38" i="12"/>
  <c r="C38" i="12" s="1"/>
  <c r="G37" i="12"/>
  <c r="B37" i="12"/>
  <c r="C37" i="12" s="1"/>
  <c r="G36" i="12"/>
  <c r="B36" i="12"/>
  <c r="C36" i="12" s="1"/>
  <c r="G35" i="12"/>
  <c r="B35" i="12"/>
  <c r="C35" i="12" s="1"/>
  <c r="G34" i="12"/>
  <c r="B34" i="12"/>
  <c r="C34" i="12" s="1"/>
  <c r="G33" i="12"/>
  <c r="B33" i="12"/>
  <c r="C33" i="12" s="1"/>
  <c r="G32" i="12"/>
  <c r="B32" i="12"/>
  <c r="C32" i="12" s="1"/>
  <c r="G31" i="12"/>
  <c r="B31" i="12"/>
  <c r="C31" i="12" s="1"/>
  <c r="G30" i="12"/>
  <c r="B30" i="12"/>
  <c r="C30" i="12" s="1"/>
  <c r="G29" i="12"/>
  <c r="B29" i="12"/>
  <c r="C29" i="12" s="1"/>
  <c r="G28" i="12"/>
  <c r="B28" i="12"/>
  <c r="C28" i="12" s="1"/>
  <c r="G27" i="12"/>
  <c r="B27" i="12"/>
  <c r="C27" i="12" s="1"/>
  <c r="G26" i="12"/>
  <c r="B26" i="12"/>
  <c r="C26" i="12" s="1"/>
  <c r="G25" i="12"/>
  <c r="B25" i="12"/>
  <c r="C25" i="12" s="1"/>
  <c r="G24" i="12"/>
  <c r="B24" i="12"/>
  <c r="C24" i="12" s="1"/>
  <c r="G23" i="12"/>
  <c r="B23" i="12"/>
  <c r="C23" i="12" s="1"/>
  <c r="G22" i="12"/>
  <c r="B22" i="12"/>
  <c r="C22" i="12" s="1"/>
  <c r="G21" i="12"/>
  <c r="B21" i="12"/>
  <c r="C21" i="12" s="1"/>
  <c r="G20" i="12"/>
  <c r="B20" i="12"/>
  <c r="C20" i="12" s="1"/>
  <c r="G19" i="12"/>
  <c r="B19" i="12"/>
  <c r="C19" i="12" s="1"/>
  <c r="G18" i="12"/>
  <c r="B18" i="12"/>
  <c r="C18" i="12" s="1"/>
  <c r="G17" i="12"/>
  <c r="B17" i="12"/>
  <c r="C17" i="12" s="1"/>
  <c r="G16" i="12"/>
  <c r="B16" i="12"/>
  <c r="C16" i="12" s="1"/>
  <c r="G15" i="12"/>
  <c r="B15" i="12"/>
  <c r="C15" i="12" s="1"/>
  <c r="G14" i="12"/>
  <c r="B14" i="12"/>
  <c r="C14" i="12" s="1"/>
  <c r="G13" i="12"/>
  <c r="B13" i="12"/>
  <c r="C13" i="12" s="1"/>
  <c r="G12" i="12"/>
  <c r="B12" i="12"/>
  <c r="C12" i="12" s="1"/>
  <c r="G11" i="12"/>
  <c r="B11" i="12"/>
  <c r="C11" i="12" s="1"/>
  <c r="G10" i="12"/>
  <c r="B10" i="12"/>
  <c r="C10" i="12" s="1"/>
  <c r="G9" i="12"/>
  <c r="B9" i="12"/>
  <c r="C9" i="12" s="1"/>
  <c r="G8" i="12"/>
  <c r="B8" i="12"/>
  <c r="C8" i="12" s="1"/>
  <c r="G7" i="12"/>
  <c r="B7" i="12"/>
  <c r="C7" i="12" s="1"/>
  <c r="G6" i="12"/>
  <c r="B6" i="12"/>
  <c r="C6" i="12" s="1"/>
  <c r="G5" i="12"/>
  <c r="B5" i="12"/>
  <c r="C5" i="12" s="1"/>
  <c r="G4" i="12"/>
  <c r="B4" i="12"/>
  <c r="C4" i="12" s="1"/>
  <c r="G3" i="12"/>
  <c r="B3" i="12"/>
  <c r="C3" i="12" s="1"/>
  <c r="G2" i="12"/>
  <c r="B2" i="12"/>
  <c r="C2" i="12" s="1"/>
  <c r="B3" i="9"/>
  <c r="C3" i="9" s="1"/>
  <c r="B4" i="9"/>
  <c r="C4" i="9" s="1"/>
  <c r="B5" i="9"/>
  <c r="C5" i="9" s="1"/>
  <c r="B6" i="9"/>
  <c r="C6" i="9" s="1"/>
  <c r="B7" i="9"/>
  <c r="C7" i="9" s="1"/>
  <c r="B8" i="9"/>
  <c r="C8" i="9" s="1"/>
  <c r="B9" i="9"/>
  <c r="C9" i="9" s="1"/>
  <c r="B10" i="9"/>
  <c r="C10" i="9" s="1"/>
  <c r="B11" i="9"/>
  <c r="C11" i="9" s="1"/>
  <c r="B12" i="9"/>
  <c r="C12" i="9" s="1"/>
  <c r="B13" i="9"/>
  <c r="C13" i="9" s="1"/>
  <c r="B14" i="9"/>
  <c r="C14" i="9" s="1"/>
  <c r="B15" i="9"/>
  <c r="C15" i="9" s="1"/>
  <c r="B16" i="9"/>
  <c r="C16" i="9" s="1"/>
  <c r="B17" i="9"/>
  <c r="C17" i="9" s="1"/>
  <c r="B18" i="9"/>
  <c r="C18" i="9" s="1"/>
  <c r="B19" i="9"/>
  <c r="C19" i="9" s="1"/>
  <c r="B20" i="9"/>
  <c r="C20" i="9" s="1"/>
  <c r="B21" i="9"/>
  <c r="C21" i="9" s="1"/>
  <c r="B22" i="9"/>
  <c r="C22" i="9" s="1"/>
  <c r="B23" i="9"/>
  <c r="C23" i="9" s="1"/>
  <c r="B24" i="9"/>
  <c r="C24" i="9" s="1"/>
  <c r="B25" i="9"/>
  <c r="C25" i="9" s="1"/>
  <c r="B26" i="9"/>
  <c r="C26" i="9" s="1"/>
  <c r="B27" i="9"/>
  <c r="C27" i="9" s="1"/>
  <c r="B28" i="9"/>
  <c r="C28" i="9" s="1"/>
  <c r="B29" i="9"/>
  <c r="C29" i="9" s="1"/>
  <c r="B30" i="9"/>
  <c r="C30" i="9" s="1"/>
  <c r="B31" i="9"/>
  <c r="C31" i="9" s="1"/>
  <c r="B32" i="9"/>
  <c r="C32" i="9" s="1"/>
  <c r="B33" i="9"/>
  <c r="C33" i="9" s="1"/>
  <c r="B34" i="9"/>
  <c r="C34" i="9" s="1"/>
  <c r="B35" i="9"/>
  <c r="C35" i="9" s="1"/>
  <c r="B36" i="9"/>
  <c r="C36" i="9" s="1"/>
  <c r="B37" i="9"/>
  <c r="C37" i="9" s="1"/>
  <c r="B38" i="9"/>
  <c r="C38" i="9" s="1"/>
  <c r="B39" i="9"/>
  <c r="C39" i="9" s="1"/>
  <c r="B40" i="9"/>
  <c r="C40" i="9" s="1"/>
  <c r="B41" i="9"/>
  <c r="C41" i="9" s="1"/>
  <c r="B42" i="9"/>
  <c r="C42" i="9" s="1"/>
  <c r="B43" i="9"/>
  <c r="C43" i="9" s="1"/>
  <c r="B44" i="9"/>
  <c r="C44" i="9" s="1"/>
  <c r="B45" i="9"/>
  <c r="C45" i="9" s="1"/>
  <c r="B46" i="9"/>
  <c r="C46" i="9" s="1"/>
  <c r="B47" i="9"/>
  <c r="C47" i="9" s="1"/>
  <c r="B48" i="9"/>
  <c r="C48" i="9" s="1"/>
  <c r="B49" i="9"/>
  <c r="C49" i="9" s="1"/>
  <c r="B50" i="9"/>
  <c r="C50" i="9" s="1"/>
  <c r="B51" i="9"/>
  <c r="C51" i="9" s="1"/>
  <c r="B52" i="9"/>
  <c r="C52" i="9" s="1"/>
  <c r="B53" i="9"/>
  <c r="C53" i="9" s="1"/>
  <c r="B54" i="9"/>
  <c r="C54" i="9" s="1"/>
  <c r="B55" i="9"/>
  <c r="C55" i="9" s="1"/>
  <c r="B56" i="9"/>
  <c r="C56" i="9" s="1"/>
  <c r="B57" i="9"/>
  <c r="C57" i="9" s="1"/>
  <c r="B58" i="9"/>
  <c r="C58" i="9" s="1"/>
  <c r="B59" i="9"/>
  <c r="C59" i="9" s="1"/>
  <c r="B60" i="9"/>
  <c r="C60" i="9" s="1"/>
  <c r="B61" i="9"/>
  <c r="C61" i="9" s="1"/>
  <c r="B62" i="9"/>
  <c r="C62" i="9" s="1"/>
  <c r="B63" i="9"/>
  <c r="C63" i="9" s="1"/>
  <c r="B64" i="9"/>
  <c r="C64" i="9" s="1"/>
  <c r="B65" i="9"/>
  <c r="C65" i="9" s="1"/>
  <c r="B66" i="9"/>
  <c r="C66" i="9" s="1"/>
  <c r="B67" i="9"/>
  <c r="C67" i="9" s="1"/>
  <c r="B68" i="9"/>
  <c r="C68" i="9" s="1"/>
  <c r="B69" i="9"/>
  <c r="C69" i="9" s="1"/>
  <c r="B70" i="9"/>
  <c r="C70" i="9" s="1"/>
  <c r="B71" i="9"/>
  <c r="C71" i="9" s="1"/>
  <c r="B72" i="9"/>
  <c r="C72" i="9" s="1"/>
  <c r="B73" i="9"/>
  <c r="C73" i="9" s="1"/>
  <c r="B74" i="9"/>
  <c r="C74" i="9" s="1"/>
  <c r="B75" i="9"/>
  <c r="C75" i="9" s="1"/>
  <c r="B76" i="9"/>
  <c r="C76" i="9" s="1"/>
  <c r="B77" i="9"/>
  <c r="C77" i="9" s="1"/>
  <c r="B78" i="9"/>
  <c r="C78" i="9" s="1"/>
  <c r="B79" i="9"/>
  <c r="C79" i="9" s="1"/>
  <c r="B80" i="9"/>
  <c r="C80" i="9" s="1"/>
  <c r="B81" i="9"/>
  <c r="C81" i="9" s="1"/>
  <c r="B82" i="9"/>
  <c r="C82" i="9" s="1"/>
  <c r="B83" i="9"/>
  <c r="C83" i="9" s="1"/>
  <c r="B84" i="9"/>
  <c r="C84" i="9" s="1"/>
  <c r="B85" i="9"/>
  <c r="C85" i="9" s="1"/>
  <c r="B86" i="9"/>
  <c r="C86" i="9" s="1"/>
  <c r="B87" i="9"/>
  <c r="C87" i="9" s="1"/>
  <c r="B88" i="9"/>
  <c r="C88" i="9" s="1"/>
  <c r="B89" i="9"/>
  <c r="C89" i="9" s="1"/>
  <c r="B90" i="9"/>
  <c r="C90" i="9" s="1"/>
  <c r="B91" i="9"/>
  <c r="C91" i="9" s="1"/>
  <c r="B92" i="9"/>
  <c r="C92" i="9" s="1"/>
  <c r="B93" i="9"/>
  <c r="C93" i="9" s="1"/>
  <c r="B94" i="9"/>
  <c r="C94" i="9" s="1"/>
  <c r="B95" i="9"/>
  <c r="C95" i="9" s="1"/>
  <c r="B96" i="9"/>
  <c r="C96" i="9" s="1"/>
  <c r="B97" i="9"/>
  <c r="C97" i="9" s="1"/>
  <c r="B98" i="9"/>
  <c r="C98" i="9" s="1"/>
  <c r="B99" i="9"/>
  <c r="C99" i="9" s="1"/>
  <c r="B100" i="9"/>
  <c r="C100" i="9" s="1"/>
  <c r="B101" i="9"/>
  <c r="C101" i="9" s="1"/>
  <c r="B102" i="9"/>
  <c r="C102" i="9" s="1"/>
  <c r="B103" i="9"/>
  <c r="C103" i="9" s="1"/>
  <c r="B104" i="9"/>
  <c r="C104" i="9" s="1"/>
  <c r="B105" i="9"/>
  <c r="C105" i="9" s="1"/>
  <c r="B106" i="9"/>
  <c r="C106" i="9" s="1"/>
  <c r="B107" i="9"/>
  <c r="C107" i="9" s="1"/>
  <c r="B108" i="9"/>
  <c r="C108" i="9" s="1"/>
  <c r="B109" i="9"/>
  <c r="C109" i="9" s="1"/>
  <c r="B110" i="9"/>
  <c r="C110" i="9" s="1"/>
  <c r="B111" i="9"/>
  <c r="C111" i="9" s="1"/>
  <c r="B112" i="9"/>
  <c r="C112" i="9" s="1"/>
  <c r="B113" i="9"/>
  <c r="C113" i="9" s="1"/>
  <c r="B114" i="9"/>
  <c r="C114" i="9" s="1"/>
  <c r="B115" i="9"/>
  <c r="C115" i="9" s="1"/>
  <c r="B116" i="9"/>
  <c r="C116" i="9" s="1"/>
  <c r="B117" i="9"/>
  <c r="C117" i="9" s="1"/>
  <c r="B118" i="9"/>
  <c r="C118" i="9" s="1"/>
  <c r="B119" i="9"/>
  <c r="C119" i="9" s="1"/>
  <c r="B120" i="9"/>
  <c r="C120" i="9" s="1"/>
  <c r="B121" i="9"/>
  <c r="C121" i="9" s="1"/>
  <c r="B122" i="9"/>
  <c r="C122" i="9" s="1"/>
  <c r="B123" i="9"/>
  <c r="C123" i="9" s="1"/>
  <c r="B124" i="9"/>
  <c r="C124" i="9" s="1"/>
  <c r="B125" i="9"/>
  <c r="C125" i="9" s="1"/>
  <c r="B126" i="9"/>
  <c r="C126" i="9" s="1"/>
  <c r="B127" i="9"/>
  <c r="C127" i="9" s="1"/>
  <c r="B128" i="9"/>
  <c r="C128" i="9" s="1"/>
  <c r="B129" i="9"/>
  <c r="C129" i="9" s="1"/>
  <c r="B130" i="9"/>
  <c r="C130" i="9" s="1"/>
  <c r="B131" i="9"/>
  <c r="C131" i="9" s="1"/>
  <c r="B132" i="9"/>
  <c r="C132" i="9" s="1"/>
  <c r="B133" i="9"/>
  <c r="C133" i="9" s="1"/>
  <c r="B134" i="9"/>
  <c r="C134" i="9" s="1"/>
  <c r="B135" i="9"/>
  <c r="C135" i="9" s="1"/>
  <c r="B136" i="9"/>
  <c r="C136" i="9" s="1"/>
  <c r="B137" i="9"/>
  <c r="C137" i="9" s="1"/>
  <c r="B138" i="9"/>
  <c r="C138" i="9" s="1"/>
  <c r="B139" i="9"/>
  <c r="C139" i="9" s="1"/>
  <c r="B140" i="9"/>
  <c r="C140" i="9" s="1"/>
  <c r="B141" i="9"/>
  <c r="C141" i="9" s="1"/>
  <c r="B142" i="9"/>
  <c r="C142" i="9" s="1"/>
  <c r="B143" i="9"/>
  <c r="C143" i="9" s="1"/>
  <c r="B144" i="9"/>
  <c r="C144" i="9" s="1"/>
  <c r="B145" i="9"/>
  <c r="C145" i="9" s="1"/>
  <c r="B146" i="9"/>
  <c r="C146" i="9" s="1"/>
  <c r="B147" i="9"/>
  <c r="C147" i="9" s="1"/>
  <c r="B148" i="9"/>
  <c r="C148" i="9" s="1"/>
  <c r="B149" i="9"/>
  <c r="C149" i="9" s="1"/>
  <c r="B150" i="9"/>
  <c r="C150" i="9" s="1"/>
  <c r="B151" i="9"/>
  <c r="C151" i="9" s="1"/>
  <c r="B152" i="9"/>
  <c r="C152" i="9" s="1"/>
  <c r="B153" i="9"/>
  <c r="C153" i="9" s="1"/>
  <c r="B154" i="9"/>
  <c r="C154" i="9" s="1"/>
  <c r="B155" i="9"/>
  <c r="C155" i="9" s="1"/>
  <c r="B156" i="9"/>
  <c r="C156" i="9" s="1"/>
  <c r="B157" i="9"/>
  <c r="C157" i="9" s="1"/>
  <c r="B158" i="9"/>
  <c r="C158" i="9" s="1"/>
  <c r="B159" i="9"/>
  <c r="C159" i="9" s="1"/>
  <c r="B160" i="9"/>
  <c r="C160" i="9" s="1"/>
  <c r="B161" i="9"/>
  <c r="C161" i="9" s="1"/>
  <c r="B162" i="9"/>
  <c r="C162" i="9" s="1"/>
  <c r="B163" i="9"/>
  <c r="C163" i="9" s="1"/>
  <c r="B164" i="9"/>
  <c r="C164" i="9" s="1"/>
  <c r="B165" i="9"/>
  <c r="C165" i="9" s="1"/>
  <c r="B166" i="9"/>
  <c r="C166" i="9" s="1"/>
  <c r="B167" i="9"/>
  <c r="C167" i="9" s="1"/>
  <c r="B168" i="9"/>
  <c r="C168" i="9" s="1"/>
  <c r="B169" i="9"/>
  <c r="C169" i="9" s="1"/>
  <c r="B170" i="9"/>
  <c r="C170" i="9" s="1"/>
  <c r="B171" i="9"/>
  <c r="C171" i="9" s="1"/>
  <c r="B172" i="9"/>
  <c r="C172" i="9" s="1"/>
  <c r="B173" i="9"/>
  <c r="C173" i="9" s="1"/>
  <c r="B174" i="9"/>
  <c r="C174" i="9" s="1"/>
  <c r="B175" i="9"/>
  <c r="C175" i="9" s="1"/>
  <c r="B176" i="9"/>
  <c r="C176" i="9" s="1"/>
  <c r="B177" i="9"/>
  <c r="C177" i="9" s="1"/>
  <c r="B178" i="9"/>
  <c r="C178" i="9" s="1"/>
  <c r="B179" i="9"/>
  <c r="C179" i="9" s="1"/>
  <c r="B180" i="9"/>
  <c r="C180" i="9" s="1"/>
  <c r="B181" i="9"/>
  <c r="C181" i="9" s="1"/>
  <c r="B182" i="9"/>
  <c r="C182" i="9" s="1"/>
  <c r="B183" i="9"/>
  <c r="C183" i="9" s="1"/>
  <c r="B184" i="9"/>
  <c r="C184" i="9" s="1"/>
  <c r="B185" i="9"/>
  <c r="C185" i="9" s="1"/>
  <c r="B186" i="9"/>
  <c r="C186" i="9" s="1"/>
  <c r="B187" i="9"/>
  <c r="C187" i="9" s="1"/>
  <c r="B188" i="9"/>
  <c r="C188" i="9" s="1"/>
  <c r="B189" i="9"/>
  <c r="C189" i="9" s="1"/>
  <c r="B190" i="9"/>
  <c r="C190" i="9" s="1"/>
  <c r="B191" i="9"/>
  <c r="C191" i="9" s="1"/>
  <c r="B192" i="9"/>
  <c r="C192" i="9" s="1"/>
  <c r="B193" i="9"/>
  <c r="C193" i="9" s="1"/>
  <c r="B194" i="9"/>
  <c r="C194" i="9" s="1"/>
  <c r="B195" i="9"/>
  <c r="C195" i="9" s="1"/>
  <c r="B196" i="9"/>
  <c r="C196" i="9" s="1"/>
  <c r="B197" i="9"/>
  <c r="C197" i="9" s="1"/>
  <c r="B198" i="9"/>
  <c r="C198" i="9" s="1"/>
  <c r="B199" i="9"/>
  <c r="C199" i="9" s="1"/>
  <c r="B200" i="9"/>
  <c r="C200" i="9" s="1"/>
  <c r="B201" i="9"/>
  <c r="C201" i="9" s="1"/>
  <c r="B202" i="9"/>
  <c r="C202" i="9" s="1"/>
  <c r="B203" i="9"/>
  <c r="C203" i="9" s="1"/>
  <c r="B204" i="9"/>
  <c r="C204" i="9" s="1"/>
  <c r="B205" i="9"/>
  <c r="C205" i="9" s="1"/>
  <c r="B206" i="9"/>
  <c r="C206" i="9" s="1"/>
  <c r="B207" i="9"/>
  <c r="C207" i="9" s="1"/>
  <c r="B208" i="9"/>
  <c r="C208" i="9" s="1"/>
  <c r="B209" i="9"/>
  <c r="C209" i="9" s="1"/>
  <c r="B210" i="9"/>
  <c r="C210" i="9" s="1"/>
  <c r="B211" i="9"/>
  <c r="C211" i="9" s="1"/>
  <c r="B212" i="9"/>
  <c r="C212" i="9" s="1"/>
  <c r="B213" i="9"/>
  <c r="C213" i="9" s="1"/>
  <c r="B214" i="9"/>
  <c r="C214" i="9" s="1"/>
  <c r="B215" i="9"/>
  <c r="C215" i="9" s="1"/>
  <c r="B216" i="9"/>
  <c r="C216" i="9" s="1"/>
  <c r="B217" i="9"/>
  <c r="C217" i="9" s="1"/>
  <c r="B218" i="9"/>
  <c r="C218" i="9" s="1"/>
  <c r="B219" i="9"/>
  <c r="C219" i="9" s="1"/>
  <c r="B220" i="9"/>
  <c r="C220" i="9" s="1"/>
  <c r="B221" i="9"/>
  <c r="C221" i="9" s="1"/>
  <c r="B222" i="9"/>
  <c r="C222" i="9" s="1"/>
  <c r="B223" i="9"/>
  <c r="C223" i="9" s="1"/>
  <c r="B224" i="9"/>
  <c r="C224" i="9" s="1"/>
  <c r="B225" i="9"/>
  <c r="C225" i="9" s="1"/>
  <c r="B226" i="9"/>
  <c r="C226" i="9" s="1"/>
  <c r="B227" i="9"/>
  <c r="C227" i="9" s="1"/>
  <c r="B228" i="9"/>
  <c r="C228" i="9" s="1"/>
  <c r="B229" i="9"/>
  <c r="C229" i="9" s="1"/>
  <c r="B230" i="9"/>
  <c r="C230" i="9" s="1"/>
  <c r="B231" i="9"/>
  <c r="C231" i="9" s="1"/>
  <c r="B232" i="9"/>
  <c r="C232" i="9" s="1"/>
  <c r="B233" i="9"/>
  <c r="C233" i="9" s="1"/>
  <c r="B234" i="9"/>
  <c r="C234" i="9" s="1"/>
  <c r="B235" i="9"/>
  <c r="C235" i="9" s="1"/>
  <c r="B236" i="9"/>
  <c r="C236" i="9" s="1"/>
  <c r="B237" i="9"/>
  <c r="C237" i="9" s="1"/>
  <c r="B238" i="9"/>
  <c r="C238" i="9" s="1"/>
  <c r="B239" i="9"/>
  <c r="C239" i="9" s="1"/>
  <c r="B240" i="9"/>
  <c r="C240" i="9" s="1"/>
  <c r="B241" i="9"/>
  <c r="C241" i="9" s="1"/>
  <c r="B242" i="9"/>
  <c r="C242" i="9" s="1"/>
  <c r="B243" i="9"/>
  <c r="C243" i="9" s="1"/>
  <c r="B244" i="9"/>
  <c r="C244" i="9" s="1"/>
  <c r="B245" i="9"/>
  <c r="C245" i="9" s="1"/>
  <c r="B246" i="9"/>
  <c r="C246" i="9" s="1"/>
  <c r="B247" i="9"/>
  <c r="C247" i="9" s="1"/>
  <c r="B248" i="9"/>
  <c r="C248" i="9" s="1"/>
  <c r="B249" i="9"/>
  <c r="C249" i="9" s="1"/>
  <c r="B250" i="9"/>
  <c r="C250" i="9" s="1"/>
  <c r="B251" i="9"/>
  <c r="C251" i="9" s="1"/>
  <c r="B252" i="9"/>
  <c r="C252" i="9" s="1"/>
  <c r="B253" i="9"/>
  <c r="C253" i="9" s="1"/>
  <c r="B254" i="9"/>
  <c r="C254" i="9" s="1"/>
  <c r="B255" i="9"/>
  <c r="C255" i="9" s="1"/>
  <c r="B256" i="9"/>
  <c r="C256" i="9" s="1"/>
  <c r="B257" i="9"/>
  <c r="C257" i="9" s="1"/>
  <c r="B258" i="9"/>
  <c r="C258" i="9" s="1"/>
  <c r="B259" i="9"/>
  <c r="C259" i="9" s="1"/>
  <c r="B260" i="9"/>
  <c r="C260" i="9" s="1"/>
  <c r="B261" i="9"/>
  <c r="C261" i="9" s="1"/>
  <c r="B262" i="9"/>
  <c r="C262" i="9" s="1"/>
  <c r="B263" i="9"/>
  <c r="C263" i="9" s="1"/>
  <c r="B264" i="9"/>
  <c r="C264" i="9" s="1"/>
  <c r="B265" i="9"/>
  <c r="C265" i="9" s="1"/>
  <c r="B266" i="9"/>
  <c r="C266" i="9" s="1"/>
  <c r="B267" i="9"/>
  <c r="C267" i="9" s="1"/>
  <c r="B268" i="9"/>
  <c r="C268" i="9" s="1"/>
  <c r="B269" i="9"/>
  <c r="C269" i="9" s="1"/>
  <c r="B270" i="9"/>
  <c r="C270" i="9" s="1"/>
  <c r="B271" i="9"/>
  <c r="C271" i="9" s="1"/>
  <c r="B272" i="9"/>
  <c r="C272" i="9" s="1"/>
  <c r="B273" i="9"/>
  <c r="C273" i="9" s="1"/>
  <c r="B274" i="9"/>
  <c r="C274" i="9" s="1"/>
  <c r="B275" i="9"/>
  <c r="C275" i="9" s="1"/>
  <c r="B276" i="9"/>
  <c r="C276" i="9" s="1"/>
  <c r="B277" i="9"/>
  <c r="C277" i="9" s="1"/>
  <c r="B278" i="9"/>
  <c r="C278" i="9" s="1"/>
  <c r="B279" i="9"/>
  <c r="C279" i="9" s="1"/>
  <c r="B280" i="9"/>
  <c r="C280" i="9" s="1"/>
  <c r="B281" i="9"/>
  <c r="C281" i="9" s="1"/>
  <c r="B282" i="9"/>
  <c r="C282" i="9" s="1"/>
  <c r="B283" i="9"/>
  <c r="C283" i="9" s="1"/>
  <c r="B284" i="9"/>
  <c r="C284" i="9" s="1"/>
  <c r="B285" i="9"/>
  <c r="C285" i="9" s="1"/>
  <c r="B286" i="9"/>
  <c r="C286" i="9" s="1"/>
  <c r="B287" i="9"/>
  <c r="C287" i="9" s="1"/>
  <c r="B288" i="9"/>
  <c r="C288" i="9" s="1"/>
  <c r="B289" i="9"/>
  <c r="C289" i="9" s="1"/>
  <c r="B290" i="9"/>
  <c r="C290" i="9" s="1"/>
  <c r="B291" i="9"/>
  <c r="C291" i="9" s="1"/>
  <c r="B292" i="9"/>
  <c r="C292" i="9" s="1"/>
  <c r="B293" i="9"/>
  <c r="C293" i="9" s="1"/>
  <c r="B294" i="9"/>
  <c r="C294" i="9" s="1"/>
  <c r="B295" i="9"/>
  <c r="C295" i="9" s="1"/>
  <c r="B296" i="9"/>
  <c r="C296" i="9" s="1"/>
  <c r="B297" i="9"/>
  <c r="C297" i="9" s="1"/>
  <c r="B298" i="9"/>
  <c r="C298" i="9" s="1"/>
  <c r="B299" i="9"/>
  <c r="C299" i="9" s="1"/>
  <c r="B300" i="9"/>
  <c r="C300" i="9" s="1"/>
  <c r="B301" i="9"/>
  <c r="C301" i="9" s="1"/>
  <c r="B302" i="9"/>
  <c r="C302" i="9" s="1"/>
  <c r="B303" i="9"/>
  <c r="C303" i="9" s="1"/>
  <c r="B304" i="9"/>
  <c r="C304" i="9" s="1"/>
  <c r="B305" i="9"/>
  <c r="C305" i="9" s="1"/>
  <c r="B306" i="9"/>
  <c r="C306" i="9" s="1"/>
  <c r="B307" i="9"/>
  <c r="C307" i="9" s="1"/>
  <c r="B308" i="9"/>
  <c r="C308" i="9" s="1"/>
  <c r="B309" i="9"/>
  <c r="C309" i="9" s="1"/>
  <c r="B310" i="9"/>
  <c r="C310" i="9" s="1"/>
  <c r="B311" i="9"/>
  <c r="C311" i="9" s="1"/>
  <c r="B312" i="9"/>
  <c r="C312" i="9" s="1"/>
  <c r="B313" i="9"/>
  <c r="C313" i="9" s="1"/>
  <c r="B314" i="9"/>
  <c r="C314" i="9" s="1"/>
  <c r="B315" i="9"/>
  <c r="C315" i="9" s="1"/>
  <c r="B316" i="9"/>
  <c r="C316" i="9" s="1"/>
  <c r="B317" i="9"/>
  <c r="C317" i="9" s="1"/>
  <c r="B318" i="9"/>
  <c r="C318" i="9" s="1"/>
  <c r="B319" i="9"/>
  <c r="C319" i="9" s="1"/>
  <c r="B320" i="9"/>
  <c r="C320" i="9" s="1"/>
  <c r="B321" i="9"/>
  <c r="C321" i="9" s="1"/>
  <c r="B322" i="9"/>
  <c r="C322" i="9" s="1"/>
  <c r="B323" i="9"/>
  <c r="C323" i="9" s="1"/>
  <c r="B324" i="9"/>
  <c r="C324" i="9" s="1"/>
  <c r="B325" i="9"/>
  <c r="C325" i="9" s="1"/>
  <c r="B326" i="9"/>
  <c r="C326" i="9" s="1"/>
  <c r="B327" i="9"/>
  <c r="C327" i="9" s="1"/>
  <c r="B328" i="9"/>
  <c r="C328" i="9" s="1"/>
  <c r="B329" i="9"/>
  <c r="C329" i="9" s="1"/>
  <c r="B330" i="9"/>
  <c r="C330" i="9" s="1"/>
  <c r="B331" i="9"/>
  <c r="C331" i="9" s="1"/>
  <c r="B332" i="9"/>
  <c r="C332" i="9" s="1"/>
  <c r="B333" i="9"/>
  <c r="C333" i="9" s="1"/>
  <c r="B334" i="9"/>
  <c r="C334" i="9" s="1"/>
  <c r="B335" i="9"/>
  <c r="C335" i="9" s="1"/>
  <c r="B336" i="9"/>
  <c r="C336" i="9" s="1"/>
  <c r="B337" i="9"/>
  <c r="C337" i="9" s="1"/>
  <c r="B338" i="9"/>
  <c r="C338" i="9" s="1"/>
  <c r="B339" i="9"/>
  <c r="C339" i="9" s="1"/>
  <c r="B340" i="9"/>
  <c r="C340" i="9" s="1"/>
  <c r="B341" i="9"/>
  <c r="C341" i="9" s="1"/>
  <c r="B342" i="9"/>
  <c r="C342" i="9" s="1"/>
  <c r="B343" i="9"/>
  <c r="C343" i="9" s="1"/>
  <c r="B344" i="9"/>
  <c r="C344" i="9" s="1"/>
  <c r="B345" i="9"/>
  <c r="C345" i="9" s="1"/>
  <c r="B346" i="9"/>
  <c r="C346" i="9" s="1"/>
  <c r="B347" i="9"/>
  <c r="C347" i="9" s="1"/>
  <c r="B348" i="9"/>
  <c r="C348" i="9" s="1"/>
  <c r="B349" i="9"/>
  <c r="C349" i="9" s="1"/>
  <c r="B350" i="9"/>
  <c r="C350" i="9" s="1"/>
  <c r="B351" i="9"/>
  <c r="C351" i="9" s="1"/>
  <c r="B352" i="9"/>
  <c r="C352" i="9" s="1"/>
  <c r="B353" i="9"/>
  <c r="C353" i="9" s="1"/>
  <c r="B354" i="9"/>
  <c r="C354" i="9" s="1"/>
  <c r="B355" i="9"/>
  <c r="C355" i="9" s="1"/>
  <c r="B356" i="9"/>
  <c r="C356" i="9" s="1"/>
  <c r="B357" i="9"/>
  <c r="C357" i="9" s="1"/>
  <c r="B358" i="9"/>
  <c r="C358" i="9" s="1"/>
  <c r="B359" i="9"/>
  <c r="C359" i="9" s="1"/>
  <c r="B360" i="9"/>
  <c r="C360" i="9" s="1"/>
  <c r="B361" i="9"/>
  <c r="C361" i="9" s="1"/>
  <c r="B362" i="9"/>
  <c r="C362" i="9" s="1"/>
  <c r="B363" i="9"/>
  <c r="C363" i="9" s="1"/>
  <c r="B364" i="9"/>
  <c r="C364" i="9" s="1"/>
  <c r="B365" i="9"/>
  <c r="C365" i="9" s="1"/>
  <c r="B366" i="9"/>
  <c r="C366" i="9" s="1"/>
  <c r="B2" i="9"/>
  <c r="C2" i="9" s="1"/>
  <c r="I12" i="2"/>
  <c r="F369" i="9"/>
  <c r="E369" i="9"/>
  <c r="F368" i="9"/>
  <c r="E368" i="9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3" i="2"/>
  <c r="I4" i="2"/>
  <c r="I5" i="2"/>
  <c r="I6" i="2"/>
  <c r="I7" i="2"/>
  <c r="I8" i="2"/>
  <c r="I9" i="2"/>
  <c r="I10" i="2"/>
  <c r="I11" i="2"/>
  <c r="I13" i="2"/>
  <c r="I14" i="2"/>
  <c r="I15" i="2"/>
  <c r="I16" i="2"/>
  <c r="I17" i="2"/>
  <c r="I18" i="2"/>
  <c r="I19" i="2"/>
  <c r="I20" i="2"/>
  <c r="I21" i="2"/>
  <c r="I3" i="2"/>
  <c r="G368" i="9" l="1"/>
  <c r="G369" i="9"/>
  <c r="AA2" i="8"/>
  <c r="Z2" i="8"/>
  <c r="Y2" i="8"/>
  <c r="X2" i="8"/>
  <c r="W2" i="8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3" i="2"/>
  <c r="I23" i="2" l="1"/>
  <c r="I25" i="2" s="1"/>
  <c r="J9" i="2" l="1"/>
  <c r="M9" i="2" s="1"/>
  <c r="N9" i="2" s="1"/>
  <c r="J11" i="2"/>
  <c r="M11" i="2" s="1"/>
  <c r="N11" i="2" s="1"/>
  <c r="J12" i="2"/>
  <c r="M12" i="2" s="1"/>
  <c r="N12" i="2" s="1"/>
  <c r="J13" i="2"/>
  <c r="M13" i="2" s="1"/>
  <c r="N13" i="2" s="1"/>
  <c r="J15" i="2"/>
  <c r="M15" i="2" s="1"/>
  <c r="N15" i="2" s="1"/>
  <c r="J16" i="2"/>
  <c r="M16" i="2" s="1"/>
  <c r="N16" i="2" s="1"/>
  <c r="J17" i="2"/>
  <c r="M17" i="2" s="1"/>
  <c r="N17" i="2" s="1"/>
  <c r="J18" i="2"/>
  <c r="M18" i="2" s="1"/>
  <c r="N18" i="2" s="1"/>
  <c r="J19" i="2"/>
  <c r="M19" i="2" s="1"/>
  <c r="N19" i="2" s="1"/>
  <c r="J10" i="2"/>
  <c r="M10" i="2" s="1"/>
  <c r="N10" i="2" s="1"/>
  <c r="J14" i="2"/>
  <c r="M14" i="2" s="1"/>
  <c r="N14" i="2" s="1"/>
  <c r="J20" i="2"/>
  <c r="M20" i="2" s="1"/>
  <c r="N20" i="2" s="1"/>
  <c r="J21" i="2"/>
  <c r="M21" i="2" s="1"/>
  <c r="N21" i="2" s="1"/>
  <c r="J3" i="2"/>
  <c r="J4" i="2"/>
  <c r="M4" i="2" s="1"/>
  <c r="N4" i="2" s="1"/>
  <c r="J5" i="2"/>
  <c r="M5" i="2" s="1"/>
  <c r="N5" i="2" s="1"/>
  <c r="J6" i="2"/>
  <c r="M6" i="2" s="1"/>
  <c r="N6" i="2" s="1"/>
  <c r="J8" i="2"/>
  <c r="M8" i="2" s="1"/>
  <c r="N8" i="2" s="1"/>
  <c r="J7" i="2"/>
  <c r="M7" i="2" s="1"/>
  <c r="N7" i="2" s="1"/>
  <c r="J24" i="2" l="1"/>
  <c r="M3" i="2"/>
  <c r="N3" i="2" l="1"/>
  <c r="N24" i="2" s="1"/>
  <c r="M24" i="2"/>
  <c r="O2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0E5799-00B4-4E11-A8D9-636358DB87FC}" keepAlive="1" name="ModelConnection_外部資料_1" description="資料模型" type="5" refreshedVersion="6" minRefreshableVersion="5" saveData="1">
    <dbPr connection="Data Model Connection" command="Form_Responses1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0FCD1123-1686-4E69-9782-4F2A757DBE6A}" keepAlive="1" name="ModelConnection_外部資料_2" description="資料模型" type="5" refreshedVersion="6" minRefreshableVersion="5" saveData="1">
    <dbPr connection="Data Model Connection" command="Form_Responses13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E45724E9-F234-468C-9048-F6B9133D21F5}" keepAlive="1" name="ThisWorkbookDataModel" description="資料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78604D9-EEBB-43B1-9778-B88AD395E2F8}" name="查詢 - Form_Responses1" description="與活頁簿中 'Form_Responses1' 查詢的連接。" type="100" refreshedVersion="6" minRefreshableVersion="5">
    <extLst>
      <ext xmlns:x15="http://schemas.microsoft.com/office/spreadsheetml/2010/11/main" uri="{DE250136-89BD-433C-8126-D09CA5730AF9}">
        <x15:connection id="e4c66d89-5b7d-430d-9f66-5bf459f03e8c"/>
      </ext>
    </extLst>
  </connection>
  <connection id="5" xr16:uid="{85D1FB15-3958-4D6C-AC51-A6B769A63618}" name="查詢 - Form_Responses13" description="與活頁簿中 'Form_Responses13' 查詢的連接。" type="100" refreshedVersion="6" minRefreshableVersion="5">
    <extLst>
      <ext xmlns:x15="http://schemas.microsoft.com/office/spreadsheetml/2010/11/main" uri="{DE250136-89BD-433C-8126-D09CA5730AF9}">
        <x15:connection id="8cd17bd5-b041-4e19-bba4-0045a74eacad"/>
      </ext>
    </extLst>
  </connection>
  <connection id="6" xr16:uid="{541D65C5-AB53-4123-AB47-AC7387B18460}" keepAlive="1" name="查詢 - 工作表1" description="與活頁簿中 '工作表1' 查詢的連接。" type="5" refreshedVersion="6" background="1" saveData="1">
    <dbPr connection="Provider=Microsoft.Mashup.OleDb.1;Data Source=$Workbook$;Location=工作表1;Extended Properties=&quot;&quot;" command="SELECT * FROM [工作表1]"/>
  </connection>
</connections>
</file>

<file path=xl/sharedStrings.xml><?xml version="1.0" encoding="utf-8"?>
<sst xmlns="http://schemas.openxmlformats.org/spreadsheetml/2006/main" count="339" uniqueCount="169">
  <si>
    <r>
      <rPr>
        <sz val="12"/>
        <color theme="1"/>
        <rFont val="新細明體"/>
        <family val="1"/>
        <charset val="136"/>
      </rPr>
      <t>時刻</t>
    </r>
    <phoneticPr fontId="9" type="noConversion"/>
  </si>
  <si>
    <r>
      <rPr>
        <sz val="12"/>
        <color theme="1"/>
        <rFont val="新細明體"/>
        <family val="1"/>
        <charset val="136"/>
      </rPr>
      <t>區間</t>
    </r>
    <phoneticPr fontId="9" type="noConversion"/>
  </si>
  <si>
    <r>
      <rPr>
        <sz val="12"/>
        <color theme="1"/>
        <rFont val="新細明體"/>
        <family val="1"/>
        <charset val="136"/>
      </rPr>
      <t>自強</t>
    </r>
    <phoneticPr fontId="9" type="noConversion"/>
  </si>
  <si>
    <r>
      <rPr>
        <sz val="12"/>
        <color theme="1"/>
        <rFont val="新細明體"/>
        <family val="1"/>
        <charset val="136"/>
      </rPr>
      <t>莒光</t>
    </r>
    <phoneticPr fontId="9" type="noConversion"/>
  </si>
  <si>
    <r>
      <rPr>
        <sz val="10"/>
        <color rgb="FF000000"/>
        <rFont val="新細明體"/>
        <family val="1"/>
        <charset val="136"/>
      </rPr>
      <t>班車數</t>
    </r>
    <phoneticPr fontId="9" type="noConversion"/>
  </si>
  <si>
    <r>
      <rPr>
        <sz val="10"/>
        <color rgb="FF000000"/>
        <rFont val="新細明體"/>
        <family val="1"/>
        <charset val="136"/>
      </rPr>
      <t>時間權重</t>
    </r>
    <phoneticPr fontId="9" type="noConversion"/>
  </si>
  <si>
    <r>
      <rPr>
        <sz val="10"/>
        <color rgb="FF000000"/>
        <rFont val="新細明體"/>
        <family val="1"/>
        <charset val="136"/>
      </rPr>
      <t>人數誤差</t>
    </r>
    <phoneticPr fontId="9" type="noConversion"/>
  </si>
  <si>
    <r>
      <rPr>
        <sz val="10"/>
        <color rgb="FF000000"/>
        <rFont val="新細明體"/>
        <family val="1"/>
        <charset val="136"/>
      </rPr>
      <t>預估人數</t>
    </r>
    <r>
      <rPr>
        <sz val="10"/>
        <color rgb="FF000000"/>
        <rFont val="Times New Roman"/>
        <family val="1"/>
      </rPr>
      <t>SD</t>
    </r>
    <phoneticPr fontId="9" type="noConversion"/>
  </si>
  <si>
    <r>
      <rPr>
        <sz val="10"/>
        <color rgb="FF000000"/>
        <rFont val="新細明體"/>
        <family val="1"/>
        <charset val="136"/>
      </rPr>
      <t>小時總權重</t>
    </r>
    <phoneticPr fontId="9" type="noConversion"/>
  </si>
  <si>
    <r>
      <rPr>
        <sz val="10"/>
        <color rgb="FF000000"/>
        <rFont val="新細明體"/>
        <family val="1"/>
        <charset val="136"/>
      </rPr>
      <t>預估人數</t>
    </r>
    <r>
      <rPr>
        <sz val="10"/>
        <color rgb="FF000000"/>
        <rFont val="Times New Roman"/>
        <family val="1"/>
      </rPr>
      <t>Mean</t>
    </r>
    <phoneticPr fontId="9" type="noConversion"/>
  </si>
  <si>
    <r>
      <rPr>
        <sz val="10"/>
        <color rgb="FF000000"/>
        <rFont val="新細明體"/>
        <family val="1"/>
        <charset val="136"/>
      </rPr>
      <t>進站比例</t>
    </r>
    <phoneticPr fontId="9" type="noConversion"/>
  </si>
  <si>
    <r>
      <rPr>
        <sz val="10"/>
        <color rgb="FF000000"/>
        <rFont val="新細明體"/>
        <family val="1"/>
        <charset val="136"/>
      </rPr>
      <t>進站</t>
    </r>
    <phoneticPr fontId="9" type="noConversion"/>
  </si>
  <si>
    <r>
      <rPr>
        <sz val="10"/>
        <color rgb="FF000000"/>
        <rFont val="新細明體"/>
        <family val="1"/>
        <charset val="136"/>
      </rPr>
      <t>出站</t>
    </r>
    <phoneticPr fontId="9" type="noConversion"/>
  </si>
  <si>
    <r>
      <rPr>
        <sz val="12"/>
        <color rgb="FF006100"/>
        <rFont val="新細明體"/>
        <family val="1"/>
        <charset val="136"/>
        <scheme val="minor"/>
      </rPr>
      <t>停車</t>
    </r>
    <phoneticPr fontId="9" type="noConversion"/>
  </si>
  <si>
    <r>
      <rPr>
        <sz val="12"/>
        <color rgb="FF9C0006"/>
        <rFont val="新細明體"/>
        <family val="1"/>
        <charset val="136"/>
        <scheme val="minor"/>
      </rPr>
      <t>離開</t>
    </r>
    <phoneticPr fontId="9" type="noConversion"/>
  </si>
  <si>
    <t>Weight</t>
    <phoneticPr fontId="9" type="noConversion"/>
  </si>
  <si>
    <r>
      <rPr>
        <sz val="10"/>
        <color rgb="FF000000"/>
        <rFont val="新細明體"/>
        <family val="1"/>
        <charset val="136"/>
      </rPr>
      <t>機車</t>
    </r>
    <phoneticPr fontId="9" type="noConversion"/>
  </si>
  <si>
    <t>預估</t>
    <phoneticPr fontId="9" type="noConversion"/>
  </si>
  <si>
    <r>
      <rPr>
        <sz val="10"/>
        <color rgb="FF000000"/>
        <rFont val="新細明體"/>
        <family val="1"/>
        <charset val="136"/>
      </rPr>
      <t>汽車</t>
    </r>
    <phoneticPr fontId="9" type="noConversion"/>
  </si>
  <si>
    <r>
      <rPr>
        <sz val="10"/>
        <color rgb="FF000000"/>
        <rFont val="新細明體"/>
        <family val="1"/>
        <charset val="136"/>
      </rPr>
      <t>預估</t>
    </r>
    <phoneticPr fontId="9" type="noConversion"/>
  </si>
  <si>
    <r>
      <rPr>
        <sz val="10"/>
        <color rgb="FF000000"/>
        <rFont val="新細明體"/>
        <family val="1"/>
        <charset val="136"/>
      </rPr>
      <t>單車</t>
    </r>
    <phoneticPr fontId="9" type="noConversion"/>
  </si>
  <si>
    <r>
      <rPr>
        <sz val="10"/>
        <color rgb="FF000000"/>
        <rFont val="新細明體"/>
        <family val="1"/>
        <charset val="136"/>
      </rPr>
      <t>進出比</t>
    </r>
    <phoneticPr fontId="9" type="noConversion"/>
  </si>
  <si>
    <r>
      <rPr>
        <sz val="10"/>
        <color rgb="FF000000"/>
        <rFont val="新細明體"/>
        <family val="1"/>
        <charset val="136"/>
      </rPr>
      <t>日均量</t>
    </r>
    <r>
      <rPr>
        <sz val="10"/>
        <color rgb="FF000000"/>
        <rFont val="Times New Roman"/>
        <family val="1"/>
      </rPr>
      <t>p</t>
    </r>
    <phoneticPr fontId="9" type="noConversion"/>
  </si>
  <si>
    <r>
      <rPr>
        <sz val="10"/>
        <color rgb="FF000000"/>
        <rFont val="新細明體"/>
        <family val="1"/>
        <charset val="136"/>
      </rPr>
      <t>人數</t>
    </r>
    <phoneticPr fontId="9" type="noConversion"/>
  </si>
  <si>
    <r>
      <rPr>
        <sz val="10"/>
        <color rgb="FF000000"/>
        <rFont val="新細明體"/>
        <family val="1"/>
        <charset val="136"/>
      </rPr>
      <t>權重</t>
    </r>
    <phoneticPr fontId="9" type="noConversion"/>
  </si>
  <si>
    <t>時間戳記</t>
  </si>
  <si>
    <t>您此次到志學站：</t>
  </si>
  <si>
    <t>您本次使用何種交通工具 前往/離開 志學站？</t>
  </si>
  <si>
    <t>如果志學站停車場將進行收費，您一天願意支付多少錢停放機車？</t>
  </si>
  <si>
    <t>您此次到志學站的目的是什麼？</t>
  </si>
  <si>
    <t>您偏好使用何種交通工具 前往/離開 志學站？</t>
  </si>
  <si>
    <t>如果志學站停車場將進行收費，您一天願意支付多少錢停放汽車？</t>
  </si>
  <si>
    <t>即將搭乘火車</t>
  </si>
  <si>
    <t>機車</t>
  </si>
  <si>
    <t>100以上</t>
  </si>
  <si>
    <t>上班</t>
  </si>
  <si>
    <t>汽車</t>
  </si>
  <si>
    <t>上學</t>
  </si>
  <si>
    <t>10～30</t>
  </si>
  <si>
    <t>31～50</t>
  </si>
  <si>
    <t>單車</t>
  </si>
  <si>
    <t>步行</t>
  </si>
  <si>
    <t>51～100</t>
  </si>
  <si>
    <t>YY</t>
  </si>
  <si>
    <t>去台北</t>
  </si>
  <si>
    <t>晚點搭車</t>
  </si>
  <si>
    <t>旅遊</t>
  </si>
  <si>
    <t>其他建議</t>
  </si>
  <si>
    <t>回家</t>
  </si>
  <si>
    <t>取票</t>
  </si>
  <si>
    <t>台北</t>
  </si>
  <si>
    <t>剛抵達並下火車</t>
  </si>
  <si>
    <t>放學</t>
  </si>
  <si>
    <t>領車票</t>
  </si>
  <si>
    <t>日期</t>
  </si>
  <si>
    <t>分水嶺時間(過了即歸零計算)</t>
    <phoneticPr fontId="13" alignment="center"/>
  </si>
  <si>
    <t>對應車種車次</t>
    <phoneticPr fontId="13" alignment="center"/>
  </si>
  <si>
    <t>方向</t>
    <phoneticPr fontId="13" alignment="center"/>
  </si>
  <si>
    <t>出站人數</t>
  </si>
  <si>
    <t>進站人數</t>
  </si>
  <si>
    <t>學生</t>
  </si>
  <si>
    <t>其它人士</t>
  </si>
  <si>
    <t>步行(進)</t>
    <phoneticPr fontId="13" alignment="center"/>
  </si>
  <si>
    <t>步行(出)</t>
    <phoneticPr fontId="13" alignment="center"/>
  </si>
  <si>
    <t>單車(進)</t>
    <phoneticPr fontId="13" alignment="center"/>
  </si>
  <si>
    <t>單車(出)</t>
    <phoneticPr fontId="13" alignment="center"/>
  </si>
  <si>
    <t>機車(進)</t>
    <phoneticPr fontId="13" alignment="center"/>
  </si>
  <si>
    <t>機車(出)</t>
    <phoneticPr fontId="13" alignment="center"/>
  </si>
  <si>
    <t>汽車(進)</t>
    <phoneticPr fontId="13" alignment="center"/>
  </si>
  <si>
    <t>汽車(出)</t>
    <phoneticPr fontId="13" alignment="center"/>
  </si>
  <si>
    <t>接送(進)</t>
    <phoneticPr fontId="13" alignment="center"/>
  </si>
  <si>
    <t>接送(出)</t>
    <phoneticPr fontId="13" alignment="center"/>
  </si>
  <si>
    <t>期望步行</t>
  </si>
  <si>
    <t>期望單車</t>
  </si>
  <si>
    <t>期望機車</t>
  </si>
  <si>
    <t>期望汽車</t>
  </si>
  <si>
    <t>停車場汽車數量</t>
  </si>
  <si>
    <t>停車場機車數量</t>
  </si>
  <si>
    <t>停車場單車數量</t>
  </si>
  <si>
    <t>機車格</t>
  </si>
  <si>
    <t>汽車格</t>
  </si>
  <si>
    <t>莒光 602</t>
    <phoneticPr fontId="13" alignment="center"/>
  </si>
  <si>
    <t>南下</t>
    <phoneticPr fontId="13" alignment="center"/>
  </si>
  <si>
    <t>區間 4513</t>
  </si>
  <si>
    <t>北上</t>
    <phoneticPr fontId="13" alignment="center"/>
  </si>
  <si>
    <t> 自強(3000) 207</t>
  </si>
  <si>
    <t> 區間快 4015</t>
  </si>
  <si>
    <t> 自強(3000) 283</t>
  </si>
  <si>
    <t> 區間 4537</t>
  </si>
  <si>
    <t>區間 4552</t>
    <phoneticPr fontId="13" alignment="center"/>
  </si>
  <si>
    <t>區間 4543</t>
  </si>
  <si>
    <t>trnOpDate</t>
  </si>
  <si>
    <t>staCode</t>
  </si>
  <si>
    <t>gateInComingCnt</t>
  </si>
  <si>
    <t>gateOutGoingCnt</t>
  </si>
  <si>
    <t>Weekday</t>
    <phoneticPr fontId="9" type="noConversion"/>
  </si>
  <si>
    <t>Date Format</t>
    <phoneticPr fontId="9" type="noConversion"/>
  </si>
  <si>
    <t>num_people</t>
    <phoneticPr fontId="9" type="noConversion"/>
  </si>
  <si>
    <t>定義平日為周一到周四</t>
    <phoneticPr fontId="9" type="noConversion"/>
  </si>
  <si>
    <t>扣除國定連假的前一天及寒暑假</t>
    <phoneticPr fontId="9" type="noConversion"/>
  </si>
  <si>
    <r>
      <rPr>
        <sz val="14"/>
        <color rgb="FF080808"/>
        <rFont val="Times New Roman"/>
        <family val="1"/>
      </rPr>
      <t xml:space="preserve">B </t>
    </r>
    <r>
      <rPr>
        <sz val="14"/>
        <color rgb="FF266EA0"/>
        <rFont val="新細明體"/>
        <family val="1"/>
      </rPr>
      <t>區間</t>
    </r>
    <r>
      <rPr>
        <sz val="14"/>
        <color rgb="FF266EA0"/>
        <rFont val="Times New Roman"/>
        <family val="1"/>
      </rPr>
      <t>4514</t>
    </r>
    <r>
      <rPr>
        <sz val="14"/>
        <color rgb="FF080808"/>
        <rFont val="新細明體"/>
        <family val="1"/>
      </rPr>
      <t>（ 花蓮 --+  玉里
）</t>
    </r>
    <phoneticPr fontId="9" type="noConversion"/>
  </si>
  <si>
    <r>
      <rPr>
        <sz val="14"/>
        <color rgb="FF080808"/>
        <rFont val="Times New Roman"/>
        <family val="1"/>
      </rPr>
      <t>05:45</t>
    </r>
  </si>
  <si>
    <r>
      <rPr>
        <sz val="14"/>
        <color rgb="FF010101"/>
        <rFont val="Times New Roman"/>
        <family val="1"/>
      </rPr>
      <t xml:space="preserve">0  </t>
    </r>
    <r>
      <rPr>
        <sz val="14"/>
        <color rgb="FF266EA0"/>
        <rFont val="新細明體"/>
        <family val="1"/>
      </rPr>
      <t>區間</t>
    </r>
    <r>
      <rPr>
        <sz val="14"/>
        <color rgb="FF266EA0"/>
        <rFont val="Times New Roman"/>
        <family val="1"/>
      </rPr>
      <t>4503</t>
    </r>
    <r>
      <rPr>
        <sz val="14"/>
        <color rgb="FF010101"/>
        <rFont val="新細明體"/>
        <family val="1"/>
      </rPr>
      <t>（ 光復 -+  花蓮
）</t>
    </r>
  </si>
  <si>
    <r>
      <rPr>
        <sz val="14"/>
        <color rgb="FF010101"/>
        <rFont val="Times New Roman"/>
        <family val="1"/>
      </rPr>
      <t>06:02</t>
    </r>
  </si>
  <si>
    <r>
      <rPr>
        <sz val="14"/>
        <color rgb="FF080808"/>
        <rFont val="新細明體"/>
        <family val="1"/>
      </rPr>
      <t xml:space="preserve">日   </t>
    </r>
    <r>
      <rPr>
        <sz val="14"/>
        <color rgb="FF266EA0"/>
        <rFont val="新細明體"/>
        <family val="1"/>
      </rPr>
      <t>自強</t>
    </r>
    <r>
      <rPr>
        <sz val="14"/>
        <color rgb="FF266EA0"/>
        <rFont val="Times New Roman"/>
        <family val="1"/>
      </rPr>
      <t>(3000)306</t>
    </r>
    <r>
      <rPr>
        <sz val="14"/>
        <color rgb="FF080808"/>
        <rFont val="新細明體"/>
        <family val="1"/>
      </rPr>
      <t>（ 花蓮一新左營）</t>
    </r>
  </si>
  <si>
    <r>
      <rPr>
        <sz val="14"/>
        <color rgb="FF080808"/>
        <rFont val="Times New Roman"/>
        <family val="1"/>
      </rPr>
      <t>06:38</t>
    </r>
  </si>
  <si>
    <r>
      <rPr>
        <sz val="14"/>
        <color rgb="FF010101"/>
        <rFont val="Times New Roman"/>
        <family val="1"/>
      </rPr>
      <t xml:space="preserve">0  </t>
    </r>
    <r>
      <rPr>
        <sz val="14"/>
        <color rgb="FF266EA0"/>
        <rFont val="新細明體"/>
        <family val="1"/>
      </rPr>
      <t>區間</t>
    </r>
    <r>
      <rPr>
        <sz val="14"/>
        <color rgb="FF266EA0"/>
        <rFont val="Times New Roman"/>
        <family val="1"/>
      </rPr>
      <t>4513</t>
    </r>
    <r>
      <rPr>
        <sz val="14"/>
        <color rgb="FF010101"/>
        <rFont val="新細明體"/>
        <family val="1"/>
      </rPr>
      <t>（ 玉里--+  和平
）</t>
    </r>
  </si>
  <si>
    <r>
      <rPr>
        <sz val="14"/>
        <color rgb="FF010101"/>
        <rFont val="Times New Roman"/>
        <family val="1"/>
      </rPr>
      <t>06</t>
    </r>
    <r>
      <rPr>
        <sz val="14"/>
        <color rgb="FF313131"/>
        <rFont val="Times New Roman"/>
        <family val="1"/>
      </rPr>
      <t>:</t>
    </r>
    <r>
      <rPr>
        <sz val="14"/>
        <color rgb="FF010101"/>
        <rFont val="Times New Roman"/>
        <family val="1"/>
      </rPr>
      <t>49</t>
    </r>
  </si>
  <si>
    <r>
      <rPr>
        <sz val="14"/>
        <color rgb="FF080808"/>
        <rFont val="新細明體"/>
        <family val="1"/>
      </rPr>
      <t xml:space="preserve">日  </t>
    </r>
    <r>
      <rPr>
        <sz val="14"/>
        <color rgb="FF266EA0"/>
        <rFont val="新細明體"/>
        <family val="1"/>
      </rPr>
      <t>莒光</t>
    </r>
    <r>
      <rPr>
        <sz val="14"/>
        <color rgb="FF266EA0"/>
        <rFont val="Times New Roman"/>
        <family val="1"/>
      </rPr>
      <t>602</t>
    </r>
    <r>
      <rPr>
        <sz val="14"/>
        <color rgb="FF080808"/>
        <rFont val="新細明體"/>
        <family val="1"/>
      </rPr>
      <t>（ 花蓮 -+  臺東）</t>
    </r>
  </si>
  <si>
    <r>
      <rPr>
        <sz val="14"/>
        <color rgb="FF080808"/>
        <rFont val="Times New Roman"/>
        <family val="1"/>
      </rPr>
      <t>06:50</t>
    </r>
  </si>
  <si>
    <r>
      <rPr>
        <sz val="14"/>
        <color rgb="FF010101"/>
        <rFont val="新細明體"/>
        <family val="1"/>
      </rPr>
      <t xml:space="preserve">日   </t>
    </r>
    <r>
      <rPr>
        <sz val="14"/>
        <color rgb="FF266EA0"/>
        <rFont val="新細明體"/>
        <family val="1"/>
      </rPr>
      <t>自強</t>
    </r>
    <r>
      <rPr>
        <sz val="14"/>
        <color rgb="FF266EA0"/>
        <rFont val="Times New Roman"/>
        <family val="1"/>
      </rPr>
      <t>(3000)207</t>
    </r>
    <r>
      <rPr>
        <sz val="14"/>
        <color rgb="FF010101"/>
        <rFont val="新細明體"/>
        <family val="1"/>
      </rPr>
      <t>（壽 豐一樹林）</t>
    </r>
  </si>
  <si>
    <r>
      <rPr>
        <sz val="14"/>
        <color rgb="FF010101"/>
        <rFont val="Times New Roman"/>
        <family val="1"/>
      </rPr>
      <t>07:07</t>
    </r>
  </si>
  <si>
    <r>
      <rPr>
        <sz val="14"/>
        <color rgb="FF080808"/>
        <rFont val="新細明體"/>
        <family val="1"/>
      </rPr>
      <t xml:space="preserve">日   </t>
    </r>
    <r>
      <rPr>
        <sz val="14"/>
        <color rgb="FF266EA0"/>
        <rFont val="新細明體"/>
        <family val="1"/>
      </rPr>
      <t>區間</t>
    </r>
    <r>
      <rPr>
        <sz val="14"/>
        <color rgb="FF266EA0"/>
        <rFont val="Times New Roman"/>
        <family val="1"/>
      </rPr>
      <t>4516</t>
    </r>
    <r>
      <rPr>
        <sz val="14"/>
        <color rgb="FF080808"/>
        <rFont val="新細明體"/>
        <family val="1"/>
      </rPr>
      <t>（宜 蘭-+  臺東
）</t>
    </r>
  </si>
  <si>
    <r>
      <rPr>
        <sz val="14"/>
        <color rgb="FF080808"/>
        <rFont val="Times New Roman"/>
        <family val="1"/>
      </rPr>
      <t>08:07</t>
    </r>
  </si>
  <si>
    <r>
      <rPr>
        <sz val="14"/>
        <color rgb="FF010101"/>
        <rFont val="新細明體"/>
        <family val="1"/>
      </rPr>
      <t xml:space="preserve">日   </t>
    </r>
    <r>
      <rPr>
        <sz val="14"/>
        <color rgb="FF266EA0"/>
        <rFont val="新細明體"/>
        <family val="1"/>
      </rPr>
      <t>區間快</t>
    </r>
    <r>
      <rPr>
        <sz val="14"/>
        <color rgb="FF266EA0"/>
        <rFont val="Times New Roman"/>
        <family val="1"/>
      </rPr>
      <t>4015</t>
    </r>
    <r>
      <rPr>
        <sz val="14"/>
        <color rgb="FF010101"/>
        <rFont val="新細明體"/>
        <family val="1"/>
      </rPr>
      <t>（ 玉里 一 花</t>
    </r>
    <r>
      <rPr>
        <sz val="14"/>
        <color rgb="FF131313"/>
        <rFont val="新細明體"/>
        <family val="1"/>
      </rPr>
      <t>蓮）</t>
    </r>
  </si>
  <si>
    <r>
      <rPr>
        <sz val="14"/>
        <color rgb="FF010101"/>
        <rFont val="Times New Roman"/>
        <family val="1"/>
      </rPr>
      <t>08:32</t>
    </r>
  </si>
  <si>
    <r>
      <rPr>
        <sz val="14"/>
        <color rgb="FF010101"/>
        <rFont val="新細明體"/>
        <family val="1"/>
      </rPr>
      <t xml:space="preserve">日   </t>
    </r>
    <r>
      <rPr>
        <sz val="14"/>
        <color rgb="FF266EA0"/>
        <rFont val="新細明體"/>
        <family val="1"/>
      </rPr>
      <t>自強</t>
    </r>
    <r>
      <rPr>
        <sz val="14"/>
        <color rgb="FF266EA0"/>
        <rFont val="Times New Roman"/>
        <family val="1"/>
      </rPr>
      <t>(3000)407</t>
    </r>
    <r>
      <rPr>
        <sz val="14"/>
        <color rgb="FF010101"/>
        <rFont val="新細明體"/>
        <family val="1"/>
      </rPr>
      <t>（臺 東一樹林）</t>
    </r>
  </si>
  <si>
    <r>
      <rPr>
        <sz val="14"/>
        <color rgb="FF010101"/>
        <rFont val="Times New Roman"/>
        <family val="1"/>
      </rPr>
      <t>08:41</t>
    </r>
  </si>
  <si>
    <r>
      <rPr>
        <sz val="14"/>
        <color rgb="FF080808"/>
        <rFont val="新細明體"/>
        <family val="1"/>
      </rPr>
      <t xml:space="preserve">日   </t>
    </r>
    <r>
      <rPr>
        <sz val="14"/>
        <color rgb="FF266EA0"/>
        <rFont val="新細明體"/>
        <family val="1"/>
      </rPr>
      <t>自強</t>
    </r>
    <r>
      <rPr>
        <sz val="14"/>
        <color rgb="FF266EA0"/>
        <rFont val="Times New Roman"/>
        <family val="1"/>
      </rPr>
      <t>(3000)4 06</t>
    </r>
    <r>
      <rPr>
        <sz val="14"/>
        <color rgb="FF080808"/>
        <rFont val="新細明體"/>
        <family val="1"/>
      </rPr>
      <t>（樹  林
-+臺東）</t>
    </r>
  </si>
  <si>
    <r>
      <rPr>
        <sz val="14"/>
        <color rgb="FF080808"/>
        <rFont val="Times New Roman"/>
        <family val="1"/>
      </rPr>
      <t>09:15</t>
    </r>
  </si>
  <si>
    <r>
      <rPr>
        <sz val="14"/>
        <color rgb="FF0C0C0C"/>
        <rFont val="新細明體"/>
        <family val="1"/>
      </rPr>
      <t xml:space="preserve">日   </t>
    </r>
    <r>
      <rPr>
        <sz val="14"/>
        <color rgb="FF266EA0"/>
        <rFont val="新細明體"/>
        <family val="1"/>
      </rPr>
      <t>區間</t>
    </r>
    <r>
      <rPr>
        <sz val="14"/>
        <color rgb="FF266EA0"/>
        <rFont val="Times New Roman"/>
        <family val="1"/>
      </rPr>
      <t xml:space="preserve">4517 </t>
    </r>
    <r>
      <rPr>
        <sz val="14"/>
        <color rgb="FF0C0C0C"/>
        <rFont val="新細明體"/>
        <family val="1"/>
      </rPr>
      <t>（臺  東 一 花蓮</t>
    </r>
  </si>
  <si>
    <r>
      <rPr>
        <sz val="14"/>
        <color rgb="FF0C0C0C"/>
        <rFont val="Times New Roman"/>
        <family val="1"/>
      </rPr>
      <t>09:26</t>
    </r>
  </si>
  <si>
    <r>
      <rPr>
        <sz val="14"/>
        <color rgb="FF080808"/>
        <rFont val="Times New Roman"/>
        <family val="1"/>
      </rPr>
      <t xml:space="preserve">B </t>
    </r>
    <r>
      <rPr>
        <sz val="14"/>
        <color rgb="FF266EA0"/>
        <rFont val="新細明體"/>
        <family val="1"/>
      </rPr>
      <t>自強</t>
    </r>
    <r>
      <rPr>
        <sz val="14"/>
        <color rgb="FF266EA0"/>
        <rFont val="Times New Roman"/>
        <family val="1"/>
      </rPr>
      <t>(3000)308</t>
    </r>
    <r>
      <rPr>
        <sz val="14"/>
        <color rgb="FF080808"/>
        <rFont val="新細明體"/>
        <family val="1"/>
      </rPr>
      <t>（ 花蓮一新左營）</t>
    </r>
  </si>
  <si>
    <r>
      <rPr>
        <sz val="14"/>
        <color rgb="FF080808"/>
        <rFont val="Times New Roman"/>
        <family val="1"/>
      </rPr>
      <t>10:36</t>
    </r>
  </si>
  <si>
    <r>
      <rPr>
        <sz val="14"/>
        <color rgb="FF0C0C0C"/>
        <rFont val="Arial"/>
        <family val="2"/>
      </rPr>
      <t xml:space="preserve">a </t>
    </r>
    <r>
      <rPr>
        <sz val="14"/>
        <color rgb="FF266EA0"/>
        <rFont val="新細明體"/>
        <family val="1"/>
      </rPr>
      <t>自強</t>
    </r>
    <r>
      <rPr>
        <sz val="14"/>
        <color rgb="FF266EA0"/>
        <rFont val="Times New Roman"/>
        <family val="1"/>
      </rPr>
      <t>(3000)41 5</t>
    </r>
    <r>
      <rPr>
        <sz val="14"/>
        <color rgb="FF0C0C0C"/>
        <rFont val="新細明體"/>
        <family val="1"/>
      </rPr>
      <t>（新左營
一樹林）</t>
    </r>
  </si>
  <si>
    <r>
      <rPr>
        <sz val="14"/>
        <color rgb="FF0C0C0C"/>
        <rFont val="Times New Roman"/>
        <family val="1"/>
      </rPr>
      <t>11:34</t>
    </r>
  </si>
  <si>
    <r>
      <rPr>
        <sz val="14"/>
        <color rgb="FF080808"/>
        <rFont val="新細明體"/>
        <family val="1"/>
      </rPr>
      <t xml:space="preserve">日  </t>
    </r>
    <r>
      <rPr>
        <sz val="14"/>
        <color rgb="FF266EA0"/>
        <rFont val="新細明體"/>
        <family val="1"/>
      </rPr>
      <t>區間</t>
    </r>
    <r>
      <rPr>
        <sz val="14"/>
        <color rgb="FF266EA0"/>
        <rFont val="Times New Roman"/>
        <family val="1"/>
      </rPr>
      <t>4528</t>
    </r>
    <r>
      <rPr>
        <sz val="14"/>
        <color rgb="FF080808"/>
        <rFont val="新細明體"/>
        <family val="1"/>
      </rPr>
      <t>（ 花蓮 一 玉里
）</t>
    </r>
  </si>
  <si>
    <r>
      <rPr>
        <sz val="14"/>
        <color rgb="FF080808"/>
        <rFont val="Times New Roman"/>
        <family val="1"/>
      </rPr>
      <t>12:58</t>
    </r>
  </si>
  <si>
    <r>
      <rPr>
        <sz val="14"/>
        <color rgb="FF0C0C0C"/>
        <rFont val="新細明體"/>
        <family val="1"/>
      </rPr>
      <t>8         9</t>
    </r>
  </si>
  <si>
    <r>
      <rPr>
        <sz val="14"/>
        <color rgb="FF0C0C0C"/>
        <rFont val="Arial"/>
        <family val="2"/>
      </rPr>
      <t xml:space="preserve">a </t>
    </r>
    <r>
      <rPr>
        <sz val="14"/>
        <color rgb="FF266EA0"/>
        <rFont val="新細明體"/>
        <family val="1"/>
      </rPr>
      <t>區間</t>
    </r>
    <r>
      <rPr>
        <sz val="14"/>
        <color rgb="FF266EA0"/>
        <rFont val="Times New Roman"/>
        <family val="1"/>
      </rPr>
      <t xml:space="preserve">4521 </t>
    </r>
    <r>
      <rPr>
        <sz val="14"/>
        <color rgb="FF0C0C0C"/>
        <rFont val="新細明體"/>
        <family val="1"/>
      </rPr>
      <t>（臺  東 一 花蓮
）</t>
    </r>
  </si>
  <si>
    <r>
      <rPr>
        <sz val="14"/>
        <color rgb="FF0C0C0C"/>
        <rFont val="Times New Roman"/>
        <family val="1"/>
      </rPr>
      <t>13:06</t>
    </r>
  </si>
  <si>
    <r>
      <rPr>
        <sz val="14"/>
        <color rgb="FF080808"/>
        <rFont val="Arial"/>
        <family val="2"/>
      </rPr>
      <t xml:space="preserve">0  </t>
    </r>
    <r>
      <rPr>
        <sz val="14"/>
        <color rgb="FF266EA0"/>
        <rFont val="新細明體"/>
        <family val="1"/>
      </rPr>
      <t>區間</t>
    </r>
    <r>
      <rPr>
        <sz val="14"/>
        <color rgb="FF266EA0"/>
        <rFont val="Times New Roman"/>
        <family val="1"/>
      </rPr>
      <t>4534</t>
    </r>
    <r>
      <rPr>
        <sz val="14"/>
        <color rgb="FF080808"/>
        <rFont val="新細明體"/>
        <family val="1"/>
      </rPr>
      <t>（ 花蓮 一 臺東
）</t>
    </r>
  </si>
  <si>
    <r>
      <rPr>
        <sz val="14"/>
        <color rgb="FF080808"/>
        <rFont val="Times New Roman"/>
        <family val="1"/>
      </rPr>
      <t>13:40</t>
    </r>
  </si>
  <si>
    <r>
      <rPr>
        <sz val="14"/>
        <color rgb="FF0C0C0C"/>
        <rFont val="新細明體"/>
        <family val="1"/>
      </rPr>
      <t xml:space="preserve">日  </t>
    </r>
    <r>
      <rPr>
        <sz val="14"/>
        <color rgb="FF266EA0"/>
        <rFont val="新細明體"/>
        <family val="1"/>
      </rPr>
      <t>自強</t>
    </r>
    <r>
      <rPr>
        <sz val="14"/>
        <color rgb="FF266EA0"/>
        <rFont val="Times New Roman"/>
        <family val="1"/>
      </rPr>
      <t>(3000)222</t>
    </r>
    <r>
      <rPr>
        <sz val="14"/>
        <color rgb="FF0C0C0C"/>
        <rFont val="新細明體"/>
        <family val="1"/>
      </rPr>
      <t>（樹  林一瑞穗）</t>
    </r>
  </si>
  <si>
    <r>
      <rPr>
        <sz val="14"/>
        <color rgb="FF0C0C0C"/>
        <rFont val="Times New Roman"/>
        <family val="1"/>
      </rPr>
      <t>14:09</t>
    </r>
  </si>
  <si>
    <r>
      <rPr>
        <sz val="14"/>
        <color rgb="FF0C0C0C"/>
        <rFont val="新細明體"/>
        <family val="1"/>
      </rPr>
      <t xml:space="preserve">日  </t>
    </r>
    <r>
      <rPr>
        <sz val="14"/>
        <color rgb="FF266EA0"/>
        <rFont val="新細明體"/>
        <family val="1"/>
      </rPr>
      <t>自強</t>
    </r>
    <r>
      <rPr>
        <sz val="14"/>
        <color rgb="FF266EA0"/>
        <rFont val="Times New Roman"/>
        <family val="1"/>
      </rPr>
      <t>424</t>
    </r>
    <r>
      <rPr>
        <sz val="14"/>
        <color rgb="FF0C0C0C"/>
        <rFont val="新細明體"/>
        <family val="1"/>
      </rPr>
      <t>（ 花蓮 --+  臺東）</t>
    </r>
  </si>
  <si>
    <r>
      <rPr>
        <sz val="14"/>
        <color rgb="FF0C0C0C"/>
        <rFont val="Times New Roman"/>
        <family val="1"/>
      </rPr>
      <t>14:30</t>
    </r>
  </si>
  <si>
    <r>
      <rPr>
        <sz val="14"/>
        <color rgb="FF0C0C0C"/>
        <rFont val="Arial"/>
        <family val="2"/>
      </rPr>
      <t xml:space="preserve">a </t>
    </r>
    <r>
      <rPr>
        <sz val="14"/>
        <color rgb="FF266EA0"/>
        <rFont val="新細明體"/>
        <family val="1"/>
      </rPr>
      <t>莒光</t>
    </r>
    <r>
      <rPr>
        <sz val="14"/>
        <color rgb="FF266EA0"/>
        <rFont val="Times New Roman"/>
        <family val="1"/>
      </rPr>
      <t>653</t>
    </r>
    <r>
      <rPr>
        <sz val="14"/>
        <color rgb="FF0C0C0C"/>
        <rFont val="新細明體"/>
        <family val="1"/>
      </rPr>
      <t>（臺  東 一 彰化）</t>
    </r>
  </si>
  <si>
    <r>
      <rPr>
        <sz val="14"/>
        <color rgb="FF0C0C0C"/>
        <rFont val="Times New Roman"/>
        <family val="1"/>
      </rPr>
      <t>14:31</t>
    </r>
  </si>
  <si>
    <r>
      <rPr>
        <sz val="14"/>
        <color rgb="FF0C0C0C"/>
        <rFont val="新細明體"/>
        <family val="1"/>
      </rPr>
      <t xml:space="preserve">日   </t>
    </r>
    <r>
      <rPr>
        <sz val="14"/>
        <color rgb="FF266EA0"/>
        <rFont val="新細明體"/>
        <family val="1"/>
      </rPr>
      <t xml:space="preserve">自強 </t>
    </r>
    <r>
      <rPr>
        <sz val="14"/>
        <color rgb="FF266EA0"/>
        <rFont val="Times New Roman"/>
        <family val="1"/>
      </rPr>
      <t>(3000)42 3</t>
    </r>
    <r>
      <rPr>
        <sz val="14"/>
        <color rgb="FF0C0C0C"/>
        <rFont val="新細明體"/>
        <family val="1"/>
      </rPr>
      <t>（新左營
--+樹林）</t>
    </r>
  </si>
  <si>
    <r>
      <rPr>
        <sz val="14"/>
        <color rgb="FF0C0C0C"/>
        <rFont val="Times New Roman"/>
        <family val="1"/>
      </rPr>
      <t>15:08</t>
    </r>
  </si>
  <si>
    <r>
      <rPr>
        <sz val="14"/>
        <color rgb="FF0C0C0C"/>
        <rFont val="新細明體"/>
        <family val="1"/>
      </rPr>
      <t xml:space="preserve">日   </t>
    </r>
    <r>
      <rPr>
        <sz val="14"/>
        <color rgb="FF266EA0"/>
        <rFont val="新細明體"/>
        <family val="1"/>
      </rPr>
      <t xml:space="preserve">自強 </t>
    </r>
    <r>
      <rPr>
        <sz val="14"/>
        <color rgb="FF266EA0"/>
        <rFont val="Times New Roman"/>
        <family val="1"/>
      </rPr>
      <t>(3000)22 9</t>
    </r>
    <r>
      <rPr>
        <sz val="14"/>
        <color rgb="FF0C0C0C"/>
        <rFont val="新細明體"/>
        <family val="1"/>
      </rPr>
      <t>（瑞穗
-+樹林）</t>
    </r>
  </si>
  <si>
    <r>
      <rPr>
        <sz val="14"/>
        <color rgb="FF0C0C0C"/>
        <rFont val="Times New Roman"/>
        <family val="1"/>
      </rPr>
      <t>16:10</t>
    </r>
  </si>
  <si>
    <r>
      <rPr>
        <sz val="14"/>
        <color rgb="FF0C0C0C"/>
        <rFont val="新細明體"/>
        <family val="1"/>
      </rPr>
      <t xml:space="preserve">日   </t>
    </r>
    <r>
      <rPr>
        <sz val="14"/>
        <color rgb="FF266EA0"/>
        <rFont val="新細明體"/>
        <family val="1"/>
      </rPr>
      <t>自強</t>
    </r>
    <r>
      <rPr>
        <sz val="14"/>
        <color rgb="FF266EA0"/>
        <rFont val="Times New Roman"/>
        <family val="1"/>
      </rPr>
      <t>(3000)4 28</t>
    </r>
    <r>
      <rPr>
        <sz val="14"/>
        <color rgb="FF0C0C0C"/>
        <rFont val="新細明體"/>
        <family val="1"/>
      </rPr>
      <t>（樹  林
-+新左營）</t>
    </r>
  </si>
  <si>
    <r>
      <rPr>
        <sz val="14"/>
        <color rgb="FF0C0C0C"/>
        <rFont val="Times New Roman"/>
        <family val="1"/>
      </rPr>
      <t>16:55</t>
    </r>
  </si>
  <si>
    <r>
      <rPr>
        <sz val="14"/>
        <color rgb="FF0C0C0C"/>
        <rFont val="新細明體"/>
        <family val="1"/>
      </rPr>
      <t xml:space="preserve">日  </t>
    </r>
    <r>
      <rPr>
        <sz val="14"/>
        <color rgb="FF266EA0"/>
        <rFont val="新細明體"/>
        <family val="1"/>
      </rPr>
      <t>自強</t>
    </r>
    <r>
      <rPr>
        <sz val="14"/>
        <color rgb="FF266EA0"/>
        <rFont val="Times New Roman"/>
        <family val="1"/>
      </rPr>
      <t>(3000)232</t>
    </r>
    <r>
      <rPr>
        <sz val="14"/>
        <color rgb="FF0C0C0C"/>
        <rFont val="新細明體"/>
        <family val="1"/>
      </rPr>
      <t>（樹  林
-+壽農）</t>
    </r>
  </si>
  <si>
    <r>
      <rPr>
        <sz val="14"/>
        <color rgb="FF0C0C0C"/>
        <rFont val="Times New Roman"/>
        <family val="1"/>
      </rPr>
      <t>17:01</t>
    </r>
  </si>
  <si>
    <r>
      <rPr>
        <sz val="14"/>
        <color rgb="FF0C0C0C"/>
        <rFont val="新細明體"/>
        <family val="1"/>
      </rPr>
      <t xml:space="preserve">日  </t>
    </r>
    <r>
      <rPr>
        <sz val="14"/>
        <color rgb="FF266EA0"/>
        <rFont val="新細明體"/>
        <family val="1"/>
      </rPr>
      <t>自強</t>
    </r>
    <r>
      <rPr>
        <sz val="14"/>
        <color rgb="FF266EA0"/>
        <rFont val="Times New Roman"/>
        <family val="1"/>
      </rPr>
      <t>(3000)28 3</t>
    </r>
    <r>
      <rPr>
        <sz val="14"/>
        <color rgb="FF0C0C0C"/>
        <rFont val="新細明體"/>
        <family val="1"/>
      </rPr>
      <t>（壽豐
-+斗六）</t>
    </r>
  </si>
  <si>
    <r>
      <rPr>
        <sz val="14"/>
        <color rgb="FF0C0C0C"/>
        <rFont val="Times New Roman"/>
        <family val="1"/>
      </rPr>
      <t>17:23</t>
    </r>
  </si>
  <si>
    <r>
      <rPr>
        <sz val="14"/>
        <color rgb="FF0C0C0C"/>
        <rFont val="Arial"/>
        <family val="2"/>
      </rPr>
      <t xml:space="preserve">O </t>
    </r>
    <r>
      <rPr>
        <sz val="14"/>
        <color rgb="FF266EA0"/>
        <rFont val="新細明體"/>
        <family val="1"/>
      </rPr>
      <t>雹間</t>
    </r>
    <r>
      <rPr>
        <sz val="14"/>
        <color rgb="FF266EA0"/>
        <rFont val="Times New Roman"/>
        <family val="1"/>
      </rPr>
      <t>4537</t>
    </r>
    <r>
      <rPr>
        <sz val="14"/>
        <color rgb="FF0C0C0C"/>
        <rFont val="新細明體"/>
        <family val="1"/>
      </rPr>
      <t>（臺  東 一 花蓮
）</t>
    </r>
  </si>
  <si>
    <r>
      <rPr>
        <sz val="14"/>
        <color rgb="FF0C0C0C"/>
        <rFont val="Times New Roman"/>
        <family val="1"/>
      </rPr>
      <t>17:48</t>
    </r>
  </si>
  <si>
    <r>
      <rPr>
        <sz val="14"/>
        <color rgb="FF0C0C0C"/>
        <rFont val="新細明體"/>
        <family val="1"/>
      </rPr>
      <t xml:space="preserve">日  </t>
    </r>
    <r>
      <rPr>
        <sz val="14"/>
        <color rgb="FF266EA0"/>
        <rFont val="新細明體"/>
        <family val="1"/>
      </rPr>
      <t>區間</t>
    </r>
    <r>
      <rPr>
        <sz val="14"/>
        <color rgb="FF266EA0"/>
        <rFont val="Times New Roman"/>
        <family val="1"/>
      </rPr>
      <t>4552</t>
    </r>
    <r>
      <rPr>
        <sz val="14"/>
        <color rgb="FF0C0C0C"/>
        <rFont val="新細明體"/>
        <family val="1"/>
      </rPr>
      <t>（南 澳--+  玉里
）</t>
    </r>
  </si>
  <si>
    <r>
      <rPr>
        <sz val="14"/>
        <color rgb="FF0C0C0C"/>
        <rFont val="Times New Roman"/>
        <family val="1"/>
      </rPr>
      <t>18:12</t>
    </r>
  </si>
  <si>
    <r>
      <rPr>
        <sz val="14"/>
        <color rgb="FF0C0C0C"/>
        <rFont val="新細明體"/>
        <family val="1"/>
      </rPr>
      <t xml:space="preserve">日    </t>
    </r>
    <r>
      <rPr>
        <sz val="14"/>
        <color rgb="FF266EA0"/>
        <rFont val="新細明體"/>
        <family val="1"/>
      </rPr>
      <t>區間</t>
    </r>
    <r>
      <rPr>
        <sz val="14"/>
        <color rgb="FF266EA0"/>
        <rFont val="Times New Roman"/>
        <family val="1"/>
      </rPr>
      <t>454 3</t>
    </r>
    <r>
      <rPr>
        <sz val="14"/>
        <color rgb="FF0C0C0C"/>
        <rFont val="新細明體"/>
        <family val="1"/>
      </rPr>
      <t>（ 玉里 一 花蓮
）</t>
    </r>
  </si>
  <si>
    <r>
      <rPr>
        <sz val="14"/>
        <color rgb="FF0C0C0C"/>
        <rFont val="Times New Roman"/>
        <family val="1"/>
      </rPr>
      <t>18:29</t>
    </r>
  </si>
  <si>
    <r>
      <rPr>
        <sz val="14"/>
        <color rgb="FF0C0C0C"/>
        <rFont val="新細明體"/>
        <family val="1"/>
      </rPr>
      <t xml:space="preserve">日   </t>
    </r>
    <r>
      <rPr>
        <sz val="14"/>
        <color rgb="FF266EA0"/>
        <rFont val="新細明體"/>
        <family val="1"/>
      </rPr>
      <t>自強</t>
    </r>
    <r>
      <rPr>
        <sz val="14"/>
        <color rgb="FF266EA0"/>
        <rFont val="Times New Roman"/>
        <family val="1"/>
      </rPr>
      <t xml:space="preserve">(3000)434 </t>
    </r>
    <r>
      <rPr>
        <sz val="14"/>
        <color rgb="FF0C0C0C"/>
        <rFont val="新細明體"/>
        <family val="1"/>
      </rPr>
      <t>（樹  林一新左營）</t>
    </r>
  </si>
  <si>
    <r>
      <rPr>
        <sz val="14"/>
        <color rgb="FF0C0C0C"/>
        <rFont val="Times New Roman"/>
        <family val="1"/>
      </rPr>
      <t>18:56</t>
    </r>
  </si>
  <si>
    <r>
      <rPr>
        <sz val="14"/>
        <color rgb="FF0C0C0C"/>
        <rFont val="新細明體"/>
        <family val="1"/>
      </rPr>
      <t xml:space="preserve">日  </t>
    </r>
    <r>
      <rPr>
        <sz val="14"/>
        <color rgb="FF266EA0"/>
        <rFont val="新細明體"/>
        <family val="1"/>
      </rPr>
      <t>區間</t>
    </r>
    <r>
      <rPr>
        <sz val="14"/>
        <color rgb="FF266EA0"/>
        <rFont val="Times New Roman"/>
        <family val="1"/>
      </rPr>
      <t>4556</t>
    </r>
    <r>
      <rPr>
        <sz val="14"/>
        <color rgb="FF0C0C0C"/>
        <rFont val="新細明體"/>
        <family val="1"/>
      </rPr>
      <t>（ 花蓮 一 臺東
）</t>
    </r>
  </si>
  <si>
    <r>
      <rPr>
        <sz val="14"/>
        <color rgb="FF0C0C0C"/>
        <rFont val="Times New Roman"/>
        <family val="1"/>
      </rPr>
      <t>19:32</t>
    </r>
  </si>
  <si>
    <r>
      <rPr>
        <sz val="14"/>
        <color rgb="FF0C0C0C"/>
        <rFont val="新細明體"/>
        <family val="1"/>
      </rPr>
      <t xml:space="preserve">日  </t>
    </r>
    <r>
      <rPr>
        <sz val="14"/>
        <color rgb="FF266EA0"/>
        <rFont val="新細明體"/>
        <family val="1"/>
      </rPr>
      <t>自強</t>
    </r>
    <r>
      <rPr>
        <sz val="14"/>
        <color rgb="FF266EA0"/>
        <rFont val="Times New Roman"/>
        <family val="1"/>
      </rPr>
      <t>(3000)317</t>
    </r>
    <r>
      <rPr>
        <sz val="14"/>
        <color rgb="FF0C0C0C"/>
        <rFont val="新細明體"/>
        <family val="1"/>
      </rPr>
      <t>（ 新左營
--+花蓮）</t>
    </r>
  </si>
  <si>
    <r>
      <rPr>
        <sz val="14"/>
        <color rgb="FF0C0C0C"/>
        <rFont val="Times New Roman"/>
        <family val="1"/>
      </rPr>
      <t>20:24</t>
    </r>
  </si>
  <si>
    <r>
      <rPr>
        <sz val="14"/>
        <color rgb="FF266EA0"/>
        <rFont val="新細明體"/>
        <family val="1"/>
      </rPr>
      <t>自強</t>
    </r>
    <r>
      <rPr>
        <sz val="14"/>
        <color rgb="FF266EA0"/>
        <rFont val="Times New Roman"/>
        <family val="1"/>
      </rPr>
      <t>449</t>
    </r>
    <r>
      <rPr>
        <sz val="14"/>
        <color rgb="FF0C0C0C"/>
        <rFont val="新細明體"/>
        <family val="1"/>
      </rPr>
      <t>（臺  東 -+  花蓮）</t>
    </r>
  </si>
  <si>
    <r>
      <rPr>
        <sz val="14"/>
        <color rgb="FF0C0C0C"/>
        <rFont val="Times New Roman"/>
        <family val="1"/>
      </rPr>
      <t>20:49</t>
    </r>
  </si>
  <si>
    <r>
      <rPr>
        <sz val="14"/>
        <color rgb="FF010101"/>
        <rFont val="新細明體"/>
        <family val="1"/>
      </rPr>
      <t xml:space="preserve">日   </t>
    </r>
    <r>
      <rPr>
        <sz val="14"/>
        <color rgb="FF266EA0"/>
        <rFont val="新細明體"/>
        <family val="1"/>
      </rPr>
      <t>區間</t>
    </r>
    <r>
      <rPr>
        <sz val="14"/>
        <color rgb="FF266EA0"/>
        <rFont val="Times New Roman"/>
        <family val="1"/>
      </rPr>
      <t>4558</t>
    </r>
    <r>
      <rPr>
        <sz val="14"/>
        <color rgb="FF010101"/>
        <rFont val="新細明體"/>
        <family val="1"/>
      </rPr>
      <t>（ 花蓮  一 玉里
）</t>
    </r>
  </si>
  <si>
    <r>
      <rPr>
        <sz val="14"/>
        <color rgb="FF010101"/>
        <rFont val="Times New Roman"/>
        <family val="1"/>
      </rPr>
      <t>21:31</t>
    </r>
  </si>
  <si>
    <r>
      <rPr>
        <sz val="14"/>
        <color rgb="FF0C0C0C"/>
        <rFont val="新細明體"/>
        <family val="1"/>
      </rPr>
      <t xml:space="preserve">日   </t>
    </r>
    <r>
      <rPr>
        <sz val="14"/>
        <color rgb="FF266EA0"/>
        <rFont val="新細明體"/>
        <family val="1"/>
      </rPr>
      <t>自強</t>
    </r>
    <r>
      <rPr>
        <sz val="14"/>
        <color rgb="FF266EA0"/>
        <rFont val="Times New Roman"/>
        <family val="1"/>
      </rPr>
      <t>(3000)323</t>
    </r>
    <r>
      <rPr>
        <sz val="14"/>
        <color rgb="FF0C0C0C"/>
        <rFont val="新細明體"/>
        <family val="1"/>
      </rPr>
      <t>（ 新左營一花蓮）</t>
    </r>
  </si>
  <si>
    <r>
      <rPr>
        <sz val="14"/>
        <color rgb="FF0C0C0C"/>
        <rFont val="Times New Roman"/>
        <family val="1"/>
      </rPr>
      <t>23:15</t>
    </r>
  </si>
  <si>
    <r>
      <rPr>
        <sz val="14"/>
        <color rgb="FF010101"/>
        <rFont val="Times New Roman"/>
        <family val="1"/>
      </rPr>
      <t>23:32</t>
    </r>
  </si>
  <si>
    <r>
      <rPr>
        <sz val="14"/>
        <color rgb="FF010101"/>
        <rFont val="新細明體"/>
        <family val="1"/>
      </rPr>
      <t xml:space="preserve">日   </t>
    </r>
    <r>
      <rPr>
        <sz val="14"/>
        <color rgb="FF266EA0"/>
        <rFont val="新細明體"/>
        <family val="1"/>
      </rPr>
      <t>自強</t>
    </r>
    <r>
      <rPr>
        <sz val="14"/>
        <color rgb="FF266EA0"/>
        <rFont val="Times New Roman"/>
        <family val="1"/>
      </rPr>
      <t>(3000)252</t>
    </r>
    <r>
      <rPr>
        <sz val="14"/>
        <color rgb="FF010101"/>
        <rFont val="新細明體"/>
        <family val="1"/>
      </rPr>
      <t>（樹  林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</si>
</sst>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400]h:mm:ss\ AM/PM"/>
    <numFmt numFmtId="177" formatCode="0_);[Red]\(0\)"/>
  </numFmts>
  <fonts count="44">
    <font>
      <sz val="10"/>
      <color rgb="FF000000"/>
      <name val="Times New Roman"/>
      <charset val="204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5"/>
      <name val="新細明體"/>
      <family val="1"/>
      <charset val="136"/>
    </font>
    <font>
      <sz val="12"/>
      <name val="Times New Roman"/>
      <family val="1"/>
    </font>
    <font>
      <sz val="12.5"/>
      <name val="Times New Roman"/>
      <family val="1"/>
    </font>
    <font>
      <sz val="12.5"/>
      <name val="新細明體"/>
      <family val="1"/>
      <charset val="136"/>
    </font>
    <font>
      <sz val="14"/>
      <color rgb="FF0C0C0C"/>
      <name val="Arial"/>
      <family val="2"/>
    </font>
    <font>
      <sz val="12"/>
      <color rgb="FF3F3F76"/>
      <name val="新細明體"/>
      <family val="2"/>
      <charset val="136"/>
      <scheme val="minor"/>
    </font>
    <font>
      <sz val="9"/>
      <name val="細明體"/>
      <family val="3"/>
      <charset val="136"/>
    </font>
    <font>
      <sz val="10"/>
      <color rgb="FF000000"/>
      <name val="新細明體"/>
      <family val="1"/>
      <charset val="136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6"/>
      <name val="Yu Gothic"/>
      <family val="2"/>
      <charset val="128"/>
    </font>
    <font>
      <b/>
      <sz val="12"/>
      <color rgb="FF3F3F3F"/>
      <name val="新細明體"/>
      <family val="2"/>
      <charset val="136"/>
      <scheme val="minor"/>
    </font>
    <font>
      <sz val="10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theme="1"/>
      <name val="新細明體"/>
      <family val="1"/>
      <charset val="136"/>
    </font>
    <font>
      <sz val="12"/>
      <color rgb="FF3F3F76"/>
      <name val="Times New Roman"/>
      <family val="1"/>
    </font>
    <font>
      <sz val="12"/>
      <color rgb="FF00610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0"/>
      <color rgb="FF000000"/>
      <name val="Times New Roman"/>
      <family val="1"/>
      <charset val="136"/>
    </font>
    <font>
      <sz val="10"/>
      <color rgb="FF000000"/>
      <name val="Microsoft JhengHei"/>
      <family val="2"/>
      <charset val="136"/>
    </font>
    <font>
      <b/>
      <sz val="11"/>
      <name val="新細明體"/>
      <family val="1"/>
      <charset val="136"/>
    </font>
    <font>
      <b/>
      <sz val="10"/>
      <color rgb="FF000000"/>
      <name val="Times New Roman"/>
      <family val="1"/>
    </font>
    <font>
      <sz val="14"/>
      <color rgb="FF080808"/>
      <name val="新細明體"/>
      <family val="2"/>
    </font>
    <font>
      <sz val="14"/>
      <color rgb="FF000000"/>
      <name val="Times New Roman"/>
      <family val="1"/>
      <charset val="204"/>
    </font>
    <font>
      <sz val="14"/>
      <color rgb="FF080808"/>
      <name val="Times New Roman"/>
      <family val="1"/>
    </font>
    <font>
      <sz val="14"/>
      <color rgb="FF266EA0"/>
      <name val="新細明體"/>
      <family val="1"/>
    </font>
    <font>
      <sz val="14"/>
      <color rgb="FF266EA0"/>
      <name val="Times New Roman"/>
      <family val="1"/>
    </font>
    <font>
      <sz val="14"/>
      <color rgb="FF080808"/>
      <name val="新細明體"/>
      <family val="1"/>
    </font>
    <font>
      <sz val="14"/>
      <name val="Times New Roman"/>
      <family val="1"/>
    </font>
    <font>
      <sz val="14"/>
      <color rgb="FF010101"/>
      <name val="Times New Roman"/>
      <family val="2"/>
    </font>
    <font>
      <sz val="14"/>
      <color rgb="FF000000"/>
      <name val="Times New Roman"/>
      <family val="1"/>
    </font>
    <font>
      <sz val="14"/>
      <color rgb="FF010101"/>
      <name val="Times New Roman"/>
      <family val="1"/>
    </font>
    <font>
      <sz val="14"/>
      <color rgb="FF010101"/>
      <name val="新細明體"/>
      <family val="1"/>
    </font>
    <font>
      <sz val="14"/>
      <color rgb="FF313131"/>
      <name val="Times New Roman"/>
      <family val="1"/>
    </font>
    <font>
      <sz val="14"/>
      <color rgb="FF131313"/>
      <name val="新細明體"/>
      <family val="1"/>
    </font>
    <font>
      <sz val="14"/>
      <color rgb="FF0C0C0C"/>
      <name val="新細明體"/>
      <family val="2"/>
    </font>
    <font>
      <sz val="14"/>
      <color rgb="FF0C0C0C"/>
      <name val="新細明體"/>
      <family val="1"/>
    </font>
    <font>
      <sz val="14"/>
      <color rgb="FF0C0C0C"/>
      <name val="Times New Roman"/>
      <family val="1"/>
    </font>
    <font>
      <sz val="14"/>
      <name val="新細明體"/>
      <family val="1"/>
      <charset val="136"/>
    </font>
    <font>
      <sz val="14"/>
      <color rgb="FF080808"/>
      <name val="Arial"/>
      <family val="2"/>
    </font>
    <font>
      <sz val="14"/>
      <color rgb="FF0C0C0C"/>
      <name val="Times New Roman"/>
      <family val="2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/>
      <diagonal/>
    </border>
    <border>
      <left/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2">
    <xf numFmtId="0" fontId="0" fillId="0" borderId="0"/>
    <xf numFmtId="0" fontId="8" fillId="2" borderId="8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4" fillId="14" borderId="12" applyNumberFormat="0" applyAlignment="0" applyProtection="0">
      <alignment vertical="center"/>
    </xf>
  </cellStyleXfs>
  <cellXfs count="108">
    <xf numFmtId="0" fontId="0" fillId="0" borderId="0" xfId="0" applyAlignment="1">
      <alignment horizontal="left" vertical="top"/>
    </xf>
    <xf numFmtId="0" fontId="4" fillId="0" borderId="3" xfId="0" applyFont="1" applyBorder="1" applyAlignment="1">
      <alignment vertical="top" wrapText="1"/>
    </xf>
    <xf numFmtId="0" fontId="4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0" fillId="0" borderId="0" xfId="0" applyAlignment="1">
      <alignment vertical="top"/>
    </xf>
    <xf numFmtId="0" fontId="6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3" fillId="0" borderId="0" xfId="0" applyFont="1" applyAlignment="1">
      <alignment vertical="top" wrapText="1"/>
    </xf>
    <xf numFmtId="22" fontId="0" fillId="0" borderId="0" xfId="0" applyNumberFormat="1" applyAlignment="1">
      <alignment horizontal="left" vertical="top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77" fontId="12" fillId="7" borderId="9" xfId="6" applyNumberFormat="1" applyBorder="1" applyAlignment="1">
      <alignment horizontal="center" vertical="center"/>
    </xf>
    <xf numFmtId="177" fontId="11" fillId="6" borderId="9" xfId="5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8" borderId="9" xfId="7" applyBorder="1" applyAlignment="1">
      <alignment horizontal="center" vertical="center"/>
    </xf>
    <xf numFmtId="0" fontId="2" fillId="4" borderId="9" xfId="3" applyBorder="1" applyAlignment="1">
      <alignment horizontal="center" vertical="center"/>
    </xf>
    <xf numFmtId="0" fontId="1" fillId="9" borderId="9" xfId="8" applyBorder="1" applyAlignment="1">
      <alignment horizontal="center" vertical="center"/>
    </xf>
    <xf numFmtId="0" fontId="1" fillId="10" borderId="9" xfId="9" applyBorder="1" applyAlignment="1">
      <alignment horizontal="center" vertical="center"/>
    </xf>
    <xf numFmtId="0" fontId="1" fillId="11" borderId="9" xfId="10" applyBorder="1" applyAlignment="1">
      <alignment horizontal="center" vertical="center"/>
    </xf>
    <xf numFmtId="176" fontId="0" fillId="12" borderId="0" xfId="0" applyNumberFormat="1" applyFill="1" applyAlignment="1">
      <alignment vertical="center"/>
    </xf>
    <xf numFmtId="0" fontId="15" fillId="0" borderId="0" xfId="0" applyFont="1" applyAlignment="1">
      <alignment horizontal="left" vertical="top"/>
    </xf>
    <xf numFmtId="0" fontId="16" fillId="4" borderId="0" xfId="3" applyFont="1" applyBorder="1" applyAlignment="1">
      <alignment horizontal="left" vertical="top"/>
    </xf>
    <xf numFmtId="0" fontId="18" fillId="2" borderId="8" xfId="1" applyFont="1" applyAlignment="1">
      <alignment horizontal="left" vertical="top"/>
    </xf>
    <xf numFmtId="0" fontId="18" fillId="2" borderId="8" xfId="1" applyNumberFormat="1" applyFont="1" applyAlignment="1">
      <alignment horizontal="left" vertical="top"/>
    </xf>
    <xf numFmtId="0" fontId="16" fillId="5" borderId="0" xfId="4" applyFont="1" applyBorder="1" applyAlignment="1">
      <alignment horizontal="left" vertical="top"/>
    </xf>
    <xf numFmtId="0" fontId="16" fillId="3" borderId="0" xfId="2" applyFont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21" fillId="0" borderId="0" xfId="0" applyFont="1" applyAlignment="1">
      <alignment horizontal="left" vertical="top"/>
    </xf>
    <xf numFmtId="0" fontId="14" fillId="14" borderId="12" xfId="11" applyAlignment="1">
      <alignment horizontal="left" vertical="top"/>
    </xf>
    <xf numFmtId="0" fontId="14" fillId="14" borderId="12" xfId="11" applyNumberFormat="1" applyAlignment="1">
      <alignment horizontal="left" vertical="top"/>
    </xf>
    <xf numFmtId="14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0" fillId="12" borderId="0" xfId="0" applyNumberFormat="1" applyFill="1" applyAlignment="1">
      <alignment vertical="center"/>
    </xf>
    <xf numFmtId="0" fontId="0" fillId="13" borderId="0" xfId="0" applyNumberFormat="1" applyFill="1" applyAlignment="1">
      <alignment vertical="center"/>
    </xf>
    <xf numFmtId="0" fontId="15" fillId="0" borderId="0" xfId="0" applyFont="1" applyAlignment="1">
      <alignment vertical="center"/>
    </xf>
    <xf numFmtId="14" fontId="15" fillId="0" borderId="0" xfId="0" applyNumberFormat="1" applyFont="1" applyAlignment="1">
      <alignment vertical="center"/>
    </xf>
    <xf numFmtId="0" fontId="0" fillId="15" borderId="0" xfId="0" applyNumberFormat="1" applyFill="1" applyAlignment="1">
      <alignment vertical="center"/>
    </xf>
    <xf numFmtId="0" fontId="22" fillId="0" borderId="0" xfId="0" applyFont="1" applyAlignment="1">
      <alignment vertical="center"/>
    </xf>
    <xf numFmtId="0" fontId="23" fillId="0" borderId="9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NumberFormat="1" applyAlignment="1">
      <alignment horizontal="left" vertical="top"/>
    </xf>
    <xf numFmtId="14" fontId="0" fillId="0" borderId="0" xfId="0" applyNumberFormat="1"/>
    <xf numFmtId="0" fontId="11" fillId="6" borderId="0" xfId="5" applyNumberFormat="1" applyBorder="1" applyAlignment="1">
      <alignment horizontal="center" vertical="top"/>
    </xf>
    <xf numFmtId="0" fontId="12" fillId="7" borderId="0" xfId="6" applyNumberForma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9" borderId="9" xfId="8" applyBorder="1" applyAlignment="1">
      <alignment horizontal="center" vertical="center"/>
    </xf>
    <xf numFmtId="0" fontId="1" fillId="10" borderId="9" xfId="9" applyBorder="1" applyAlignment="1">
      <alignment horizontal="center" vertical="center"/>
    </xf>
    <xf numFmtId="0" fontId="1" fillId="11" borderId="9" xfId="10" applyBorder="1" applyAlignment="1">
      <alignment horizontal="center" vertical="center"/>
    </xf>
    <xf numFmtId="177" fontId="12" fillId="7" borderId="9" xfId="6" applyNumberFormat="1" applyBorder="1" applyAlignment="1">
      <alignment horizontal="center" vertical="center"/>
    </xf>
    <xf numFmtId="177" fontId="11" fillId="6" borderId="9" xfId="5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177" fontId="1" fillId="8" borderId="9" xfId="7" applyNumberFormat="1" applyBorder="1" applyAlignment="1">
      <alignment horizontal="center" vertical="center"/>
    </xf>
    <xf numFmtId="177" fontId="2" fillId="4" borderId="9" xfId="3" applyNumberFormat="1" applyBorder="1" applyAlignment="1">
      <alignment horizontal="center" vertical="center"/>
    </xf>
    <xf numFmtId="0" fontId="2" fillId="4" borderId="9" xfId="3" applyBorder="1" applyAlignment="1">
      <alignment horizontal="center" vertical="center"/>
    </xf>
    <xf numFmtId="0" fontId="1" fillId="9" borderId="10" xfId="8" applyBorder="1" applyAlignment="1">
      <alignment horizontal="center" vertical="center"/>
    </xf>
    <xf numFmtId="0" fontId="1" fillId="9" borderId="11" xfId="8" applyBorder="1" applyAlignment="1">
      <alignment horizontal="center" vertical="center"/>
    </xf>
    <xf numFmtId="0" fontId="1" fillId="10" borderId="10" xfId="9" applyBorder="1" applyAlignment="1">
      <alignment horizontal="center" vertical="center"/>
    </xf>
    <xf numFmtId="0" fontId="1" fillId="10" borderId="11" xfId="9" applyBorder="1" applyAlignment="1">
      <alignment horizontal="center" vertical="center"/>
    </xf>
    <xf numFmtId="0" fontId="2" fillId="4" borderId="10" xfId="3" applyBorder="1" applyAlignment="1">
      <alignment horizontal="center" vertical="center"/>
    </xf>
    <xf numFmtId="0" fontId="2" fillId="4" borderId="11" xfId="3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8" borderId="10" xfId="7" applyBorder="1" applyAlignment="1">
      <alignment horizontal="center" vertical="center"/>
    </xf>
    <xf numFmtId="0" fontId="1" fillId="8" borderId="11" xfId="7" applyBorder="1" applyAlignment="1">
      <alignment horizontal="center" vertical="center"/>
    </xf>
    <xf numFmtId="0" fontId="24" fillId="0" borderId="0" xfId="0" applyFont="1" applyAlignment="1">
      <alignment horizontal="left" vertical="top"/>
    </xf>
    <xf numFmtId="1" fontId="25" fillId="0" borderId="0" xfId="0" applyNumberFormat="1" applyFont="1" applyAlignment="1">
      <alignment vertical="top" textRotation="180" shrinkToFit="1"/>
    </xf>
    <xf numFmtId="0" fontId="26" fillId="0" borderId="0" xfId="0" applyFont="1" applyAlignment="1">
      <alignment vertical="top" wrapText="1"/>
    </xf>
    <xf numFmtId="176" fontId="31" fillId="0" borderId="0" xfId="0" applyNumberFormat="1" applyFont="1" applyAlignment="1">
      <alignment vertical="center" wrapText="1"/>
    </xf>
    <xf numFmtId="1" fontId="32" fillId="0" borderId="0" xfId="0" applyNumberFormat="1" applyFont="1" applyAlignment="1">
      <alignment vertical="center" shrinkToFit="1"/>
    </xf>
    <xf numFmtId="0" fontId="33" fillId="0" borderId="0" xfId="0" applyFont="1" applyAlignment="1">
      <alignment vertical="top" wrapText="1"/>
    </xf>
    <xf numFmtId="0" fontId="31" fillId="0" borderId="0" xfId="0" applyFont="1" applyAlignment="1">
      <alignment vertical="center" wrapText="1"/>
    </xf>
    <xf numFmtId="1" fontId="25" fillId="0" borderId="2" xfId="0" applyNumberFormat="1" applyFont="1" applyBorder="1" applyAlignment="1">
      <alignment vertical="center" textRotation="180" shrinkToFit="1"/>
    </xf>
    <xf numFmtId="1" fontId="25" fillId="0" borderId="3" xfId="0" applyNumberFormat="1" applyFont="1" applyBorder="1" applyAlignment="1">
      <alignment vertical="center" textRotation="180" shrinkToFit="1"/>
    </xf>
    <xf numFmtId="0" fontId="33" fillId="0" borderId="2" xfId="0" applyFont="1" applyBorder="1" applyAlignment="1">
      <alignment vertical="center" wrapText="1"/>
    </xf>
    <xf numFmtId="176" fontId="31" fillId="0" borderId="2" xfId="0" applyNumberFormat="1" applyFont="1" applyBorder="1" applyAlignment="1">
      <alignment vertical="center" wrapText="1"/>
    </xf>
    <xf numFmtId="1" fontId="32" fillId="0" borderId="2" xfId="0" applyNumberFormat="1" applyFont="1" applyBorder="1" applyAlignment="1">
      <alignment horizontal="left" vertical="center" indent="1" shrinkToFit="1"/>
    </xf>
    <xf numFmtId="0" fontId="33" fillId="0" borderId="3" xfId="0" applyFont="1" applyBorder="1" applyAlignment="1">
      <alignment vertical="top" wrapText="1"/>
    </xf>
    <xf numFmtId="0" fontId="33" fillId="0" borderId="2" xfId="0" applyFont="1" applyBorder="1" applyAlignment="1">
      <alignment vertical="top" wrapText="1"/>
    </xf>
    <xf numFmtId="0" fontId="31" fillId="0" borderId="2" xfId="0" applyFont="1" applyBorder="1" applyAlignment="1">
      <alignment vertical="center" wrapText="1"/>
    </xf>
    <xf numFmtId="1" fontId="25" fillId="0" borderId="2" xfId="0" applyNumberFormat="1" applyFont="1" applyBorder="1" applyAlignment="1">
      <alignment vertical="top" textRotation="180" shrinkToFit="1"/>
    </xf>
    <xf numFmtId="1" fontId="25" fillId="0" borderId="3" xfId="0" applyNumberFormat="1" applyFont="1" applyBorder="1" applyAlignment="1">
      <alignment vertical="top" textRotation="180" shrinkToFit="1"/>
    </xf>
    <xf numFmtId="176" fontId="31" fillId="0" borderId="2" xfId="0" applyNumberFormat="1" applyFont="1" applyBorder="1" applyAlignment="1">
      <alignment vertical="top" wrapText="1"/>
    </xf>
    <xf numFmtId="0" fontId="33" fillId="0" borderId="3" xfId="0" applyFont="1" applyBorder="1" applyAlignment="1">
      <alignment vertical="center" wrapText="1"/>
    </xf>
    <xf numFmtId="1" fontId="32" fillId="0" borderId="2" xfId="0" applyNumberFormat="1" applyFont="1" applyBorder="1" applyAlignment="1">
      <alignment horizontal="left" vertical="center" shrinkToFit="1"/>
    </xf>
    <xf numFmtId="1" fontId="38" fillId="0" borderId="2" xfId="0" applyNumberFormat="1" applyFont="1" applyBorder="1" applyAlignment="1">
      <alignment horizontal="left" vertical="top" textRotation="180" shrinkToFit="1"/>
    </xf>
    <xf numFmtId="1" fontId="38" fillId="0" borderId="2" xfId="0" applyNumberFormat="1" applyFont="1" applyBorder="1" applyAlignment="1">
      <alignment horizontal="center" vertical="center" textRotation="180" shrinkToFit="1"/>
    </xf>
    <xf numFmtId="0" fontId="41" fillId="0" borderId="2" xfId="0" applyFont="1" applyBorder="1" applyAlignment="1">
      <alignment vertical="top" textRotation="180" wrapText="1"/>
    </xf>
    <xf numFmtId="1" fontId="38" fillId="0" borderId="2" xfId="0" applyNumberFormat="1" applyFont="1" applyBorder="1" applyAlignment="1">
      <alignment vertical="center" textRotation="180" shrinkToFit="1"/>
    </xf>
    <xf numFmtId="1" fontId="38" fillId="0" borderId="3" xfId="0" applyNumberFormat="1" applyFont="1" applyBorder="1" applyAlignment="1">
      <alignment vertical="center" textRotation="180" shrinkToFit="1"/>
    </xf>
    <xf numFmtId="1" fontId="43" fillId="0" borderId="2" xfId="0" applyNumberFormat="1" applyFont="1" applyBorder="1" applyAlignment="1">
      <alignment vertical="center" shrinkToFit="1"/>
    </xf>
    <xf numFmtId="1" fontId="43" fillId="0" borderId="3" xfId="0" applyNumberFormat="1" applyFont="1" applyBorder="1" applyAlignment="1">
      <alignment vertical="center" shrinkToFit="1"/>
    </xf>
    <xf numFmtId="0" fontId="31" fillId="0" borderId="2" xfId="0" applyFont="1" applyBorder="1" applyAlignment="1">
      <alignment vertical="top" wrapText="1"/>
    </xf>
    <xf numFmtId="1" fontId="43" fillId="0" borderId="2" xfId="0" applyNumberFormat="1" applyFont="1" applyBorder="1" applyAlignment="1">
      <alignment horizontal="left" vertical="center" shrinkToFit="1"/>
    </xf>
    <xf numFmtId="1" fontId="43" fillId="0" borderId="0" xfId="0" applyNumberFormat="1" applyFont="1" applyAlignment="1">
      <alignment horizontal="left" vertical="center" shrinkToFit="1"/>
    </xf>
    <xf numFmtId="0" fontId="33" fillId="0" borderId="0" xfId="0" applyFont="1" applyAlignment="1">
      <alignment vertical="center" wrapText="1"/>
    </xf>
    <xf numFmtId="1" fontId="43" fillId="0" borderId="0" xfId="0" applyNumberFormat="1" applyFont="1" applyAlignment="1">
      <alignment vertical="center" shrinkToFit="1"/>
    </xf>
    <xf numFmtId="1" fontId="43" fillId="0" borderId="4" xfId="0" applyNumberFormat="1" applyFont="1" applyBorder="1" applyAlignment="1">
      <alignment horizontal="left" vertical="center" shrinkToFit="1"/>
    </xf>
    <xf numFmtId="1" fontId="43" fillId="0" borderId="1" xfId="0" applyNumberFormat="1" applyFont="1" applyBorder="1" applyAlignment="1">
      <alignment horizontal="left" vertical="center" shrinkToFit="1"/>
    </xf>
    <xf numFmtId="1" fontId="43" fillId="0" borderId="1" xfId="0" applyNumberFormat="1" applyFont="1" applyBorder="1" applyAlignment="1">
      <alignment vertical="center" shrinkToFit="1"/>
    </xf>
    <xf numFmtId="1" fontId="43" fillId="0" borderId="5" xfId="0" applyNumberFormat="1" applyFont="1" applyBorder="1" applyAlignment="1">
      <alignment horizontal="left" vertical="top" shrinkToFit="1"/>
    </xf>
    <xf numFmtId="1" fontId="32" fillId="0" borderId="6" xfId="0" applyNumberFormat="1" applyFont="1" applyBorder="1" applyAlignment="1">
      <alignment vertical="center" shrinkToFit="1"/>
    </xf>
    <xf numFmtId="1" fontId="32" fillId="0" borderId="2" xfId="0" applyNumberFormat="1" applyFont="1" applyBorder="1" applyAlignment="1">
      <alignment vertical="center" shrinkToFit="1"/>
    </xf>
    <xf numFmtId="1" fontId="43" fillId="0" borderId="7" xfId="0" applyNumberFormat="1" applyFont="1" applyBorder="1" applyAlignment="1">
      <alignment horizontal="left" vertical="center" shrinkToFit="1"/>
    </xf>
    <xf numFmtId="1" fontId="32" fillId="0" borderId="1" xfId="0" applyNumberFormat="1" applyFont="1" applyBorder="1" applyAlignment="1">
      <alignment vertical="center" shrinkToFit="1"/>
    </xf>
    <xf numFmtId="0" fontId="26" fillId="0" borderId="3" xfId="0" applyFont="1" applyBorder="1" applyAlignment="1">
      <alignment vertical="center" wrapText="1"/>
    </xf>
    <xf numFmtId="0" fontId="33" fillId="0" borderId="1" xfId="0" applyFont="1" applyBorder="1" applyAlignment="1">
      <alignment vertical="top" wrapText="1"/>
    </xf>
    <xf numFmtId="0" fontId="33" fillId="0" borderId="0" xfId="0" applyFont="1" applyAlignment="1">
      <alignment horizontal="left" vertical="top"/>
    </xf>
    <xf numFmtId="176" fontId="33" fillId="0" borderId="0" xfId="0" applyNumberFormat="1" applyFont="1" applyAlignment="1">
      <alignment horizontal="left" vertical="top"/>
    </xf>
  </cellXfs>
  <cellStyles count="12">
    <cellStyle name="20% - 輔色1" xfId="7" builtinId="30"/>
    <cellStyle name="20% - 輔色2" xfId="3" builtinId="34"/>
    <cellStyle name="20% - 輔色3" xfId="8" builtinId="38"/>
    <cellStyle name="20% - 輔色5" xfId="9" builtinId="46"/>
    <cellStyle name="20% - 輔色6" xfId="10" builtinId="50"/>
    <cellStyle name="40% - 輔色1" xfId="2" builtinId="31"/>
    <cellStyle name="40% - 輔色2" xfId="4" builtinId="35"/>
    <cellStyle name="一般" xfId="0" builtinId="0"/>
    <cellStyle name="好" xfId="5" builtinId="26"/>
    <cellStyle name="輸入" xfId="1" builtinId="20"/>
    <cellStyle name="輸出" xfId="11" builtinId="21"/>
    <cellStyle name="壞" xfId="6" builtinId="27"/>
  </cellStyles>
  <dxfs count="2">
    <dxf>
      <numFmt numFmtId="27" formatCode="yyyy/m/d\ hh:mm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numFmt numFmtId="27" formatCode="yyyy/m/d\ hh:mm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backgroundRefresh="0" connectionId="1" xr16:uid="{893F32FC-71F0-4509-BBF9-040BB55039E2}" autoFormatId="16" applyNumberFormats="0" applyBorderFormats="0" applyFontFormats="0" applyPatternFormats="0" applyAlignmentFormats="0" applyWidthHeightFormats="0">
  <queryTableRefresh nextId="8">
    <queryTableFields count="7">
      <queryTableField id="1" name="時間戳記" tableColumnId="1"/>
      <queryTableField id="2" name="您此次到志學站：" tableColumnId="2"/>
      <queryTableField id="3" name="您本次使用何種交通工具 前往/離開 志學站？" tableColumnId="3"/>
      <queryTableField id="4" name="如果志學站停車場將進行收費，您一天願意支付多少錢停放機車？" tableColumnId="4"/>
      <queryTableField id="5" name="您此次到志學站的目的是什麼？" tableColumnId="5"/>
      <queryTableField id="6" name="您偏好使用何種交通工具 前往/離開 志學站？" tableColumnId="6"/>
      <queryTableField id="7" name="如果志學站停車場將進行收費，您一天願意支付多少錢停放汽車？" tableColumnId="7"/>
    </queryTableFields>
  </queryTableRefresh>
  <extLst>
    <ext xmlns:x15="http://schemas.microsoft.com/office/spreadsheetml/2010/11/main" uri="{883FBD77-0823-4a55-B5E3-86C4891E6966}">
      <x15:queryTable sourceDataName="查詢 - Form_Responses1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backgroundRefresh="0" connectionId="2" xr16:uid="{14D5EADD-B48C-460E-8734-A19A4CE3D41D}" autoFormatId="16" applyNumberFormats="0" applyBorderFormats="0" applyFontFormats="0" applyPatternFormats="0" applyAlignmentFormats="0" applyWidthHeightFormats="0">
  <queryTableRefresh nextId="9">
    <queryTableFields count="8">
      <queryTableField id="1" name="時間戳記" tableColumnId="1"/>
      <queryTableField id="2" name="您此次到志學站：" tableColumnId="2"/>
      <queryTableField id="3" name="您此次到志學站的目的是什麼？" tableColumnId="3"/>
      <queryTableField id="4" name="您本次使用何種交通工具 前往/離開 志學站？" tableColumnId="4"/>
      <queryTableField id="5" name="您偏好使用何種交通工具 前往/離開 志學站？" tableColumnId="5"/>
      <queryTableField id="6" name="如果志學站停車場將進行收費，您一天願意支付多少錢停放機車？" tableColumnId="6"/>
      <queryTableField id="7" name="如果志學站停車場將進行收費，您一天願意支付多少錢停放汽車？" tableColumnId="7"/>
      <queryTableField id="8" name="其他建議" tableColumnId="8"/>
    </queryTableFields>
  </queryTableRefresh>
  <extLst>
    <ext xmlns:x15="http://schemas.microsoft.com/office/spreadsheetml/2010/11/main" uri="{883FBD77-0823-4a55-B5E3-86C4891E6966}">
      <x15:queryTable sourceDataName="查詢 - Form_Responses13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3970ED-35C1-4B36-8E03-D4985C4A769D}" name="Form_Responses1" displayName="Form_Responses1" ref="A1:G18" tableType="queryTable" totalsRowShown="0">
  <autoFilter ref="A1:G18" xr:uid="{EEF13E28-E0B8-4FFF-95B8-AE08898E613D}"/>
  <tableColumns count="7">
    <tableColumn id="1" xr3:uid="{459C5FED-5DCC-403E-AD4E-8F0CDE527247}" uniqueName="1" name="時間戳記" queryTableFieldId="1" dataDxfId="1"/>
    <tableColumn id="2" xr3:uid="{9B1174EE-5362-45B7-AE2F-1EA7CE460946}" uniqueName="2" name="您此次到志學站：" queryTableFieldId="2"/>
    <tableColumn id="3" xr3:uid="{9B794479-5193-4499-802A-77CA94C893C9}" uniqueName="3" name="您本次使用何種交通工具 前往/離開 志學站？" queryTableFieldId="3"/>
    <tableColumn id="4" xr3:uid="{1A17E5DC-9714-4ABF-A4FA-58769484C30E}" uniqueName="4" name="如果志學站停車場將進行收費，您一天願意支付多少錢停放機車？" queryTableFieldId="4"/>
    <tableColumn id="5" xr3:uid="{45823D10-98D4-4C10-9912-FEA3672664B2}" uniqueName="5" name="您此次到志學站的目的是什麼？" queryTableFieldId="5"/>
    <tableColumn id="6" xr3:uid="{800F8C95-2607-4C4E-ABAC-F24B728E2AC3}" uniqueName="6" name="您偏好使用何種交通工具 前往/離開 志學站？" queryTableFieldId="6"/>
    <tableColumn id="7" xr3:uid="{7B64AA2F-59DF-48F1-B124-B119FE791961}" uniqueName="7" name="如果志學站停車場將進行收費，您一天願意支付多少錢停放汽車？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DB76B8-4B20-4910-8694-4312FE56D4ED}" name="Form_Responses13" displayName="Form_Responses13" ref="A1:H17" tableType="queryTable" totalsRowShown="0">
  <autoFilter ref="A1:H17" xr:uid="{8ACDD469-A9C5-4F78-9F3E-E96811860E89}"/>
  <tableColumns count="8">
    <tableColumn id="1" xr3:uid="{6339D281-46E4-4276-B91C-ACED5B391722}" uniqueName="1" name="時間戳記" queryTableFieldId="1" dataDxfId="0"/>
    <tableColumn id="2" xr3:uid="{9293CB38-1C48-4DE1-B857-3C12FBD359C7}" uniqueName="2" name="您此次到志學站：" queryTableFieldId="2"/>
    <tableColumn id="3" xr3:uid="{EA69D96D-8000-4128-A8F1-3749BA3E3F98}" uniqueName="3" name="您此次到志學站的目的是什麼？" queryTableFieldId="3"/>
    <tableColumn id="4" xr3:uid="{3FE863AA-3156-46D7-81ED-9EC8A9858DB2}" uniqueName="4" name="您本次使用何種交通工具 前往/離開 志學站？" queryTableFieldId="4"/>
    <tableColumn id="5" xr3:uid="{DD2F9396-3794-40D9-AD55-ECB6C37BF75E}" uniqueName="5" name="您偏好使用何種交通工具 前往/離開 志學站？" queryTableFieldId="5"/>
    <tableColumn id="6" xr3:uid="{70D5650B-CF14-45F0-BB3A-195C965E6321}" uniqueName="6" name="如果志學站停車場將進行收費，您一天願意支付多少錢停放機車？" queryTableFieldId="6"/>
    <tableColumn id="7" xr3:uid="{ACD0B013-F8B4-4997-B5E4-0D184EBE8864}" uniqueName="7" name="如果志學站停車場將進行收費，您一天願意支付多少錢停放汽車？" queryTableFieldId="7"/>
    <tableColumn id="8" xr3:uid="{C5F59642-59CC-4756-81A6-87CDCB36CCD2}" uniqueName="8" name="其他建議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37496-5204-40A0-BD60-2B71C5B3928E}">
  <sheetPr>
    <tabColor rgb="FFFFC000"/>
  </sheetPr>
  <dimension ref="A1:AB25"/>
  <sheetViews>
    <sheetView tabSelected="1" zoomScale="130" zoomScaleNormal="130" workbookViewId="0">
      <pane xSplit="1" topLeftCell="M1" activePane="topRight" state="frozen"/>
      <selection pane="topRight" activeCell="P3" sqref="P3:T3"/>
    </sheetView>
  </sheetViews>
  <sheetFormatPr defaultRowHeight="15.75"/>
  <cols>
    <col min="1" max="1" width="15.5" style="22" customWidth="1"/>
    <col min="2" max="4" width="9.33203125" style="22"/>
    <col min="5" max="5" width="9.33203125" style="21"/>
    <col min="6" max="6" width="10.6640625" style="21" bestFit="1" customWidth="1"/>
    <col min="7" max="8" width="12.33203125" style="21" customWidth="1"/>
    <col min="9" max="9" width="13.5" style="21" bestFit="1" customWidth="1"/>
    <col min="10" max="10" width="16.6640625" style="21" bestFit="1" customWidth="1"/>
    <col min="11" max="11" width="15.1640625" style="21" customWidth="1"/>
    <col min="12" max="12" width="17.83203125" style="21" bestFit="1" customWidth="1"/>
    <col min="13" max="16384" width="9.33203125" style="21"/>
  </cols>
  <sheetData>
    <row r="1" spans="1:28" ht="16.5">
      <c r="A1" s="22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1" t="s">
        <v>6</v>
      </c>
      <c r="H1" s="28" t="s">
        <v>7</v>
      </c>
      <c r="I1" s="21" t="s">
        <v>8</v>
      </c>
      <c r="J1" s="28" t="s">
        <v>9</v>
      </c>
      <c r="L1" s="21" t="s">
        <v>10</v>
      </c>
      <c r="M1" s="21" t="s">
        <v>11</v>
      </c>
      <c r="N1" s="21" t="s">
        <v>12</v>
      </c>
      <c r="P1" s="43" t="s">
        <v>13</v>
      </c>
      <c r="Q1" s="43"/>
      <c r="R1" s="43"/>
      <c r="S1" s="43"/>
      <c r="T1" s="43"/>
      <c r="U1" s="43"/>
      <c r="W1" s="44" t="s">
        <v>14</v>
      </c>
      <c r="X1" s="44"/>
      <c r="Y1" s="44"/>
      <c r="Z1" s="44"/>
      <c r="AA1" s="44"/>
      <c r="AB1" s="44"/>
    </row>
    <row r="2" spans="1:28">
      <c r="A2" s="22" t="s">
        <v>15</v>
      </c>
      <c r="B2" s="23">
        <v>1</v>
      </c>
      <c r="C2" s="23">
        <v>2</v>
      </c>
      <c r="D2" s="23">
        <v>0</v>
      </c>
      <c r="F2" s="21">
        <v>1</v>
      </c>
      <c r="G2" s="21">
        <v>1</v>
      </c>
      <c r="L2" s="21">
        <v>1</v>
      </c>
      <c r="P2" s="21" t="s">
        <v>16</v>
      </c>
      <c r="Q2" s="27" t="s">
        <v>17</v>
      </c>
      <c r="R2" s="21" t="s">
        <v>18</v>
      </c>
      <c r="S2" s="21" t="s">
        <v>19</v>
      </c>
      <c r="T2" s="21" t="s">
        <v>20</v>
      </c>
      <c r="U2" s="21" t="s">
        <v>19</v>
      </c>
      <c r="W2" s="21" t="s">
        <v>16</v>
      </c>
      <c r="X2" s="21" t="s">
        <v>19</v>
      </c>
      <c r="Y2" s="21" t="s">
        <v>18</v>
      </c>
      <c r="Z2" s="21" t="s">
        <v>19</v>
      </c>
      <c r="AA2" s="21" t="s">
        <v>20</v>
      </c>
      <c r="AB2" s="21" t="s">
        <v>19</v>
      </c>
    </row>
    <row r="3" spans="1:28" ht="16.5">
      <c r="A3" s="22">
        <v>5</v>
      </c>
      <c r="B3" s="22">
        <v>1</v>
      </c>
      <c r="E3" s="21">
        <f>B3+C3+D3</f>
        <v>1</v>
      </c>
      <c r="F3" s="23">
        <v>1</v>
      </c>
      <c r="G3" s="23">
        <v>0</v>
      </c>
      <c r="H3" s="29">
        <f>2*(2*C3+1*B3)</f>
        <v>2</v>
      </c>
      <c r="I3" s="29">
        <f>($B$2*B3+$C$2*C3+$D$2*D3)*$F$2*F3</f>
        <v>1</v>
      </c>
      <c r="J3" s="29">
        <f>ROUND($I$25*I3, 0)+$G$2*G3</f>
        <v>10</v>
      </c>
      <c r="L3" s="23">
        <v>0.7</v>
      </c>
      <c r="M3" s="29">
        <f t="shared" ref="M3:M21" si="0">ROUND($L$2*L3*J3,0)</f>
        <v>7</v>
      </c>
      <c r="N3" s="29">
        <f>J3-M3</f>
        <v>3</v>
      </c>
      <c r="P3" s="24">
        <v>0.29555555555555602</v>
      </c>
      <c r="Q3" s="30"/>
      <c r="R3" s="24">
        <v>0.15555555555555553</v>
      </c>
      <c r="S3" s="30"/>
      <c r="T3" s="24">
        <v>0.24888888888888888</v>
      </c>
      <c r="U3" s="30"/>
      <c r="W3" s="24">
        <v>0.3</v>
      </c>
      <c r="X3" s="30"/>
      <c r="Y3" s="24">
        <v>0.2</v>
      </c>
      <c r="Z3" s="30"/>
      <c r="AA3" s="24">
        <v>0.2</v>
      </c>
      <c r="AB3" s="30"/>
    </row>
    <row r="4" spans="1:28" ht="16.5">
      <c r="A4" s="22">
        <v>6</v>
      </c>
      <c r="B4" s="22">
        <v>1</v>
      </c>
      <c r="C4" s="22">
        <v>1</v>
      </c>
      <c r="D4" s="22">
        <v>1</v>
      </c>
      <c r="E4" s="25">
        <f t="shared" ref="E4:E21" si="1">B4+C4+D4</f>
        <v>3</v>
      </c>
      <c r="F4" s="23">
        <v>1</v>
      </c>
      <c r="G4" s="23">
        <v>0</v>
      </c>
      <c r="H4" s="29">
        <f t="shared" ref="H4:H21" si="2">2*(2*C4+1*B4)</f>
        <v>6</v>
      </c>
      <c r="I4" s="29">
        <f t="shared" ref="I4:I21" si="3">($B$2*B4+$C$2*C4+$D$2*D4)*$F$2*F4</f>
        <v>3</v>
      </c>
      <c r="J4" s="29">
        <f t="shared" ref="J4:J21" si="4">ROUND($I$25*I4, 0)+$G$2*G4</f>
        <v>31</v>
      </c>
      <c r="L4" s="23">
        <v>1</v>
      </c>
      <c r="M4" s="29">
        <f t="shared" si="0"/>
        <v>31</v>
      </c>
      <c r="N4" s="29">
        <f t="shared" ref="N4:N21" si="5">J4-M4</f>
        <v>0</v>
      </c>
      <c r="P4" s="24">
        <f>6/23</f>
        <v>0.2608695652173913</v>
      </c>
      <c r="Q4" s="30"/>
      <c r="R4" s="24">
        <f>2/23</f>
        <v>8.6956521739130432E-2</v>
      </c>
      <c r="S4" s="30"/>
      <c r="T4" s="24">
        <f>2/23</f>
        <v>8.6956521739130432E-2</v>
      </c>
      <c r="U4" s="30"/>
      <c r="W4" s="24">
        <v>0.3</v>
      </c>
      <c r="X4" s="30"/>
      <c r="Y4" s="24">
        <v>0.2</v>
      </c>
      <c r="Z4" s="30"/>
      <c r="AA4" s="24">
        <v>0.2</v>
      </c>
      <c r="AB4" s="30"/>
    </row>
    <row r="5" spans="1:28" ht="16.5">
      <c r="A5" s="22">
        <v>7</v>
      </c>
      <c r="C5" s="22">
        <v>1</v>
      </c>
      <c r="E5" s="25">
        <f t="shared" si="1"/>
        <v>1</v>
      </c>
      <c r="F5" s="23">
        <v>1</v>
      </c>
      <c r="G5" s="23">
        <v>0</v>
      </c>
      <c r="H5" s="29">
        <f t="shared" si="2"/>
        <v>4</v>
      </c>
      <c r="I5" s="29">
        <f t="shared" si="3"/>
        <v>2</v>
      </c>
      <c r="J5" s="29">
        <f t="shared" si="4"/>
        <v>21</v>
      </c>
      <c r="L5" s="23">
        <v>1</v>
      </c>
      <c r="M5" s="29">
        <f t="shared" si="0"/>
        <v>21</v>
      </c>
      <c r="N5" s="29">
        <f t="shared" si="5"/>
        <v>0</v>
      </c>
      <c r="P5" s="24">
        <v>0.2</v>
      </c>
      <c r="Q5" s="30"/>
      <c r="R5" s="24">
        <f>4/15</f>
        <v>0.26666666666666666</v>
      </c>
      <c r="S5" s="30"/>
      <c r="T5" s="24">
        <v>0.1</v>
      </c>
      <c r="U5" s="30"/>
      <c r="W5" s="24">
        <v>0.3</v>
      </c>
      <c r="X5" s="30"/>
      <c r="Y5" s="24">
        <v>0.2</v>
      </c>
      <c r="Z5" s="30"/>
      <c r="AA5" s="24">
        <v>0.2</v>
      </c>
      <c r="AB5" s="30"/>
    </row>
    <row r="6" spans="1:28" ht="16.5">
      <c r="A6" s="22">
        <v>8</v>
      </c>
      <c r="B6" s="22">
        <v>2</v>
      </c>
      <c r="C6" s="22">
        <v>1</v>
      </c>
      <c r="E6" s="21">
        <f t="shared" si="1"/>
        <v>3</v>
      </c>
      <c r="F6" s="23">
        <v>1</v>
      </c>
      <c r="G6" s="23">
        <v>0</v>
      </c>
      <c r="H6" s="29">
        <f t="shared" si="2"/>
        <v>8</v>
      </c>
      <c r="I6" s="29">
        <f t="shared" si="3"/>
        <v>4</v>
      </c>
      <c r="J6" s="29">
        <f t="shared" si="4"/>
        <v>42</v>
      </c>
      <c r="L6" s="23">
        <v>0.7</v>
      </c>
      <c r="M6" s="29">
        <f t="shared" si="0"/>
        <v>29</v>
      </c>
      <c r="N6" s="29">
        <f t="shared" si="5"/>
        <v>13</v>
      </c>
      <c r="P6" s="24">
        <v>0.3</v>
      </c>
      <c r="Q6" s="30"/>
      <c r="R6" s="24">
        <v>0.2</v>
      </c>
      <c r="S6" s="30"/>
      <c r="T6" s="24">
        <v>0.2</v>
      </c>
      <c r="U6" s="30"/>
      <c r="W6" s="24">
        <v>0.3</v>
      </c>
      <c r="X6" s="30"/>
      <c r="Y6" s="24">
        <v>0.2</v>
      </c>
      <c r="Z6" s="30"/>
      <c r="AA6" s="24">
        <v>0.2</v>
      </c>
      <c r="AB6" s="30"/>
    </row>
    <row r="7" spans="1:28" ht="16.5">
      <c r="A7" s="22">
        <v>9</v>
      </c>
      <c r="B7" s="22">
        <v>1</v>
      </c>
      <c r="C7" s="22">
        <v>1</v>
      </c>
      <c r="E7" s="21">
        <f t="shared" si="1"/>
        <v>2</v>
      </c>
      <c r="F7" s="23">
        <v>1</v>
      </c>
      <c r="G7" s="23">
        <v>0</v>
      </c>
      <c r="H7" s="29">
        <f t="shared" si="2"/>
        <v>6</v>
      </c>
      <c r="I7" s="29">
        <f t="shared" si="3"/>
        <v>3</v>
      </c>
      <c r="J7" s="29">
        <f t="shared" si="4"/>
        <v>31</v>
      </c>
      <c r="L7" s="23">
        <v>0.7</v>
      </c>
      <c r="M7" s="29">
        <f t="shared" si="0"/>
        <v>22</v>
      </c>
      <c r="N7" s="29">
        <f t="shared" si="5"/>
        <v>9</v>
      </c>
      <c r="P7" s="24">
        <v>0.3</v>
      </c>
      <c r="Q7" s="30"/>
      <c r="R7" s="24">
        <v>0.2</v>
      </c>
      <c r="S7" s="30"/>
      <c r="T7" s="24">
        <v>0.2</v>
      </c>
      <c r="U7" s="30"/>
      <c r="W7" s="24">
        <v>0.3</v>
      </c>
      <c r="X7" s="30"/>
      <c r="Y7" s="24">
        <v>0.2</v>
      </c>
      <c r="Z7" s="30"/>
      <c r="AA7" s="24">
        <v>0.2</v>
      </c>
      <c r="AB7" s="30"/>
    </row>
    <row r="8" spans="1:28" ht="16.5">
      <c r="A8" s="22">
        <v>10</v>
      </c>
      <c r="C8" s="22">
        <v>1</v>
      </c>
      <c r="E8" s="26">
        <f t="shared" si="1"/>
        <v>1</v>
      </c>
      <c r="F8" s="23">
        <v>1</v>
      </c>
      <c r="G8" s="23">
        <v>0</v>
      </c>
      <c r="H8" s="29">
        <f t="shared" si="2"/>
        <v>4</v>
      </c>
      <c r="I8" s="29">
        <f t="shared" si="3"/>
        <v>2</v>
      </c>
      <c r="J8" s="29">
        <f t="shared" si="4"/>
        <v>21</v>
      </c>
      <c r="L8" s="23">
        <v>0.7</v>
      </c>
      <c r="M8" s="29">
        <f t="shared" si="0"/>
        <v>15</v>
      </c>
      <c r="N8" s="29">
        <f t="shared" si="5"/>
        <v>6</v>
      </c>
      <c r="P8" s="24">
        <v>0.3</v>
      </c>
      <c r="Q8" s="30"/>
      <c r="R8" s="24">
        <v>0.2</v>
      </c>
      <c r="S8" s="30"/>
      <c r="T8" s="24">
        <v>0.2</v>
      </c>
      <c r="U8" s="30"/>
      <c r="W8" s="24">
        <v>0.3</v>
      </c>
      <c r="X8" s="30"/>
      <c r="Y8" s="24">
        <v>0.2</v>
      </c>
      <c r="Z8" s="30"/>
      <c r="AA8" s="24">
        <v>0.2</v>
      </c>
      <c r="AB8" s="30"/>
    </row>
    <row r="9" spans="1:28" ht="16.5">
      <c r="A9" s="22">
        <v>11</v>
      </c>
      <c r="C9" s="22">
        <v>1</v>
      </c>
      <c r="E9" s="26">
        <f t="shared" si="1"/>
        <v>1</v>
      </c>
      <c r="F9" s="23">
        <v>1</v>
      </c>
      <c r="G9" s="23">
        <v>0</v>
      </c>
      <c r="H9" s="29">
        <f t="shared" si="2"/>
        <v>4</v>
      </c>
      <c r="I9" s="29">
        <f t="shared" si="3"/>
        <v>2</v>
      </c>
      <c r="J9" s="29">
        <f t="shared" si="4"/>
        <v>21</v>
      </c>
      <c r="L9" s="23">
        <v>0.5</v>
      </c>
      <c r="M9" s="29">
        <f t="shared" si="0"/>
        <v>11</v>
      </c>
      <c r="N9" s="29">
        <f t="shared" si="5"/>
        <v>10</v>
      </c>
      <c r="P9" s="24">
        <v>0.3</v>
      </c>
      <c r="Q9" s="30"/>
      <c r="R9" s="24">
        <v>0.2</v>
      </c>
      <c r="S9" s="30"/>
      <c r="T9" s="24">
        <v>0.2</v>
      </c>
      <c r="U9" s="30"/>
      <c r="W9" s="24">
        <v>0.3</v>
      </c>
      <c r="X9" s="30"/>
      <c r="Y9" s="24">
        <v>0.2</v>
      </c>
      <c r="Z9" s="30"/>
      <c r="AA9" s="24">
        <v>0.2</v>
      </c>
      <c r="AB9" s="30"/>
    </row>
    <row r="10" spans="1:28" ht="16.5">
      <c r="A10" s="22">
        <v>12</v>
      </c>
      <c r="B10" s="22">
        <v>1</v>
      </c>
      <c r="E10" s="26">
        <f t="shared" si="1"/>
        <v>1</v>
      </c>
      <c r="F10" s="23">
        <v>1</v>
      </c>
      <c r="G10" s="23">
        <v>0</v>
      </c>
      <c r="H10" s="29">
        <f t="shared" si="2"/>
        <v>2</v>
      </c>
      <c r="I10" s="29">
        <f t="shared" si="3"/>
        <v>1</v>
      </c>
      <c r="J10" s="29">
        <f t="shared" si="4"/>
        <v>10</v>
      </c>
      <c r="L10" s="23">
        <v>0.5</v>
      </c>
      <c r="M10" s="29">
        <f t="shared" si="0"/>
        <v>5</v>
      </c>
      <c r="N10" s="29">
        <f t="shared" si="5"/>
        <v>5</v>
      </c>
      <c r="P10" s="24">
        <v>0.3</v>
      </c>
      <c r="Q10" s="30"/>
      <c r="R10" s="24">
        <v>0.2</v>
      </c>
      <c r="S10" s="30"/>
      <c r="T10" s="24">
        <v>0.2</v>
      </c>
      <c r="U10" s="30"/>
      <c r="W10" s="24">
        <v>0.3</v>
      </c>
      <c r="X10" s="30"/>
      <c r="Y10" s="24">
        <v>0.2</v>
      </c>
      <c r="Z10" s="30"/>
      <c r="AA10" s="24">
        <v>0.2</v>
      </c>
      <c r="AB10" s="30"/>
    </row>
    <row r="11" spans="1:28" ht="16.5">
      <c r="A11" s="22">
        <v>13</v>
      </c>
      <c r="B11" s="22">
        <v>2</v>
      </c>
      <c r="E11" s="21">
        <f t="shared" si="1"/>
        <v>2</v>
      </c>
      <c r="F11" s="23">
        <v>1</v>
      </c>
      <c r="G11" s="23">
        <v>0</v>
      </c>
      <c r="H11" s="29">
        <f t="shared" si="2"/>
        <v>4</v>
      </c>
      <c r="I11" s="29">
        <f t="shared" si="3"/>
        <v>2</v>
      </c>
      <c r="J11" s="29">
        <f t="shared" si="4"/>
        <v>21</v>
      </c>
      <c r="L11" s="23">
        <v>0.5</v>
      </c>
      <c r="M11" s="29">
        <f t="shared" si="0"/>
        <v>11</v>
      </c>
      <c r="N11" s="29">
        <f t="shared" si="5"/>
        <v>10</v>
      </c>
      <c r="P11" s="24">
        <v>0.3</v>
      </c>
      <c r="Q11" s="30"/>
      <c r="R11" s="24">
        <v>0.2</v>
      </c>
      <c r="S11" s="30"/>
      <c r="T11" s="24">
        <v>0.2</v>
      </c>
      <c r="U11" s="30"/>
      <c r="W11" s="24">
        <v>0.3</v>
      </c>
      <c r="X11" s="30"/>
      <c r="Y11" s="24">
        <v>0.2</v>
      </c>
      <c r="Z11" s="30"/>
      <c r="AA11" s="24">
        <v>0.2</v>
      </c>
      <c r="AB11" s="30"/>
    </row>
    <row r="12" spans="1:28" ht="16.5">
      <c r="A12" s="22">
        <v>14</v>
      </c>
      <c r="C12" s="22">
        <v>2</v>
      </c>
      <c r="D12" s="22">
        <v>1</v>
      </c>
      <c r="E12" s="21">
        <f t="shared" si="1"/>
        <v>3</v>
      </c>
      <c r="F12" s="23">
        <v>0.8</v>
      </c>
      <c r="G12" s="23">
        <v>0</v>
      </c>
      <c r="H12" s="29">
        <f t="shared" si="2"/>
        <v>8</v>
      </c>
      <c r="I12" s="29">
        <f>($B$2*B12+$C$2*C12+$D$2*D12)*$F$2*F12</f>
        <v>3.2</v>
      </c>
      <c r="J12" s="29">
        <f t="shared" si="4"/>
        <v>33</v>
      </c>
      <c r="L12" s="23">
        <v>0.5</v>
      </c>
      <c r="M12" s="29">
        <f t="shared" si="0"/>
        <v>17</v>
      </c>
      <c r="N12" s="29">
        <f t="shared" si="5"/>
        <v>16</v>
      </c>
      <c r="P12" s="24">
        <v>0.3</v>
      </c>
      <c r="Q12" s="30"/>
      <c r="R12" s="24">
        <v>0.2</v>
      </c>
      <c r="S12" s="30"/>
      <c r="T12" s="24">
        <v>0.2</v>
      </c>
      <c r="U12" s="30"/>
      <c r="W12" s="24">
        <v>0.3</v>
      </c>
      <c r="X12" s="30"/>
      <c r="Y12" s="24">
        <v>0.2</v>
      </c>
      <c r="Z12" s="30"/>
      <c r="AA12" s="24">
        <v>0.2</v>
      </c>
      <c r="AB12" s="30"/>
    </row>
    <row r="13" spans="1:28" ht="16.5">
      <c r="A13" s="22">
        <v>15</v>
      </c>
      <c r="C13" s="22">
        <v>1</v>
      </c>
      <c r="E13" s="26">
        <f t="shared" si="1"/>
        <v>1</v>
      </c>
      <c r="F13" s="23">
        <v>1</v>
      </c>
      <c r="G13" s="23">
        <v>0</v>
      </c>
      <c r="H13" s="29">
        <f t="shared" si="2"/>
        <v>4</v>
      </c>
      <c r="I13" s="29">
        <f t="shared" si="3"/>
        <v>2</v>
      </c>
      <c r="J13" s="29">
        <f t="shared" si="4"/>
        <v>21</v>
      </c>
      <c r="L13" s="23">
        <v>0.5</v>
      </c>
      <c r="M13" s="29">
        <f t="shared" si="0"/>
        <v>11</v>
      </c>
      <c r="N13" s="29">
        <f t="shared" si="5"/>
        <v>10</v>
      </c>
      <c r="P13" s="24">
        <v>0.3</v>
      </c>
      <c r="Q13" s="30"/>
      <c r="R13" s="24">
        <v>0.2</v>
      </c>
      <c r="S13" s="30"/>
      <c r="T13" s="24">
        <v>0.2</v>
      </c>
      <c r="U13" s="30"/>
      <c r="W13" s="24">
        <v>0.3</v>
      </c>
      <c r="X13" s="30"/>
      <c r="Y13" s="24">
        <v>0.2</v>
      </c>
      <c r="Z13" s="30"/>
      <c r="AA13" s="24">
        <v>0.2</v>
      </c>
      <c r="AB13" s="30"/>
    </row>
    <row r="14" spans="1:28" ht="16.5">
      <c r="A14" s="22">
        <v>16</v>
      </c>
      <c r="C14" s="22">
        <v>1</v>
      </c>
      <c r="E14" s="26">
        <f t="shared" si="1"/>
        <v>1</v>
      </c>
      <c r="F14" s="23">
        <v>1</v>
      </c>
      <c r="G14" s="23">
        <v>0</v>
      </c>
      <c r="H14" s="29">
        <f t="shared" si="2"/>
        <v>4</v>
      </c>
      <c r="I14" s="29">
        <f t="shared" si="3"/>
        <v>2</v>
      </c>
      <c r="J14" s="29">
        <f t="shared" si="4"/>
        <v>21</v>
      </c>
      <c r="L14" s="23">
        <v>0.5</v>
      </c>
      <c r="M14" s="29">
        <f t="shared" si="0"/>
        <v>11</v>
      </c>
      <c r="N14" s="29">
        <f t="shared" si="5"/>
        <v>10</v>
      </c>
      <c r="P14" s="24">
        <v>0.3</v>
      </c>
      <c r="Q14" s="30"/>
      <c r="R14" s="24">
        <v>0.2</v>
      </c>
      <c r="S14" s="30"/>
      <c r="T14" s="24">
        <v>0.2</v>
      </c>
      <c r="U14" s="30"/>
      <c r="W14" s="24">
        <v>0.3</v>
      </c>
      <c r="X14" s="30"/>
      <c r="Y14" s="24">
        <v>0.2</v>
      </c>
      <c r="Z14" s="30"/>
      <c r="AA14" s="24">
        <v>0.2</v>
      </c>
      <c r="AB14" s="30"/>
    </row>
    <row r="15" spans="1:28" ht="16.5">
      <c r="A15" s="22">
        <v>17</v>
      </c>
      <c r="B15" s="22">
        <v>1</v>
      </c>
      <c r="C15" s="22">
        <v>1</v>
      </c>
      <c r="E15" s="25">
        <f t="shared" si="1"/>
        <v>2</v>
      </c>
      <c r="F15" s="23">
        <v>1.5</v>
      </c>
      <c r="G15" s="23">
        <v>0</v>
      </c>
      <c r="H15" s="29">
        <f t="shared" si="2"/>
        <v>6</v>
      </c>
      <c r="I15" s="29">
        <f t="shared" si="3"/>
        <v>4.5</v>
      </c>
      <c r="J15" s="29">
        <f t="shared" si="4"/>
        <v>47</v>
      </c>
      <c r="L15" s="23">
        <v>0.5</v>
      </c>
      <c r="M15" s="29">
        <f t="shared" si="0"/>
        <v>24</v>
      </c>
      <c r="N15" s="29">
        <f t="shared" si="5"/>
        <v>23</v>
      </c>
      <c r="P15" s="24">
        <v>0.3</v>
      </c>
      <c r="Q15" s="30"/>
      <c r="R15" s="24">
        <v>0</v>
      </c>
      <c r="S15" s="30"/>
      <c r="T15" s="24">
        <f>11/50</f>
        <v>0.22</v>
      </c>
      <c r="U15" s="30"/>
      <c r="W15" s="24">
        <f>5/14</f>
        <v>0.35714285714285715</v>
      </c>
      <c r="X15" s="30"/>
      <c r="Y15" s="24">
        <f>0</f>
        <v>0</v>
      </c>
      <c r="Z15" s="30"/>
      <c r="AA15" s="24">
        <f>1/14</f>
        <v>7.1428571428571425E-2</v>
      </c>
      <c r="AB15" s="30"/>
    </row>
    <row r="16" spans="1:28" ht="16.5">
      <c r="A16" s="22">
        <v>18</v>
      </c>
      <c r="B16" s="22">
        <v>2</v>
      </c>
      <c r="C16" s="22">
        <v>1</v>
      </c>
      <c r="E16" s="25">
        <f t="shared" si="1"/>
        <v>3</v>
      </c>
      <c r="F16" s="23">
        <v>1.2</v>
      </c>
      <c r="G16" s="23">
        <v>0</v>
      </c>
      <c r="H16" s="29">
        <f t="shared" si="2"/>
        <v>8</v>
      </c>
      <c r="I16" s="29">
        <f t="shared" si="3"/>
        <v>4.8</v>
      </c>
      <c r="J16" s="29">
        <f t="shared" si="4"/>
        <v>50</v>
      </c>
      <c r="L16" s="23">
        <v>0.3</v>
      </c>
      <c r="M16" s="29">
        <f t="shared" si="0"/>
        <v>15</v>
      </c>
      <c r="N16" s="29">
        <f t="shared" si="5"/>
        <v>35</v>
      </c>
      <c r="P16" s="24">
        <v>0.3</v>
      </c>
      <c r="Q16" s="30"/>
      <c r="R16" s="24">
        <v>0.2</v>
      </c>
      <c r="S16" s="30"/>
      <c r="T16" s="24">
        <v>0.2</v>
      </c>
      <c r="U16" s="30"/>
      <c r="W16" s="24">
        <f>6/23</f>
        <v>0.2608695652173913</v>
      </c>
      <c r="X16" s="30"/>
      <c r="Y16" s="24">
        <f>2/23</f>
        <v>8.6956521739130432E-2</v>
      </c>
      <c r="Z16" s="30"/>
      <c r="AA16" s="24">
        <f>2/23</f>
        <v>8.6956521739130432E-2</v>
      </c>
      <c r="AB16" s="30"/>
    </row>
    <row r="17" spans="1:28" ht="16.5">
      <c r="A17" s="22">
        <v>19</v>
      </c>
      <c r="B17" s="22">
        <v>1</v>
      </c>
      <c r="E17" s="21">
        <f t="shared" si="1"/>
        <v>1</v>
      </c>
      <c r="F17" s="23">
        <v>1.5</v>
      </c>
      <c r="G17" s="23">
        <v>0</v>
      </c>
      <c r="H17" s="29">
        <f t="shared" si="2"/>
        <v>2</v>
      </c>
      <c r="I17" s="29">
        <f t="shared" si="3"/>
        <v>1.5</v>
      </c>
      <c r="J17" s="29">
        <f t="shared" si="4"/>
        <v>16</v>
      </c>
      <c r="L17" s="23">
        <v>0.3</v>
      </c>
      <c r="M17" s="29">
        <f t="shared" si="0"/>
        <v>5</v>
      </c>
      <c r="N17" s="29">
        <f t="shared" si="5"/>
        <v>11</v>
      </c>
      <c r="P17" s="24">
        <v>0.3</v>
      </c>
      <c r="Q17" s="30"/>
      <c r="R17" s="24">
        <v>0.2</v>
      </c>
      <c r="S17" s="30"/>
      <c r="T17" s="24">
        <v>0.2</v>
      </c>
      <c r="U17" s="30"/>
      <c r="W17" s="24">
        <v>0.3</v>
      </c>
      <c r="X17" s="30"/>
      <c r="Y17" s="24">
        <v>0.2</v>
      </c>
      <c r="Z17" s="30"/>
      <c r="AA17" s="24">
        <v>0.2</v>
      </c>
      <c r="AB17" s="30"/>
    </row>
    <row r="18" spans="1:28" ht="16.5">
      <c r="A18" s="22">
        <v>20</v>
      </c>
      <c r="C18" s="22">
        <v>2</v>
      </c>
      <c r="E18" s="21">
        <f t="shared" si="1"/>
        <v>2</v>
      </c>
      <c r="F18" s="23">
        <v>0.8</v>
      </c>
      <c r="G18" s="23">
        <v>0</v>
      </c>
      <c r="H18" s="29">
        <f t="shared" si="2"/>
        <v>8</v>
      </c>
      <c r="I18" s="29">
        <f t="shared" si="3"/>
        <v>3.2</v>
      </c>
      <c r="J18" s="29">
        <f t="shared" si="4"/>
        <v>33</v>
      </c>
      <c r="L18" s="23">
        <v>0.3</v>
      </c>
      <c r="M18" s="29">
        <f t="shared" si="0"/>
        <v>10</v>
      </c>
      <c r="N18" s="29">
        <f t="shared" si="5"/>
        <v>23</v>
      </c>
      <c r="P18" s="24">
        <v>0.3</v>
      </c>
      <c r="Q18" s="30"/>
      <c r="R18" s="24">
        <v>0.2</v>
      </c>
      <c r="S18" s="30"/>
      <c r="T18" s="24">
        <v>0.2</v>
      </c>
      <c r="U18" s="30"/>
      <c r="W18" s="24">
        <v>0.3</v>
      </c>
      <c r="X18" s="30"/>
      <c r="Y18" s="24">
        <v>0.2</v>
      </c>
      <c r="Z18" s="30"/>
      <c r="AA18" s="24">
        <v>0.2</v>
      </c>
      <c r="AB18" s="30"/>
    </row>
    <row r="19" spans="1:28" ht="16.5">
      <c r="A19" s="22">
        <v>21</v>
      </c>
      <c r="B19" s="22">
        <v>1</v>
      </c>
      <c r="E19" s="26">
        <f t="shared" si="1"/>
        <v>1</v>
      </c>
      <c r="F19" s="23">
        <v>1</v>
      </c>
      <c r="G19" s="23">
        <v>0</v>
      </c>
      <c r="H19" s="29">
        <f t="shared" si="2"/>
        <v>2</v>
      </c>
      <c r="I19" s="29">
        <f t="shared" si="3"/>
        <v>1</v>
      </c>
      <c r="J19" s="29">
        <f t="shared" si="4"/>
        <v>10</v>
      </c>
      <c r="L19" s="23">
        <v>0.3</v>
      </c>
      <c r="M19" s="29">
        <f t="shared" si="0"/>
        <v>3</v>
      </c>
      <c r="N19" s="29">
        <f t="shared" si="5"/>
        <v>7</v>
      </c>
      <c r="P19" s="24">
        <v>0.3</v>
      </c>
      <c r="Q19" s="30"/>
      <c r="R19" s="24">
        <v>0.2</v>
      </c>
      <c r="S19" s="30"/>
      <c r="T19" s="24">
        <v>0.2</v>
      </c>
      <c r="U19" s="30"/>
      <c r="W19" s="24">
        <v>0.3</v>
      </c>
      <c r="X19" s="30"/>
      <c r="Y19" s="24">
        <v>0.2</v>
      </c>
      <c r="Z19" s="30"/>
      <c r="AA19" s="24">
        <v>0.2</v>
      </c>
      <c r="AB19" s="30"/>
    </row>
    <row r="20" spans="1:28" ht="16.5">
      <c r="A20" s="22">
        <v>22</v>
      </c>
      <c r="E20" s="26">
        <f t="shared" si="1"/>
        <v>0</v>
      </c>
      <c r="F20" s="23">
        <v>1</v>
      </c>
      <c r="G20" s="23">
        <v>0</v>
      </c>
      <c r="H20" s="29">
        <f t="shared" si="2"/>
        <v>0</v>
      </c>
      <c r="I20" s="29">
        <f t="shared" si="3"/>
        <v>0</v>
      </c>
      <c r="J20" s="29">
        <f t="shared" si="4"/>
        <v>0</v>
      </c>
      <c r="L20" s="23">
        <v>0.1</v>
      </c>
      <c r="M20" s="29">
        <f t="shared" si="0"/>
        <v>0</v>
      </c>
      <c r="N20" s="29">
        <f t="shared" si="5"/>
        <v>0</v>
      </c>
      <c r="P20" s="24">
        <v>0.3</v>
      </c>
      <c r="Q20" s="30"/>
      <c r="R20" s="24">
        <v>0.2</v>
      </c>
      <c r="S20" s="30"/>
      <c r="T20" s="24">
        <v>0.2</v>
      </c>
      <c r="U20" s="30"/>
      <c r="W20" s="24">
        <v>0.3</v>
      </c>
      <c r="X20" s="30"/>
      <c r="Y20" s="24">
        <v>0.2</v>
      </c>
      <c r="Z20" s="30"/>
      <c r="AA20" s="24">
        <v>0.2</v>
      </c>
      <c r="AB20" s="30"/>
    </row>
    <row r="21" spans="1:28" ht="16.5">
      <c r="A21" s="22">
        <v>23</v>
      </c>
      <c r="C21" s="22">
        <v>2</v>
      </c>
      <c r="E21" s="21">
        <f t="shared" si="1"/>
        <v>2</v>
      </c>
      <c r="F21" s="23">
        <v>0.5</v>
      </c>
      <c r="G21" s="23">
        <v>0</v>
      </c>
      <c r="H21" s="29">
        <f t="shared" si="2"/>
        <v>8</v>
      </c>
      <c r="I21" s="29">
        <f t="shared" si="3"/>
        <v>2</v>
      </c>
      <c r="J21" s="29">
        <f t="shared" si="4"/>
        <v>21</v>
      </c>
      <c r="L21" s="23">
        <v>0</v>
      </c>
      <c r="M21" s="29">
        <f t="shared" si="0"/>
        <v>0</v>
      </c>
      <c r="N21" s="29">
        <f t="shared" si="5"/>
        <v>21</v>
      </c>
      <c r="P21" s="24">
        <v>0.3</v>
      </c>
      <c r="Q21" s="30"/>
      <c r="R21" s="24">
        <v>0.2</v>
      </c>
      <c r="S21" s="30"/>
      <c r="T21" s="24">
        <v>0.2</v>
      </c>
      <c r="U21" s="30"/>
      <c r="W21" s="24">
        <v>0.3</v>
      </c>
      <c r="X21" s="30"/>
      <c r="Y21" s="24">
        <v>0.2</v>
      </c>
      <c r="Z21" s="30"/>
      <c r="AA21" s="24">
        <v>0.2</v>
      </c>
      <c r="AB21" s="30"/>
    </row>
    <row r="23" spans="1:28">
      <c r="I23" s="21">
        <f>SUM(I3:I21)</f>
        <v>44.2</v>
      </c>
      <c r="O23" s="21" t="s">
        <v>21</v>
      </c>
      <c r="P23" s="21">
        <f>19/111</f>
        <v>0.17117117117117117</v>
      </c>
      <c r="R23" s="21">
        <f>10/111</f>
        <v>9.0090090090090086E-2</v>
      </c>
      <c r="T23" s="21">
        <f>16/111</f>
        <v>0.14414414414414414</v>
      </c>
    </row>
    <row r="24" spans="1:28">
      <c r="F24" s="21" t="s">
        <v>22</v>
      </c>
      <c r="H24" s="21" t="s">
        <v>23</v>
      </c>
      <c r="I24" s="23">
        <v>460</v>
      </c>
      <c r="J24" s="21">
        <f>SUM(J3:J21)</f>
        <v>460</v>
      </c>
      <c r="L24" s="21" t="s">
        <v>23</v>
      </c>
      <c r="M24" s="21">
        <f>SUM(M3:M21)</f>
        <v>248</v>
      </c>
      <c r="N24" s="21">
        <f>SUM(N3:N21)</f>
        <v>212</v>
      </c>
      <c r="O24" s="21">
        <f>M24/N24</f>
        <v>1.1698113207547169</v>
      </c>
      <c r="P24" s="21">
        <f>19/45*0.7</f>
        <v>0.29555555555555552</v>
      </c>
      <c r="R24" s="21">
        <f>10/45*0.7</f>
        <v>0.15555555555555553</v>
      </c>
      <c r="T24" s="21">
        <f>16/45*0.7</f>
        <v>0.24888888888888888</v>
      </c>
    </row>
    <row r="25" spans="1:28">
      <c r="H25" s="21" t="s">
        <v>24</v>
      </c>
      <c r="I25" s="21">
        <f>I24/I23</f>
        <v>10.407239819004523</v>
      </c>
    </row>
  </sheetData>
  <mergeCells count="2">
    <mergeCell ref="P1:U1"/>
    <mergeCell ref="W1:AB1"/>
  </mergeCells>
  <phoneticPr fontId="9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F263F-33CA-4D14-B85D-8A041FD7764A}">
  <dimension ref="A1"/>
  <sheetViews>
    <sheetView topLeftCell="A15" zoomScale="175" zoomScaleNormal="175" workbookViewId="0">
      <selection activeCell="R38" sqref="R38"/>
    </sheetView>
  </sheetViews>
  <sheetFormatPr defaultRowHeight="12.75"/>
  <sheetData/>
  <phoneticPr fontId="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7A03-C263-41CC-895C-F576B7D55B00}">
  <dimension ref="A1"/>
  <sheetViews>
    <sheetView topLeftCell="A15" zoomScale="160" zoomScaleNormal="160" workbookViewId="0">
      <selection activeCell="R41" sqref="R41"/>
    </sheetView>
  </sheetViews>
  <sheetFormatPr defaultRowHeight="12.75"/>
  <sheetData/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topLeftCell="A31" workbookViewId="0">
      <selection activeCell="C34" sqref="C34"/>
    </sheetView>
  </sheetViews>
  <sheetFormatPr defaultRowHeight="18.75"/>
  <cols>
    <col min="1" max="1" width="8" style="106" bestFit="1" customWidth="1"/>
    <col min="2" max="2" width="35.33203125" style="106" bestFit="1" customWidth="1"/>
    <col min="3" max="3" width="45.5" style="106" bestFit="1" customWidth="1"/>
    <col min="4" max="4" width="9.1640625" style="107" bestFit="1" customWidth="1"/>
    <col min="5" max="5" width="10.5" customWidth="1"/>
    <col min="6" max="6" width="3.33203125" customWidth="1"/>
  </cols>
  <sheetData>
    <row r="1" spans="1:6" ht="25.5" customHeight="1">
      <c r="A1" s="65">
        <v>1</v>
      </c>
      <c r="B1" s="65"/>
      <c r="C1" s="66" t="s">
        <v>100</v>
      </c>
      <c r="D1" s="67" t="s">
        <v>101</v>
      </c>
      <c r="E1" s="7"/>
      <c r="F1" s="7"/>
    </row>
    <row r="2" spans="1:6" ht="0.95" customHeight="1">
      <c r="A2" s="68">
        <v>1</v>
      </c>
      <c r="B2" s="69" t="s">
        <v>102</v>
      </c>
      <c r="C2" s="69"/>
      <c r="D2" s="70" t="s">
        <v>103</v>
      </c>
      <c r="E2" s="6"/>
      <c r="F2" s="6"/>
    </row>
    <row r="3" spans="1:6" ht="30.75" customHeight="1">
      <c r="A3" s="71">
        <v>2</v>
      </c>
      <c r="B3" s="72"/>
      <c r="C3" s="73" t="s">
        <v>104</v>
      </c>
      <c r="D3" s="74" t="s">
        <v>105</v>
      </c>
      <c r="E3" s="4"/>
      <c r="F3" s="4"/>
    </row>
    <row r="4" spans="1:6" ht="42.75" customHeight="1">
      <c r="A4" s="75">
        <v>2</v>
      </c>
      <c r="B4" s="76" t="s">
        <v>106</v>
      </c>
      <c r="C4" s="77"/>
      <c r="D4" s="78" t="s">
        <v>107</v>
      </c>
      <c r="E4" s="4"/>
      <c r="F4" s="4"/>
    </row>
    <row r="5" spans="1:6" ht="140.25" customHeight="1">
      <c r="A5" s="79">
        <v>3</v>
      </c>
      <c r="B5" s="80"/>
      <c r="C5" s="77" t="s">
        <v>108</v>
      </c>
      <c r="D5" s="81" t="s">
        <v>109</v>
      </c>
      <c r="E5" s="4"/>
      <c r="F5" s="4"/>
    </row>
    <row r="6" spans="1:6" ht="32.450000000000003" customHeight="1">
      <c r="A6" s="75">
        <v>3</v>
      </c>
      <c r="B6" s="82" t="s">
        <v>110</v>
      </c>
      <c r="C6" s="73"/>
      <c r="D6" s="78" t="s">
        <v>111</v>
      </c>
      <c r="E6" s="4"/>
      <c r="F6" s="4"/>
    </row>
    <row r="7" spans="1:6" ht="42.75" customHeight="1">
      <c r="A7" s="79">
        <v>4</v>
      </c>
      <c r="B7" s="80"/>
      <c r="C7" s="77" t="s">
        <v>112</v>
      </c>
      <c r="D7" s="74" t="s">
        <v>113</v>
      </c>
      <c r="E7" s="4"/>
      <c r="F7" s="4"/>
    </row>
    <row r="8" spans="1:6" ht="140.44999999999999" customHeight="1">
      <c r="A8" s="83">
        <v>4</v>
      </c>
      <c r="B8" s="76" t="s">
        <v>114</v>
      </c>
      <c r="C8" s="77"/>
      <c r="D8" s="78" t="s">
        <v>115</v>
      </c>
      <c r="E8" s="4"/>
      <c r="F8" s="4"/>
    </row>
    <row r="9" spans="1:6" ht="140.44999999999999" customHeight="1">
      <c r="A9" s="75">
        <v>5</v>
      </c>
      <c r="B9" s="82" t="s">
        <v>116</v>
      </c>
      <c r="C9" s="73"/>
      <c r="D9" s="78" t="s">
        <v>117</v>
      </c>
      <c r="E9" s="4"/>
      <c r="F9" s="4"/>
    </row>
    <row r="10" spans="1:6" ht="42.75" customHeight="1">
      <c r="A10" s="71">
        <v>5</v>
      </c>
      <c r="B10" s="72"/>
      <c r="C10" s="73" t="s">
        <v>118</v>
      </c>
      <c r="D10" s="74" t="s">
        <v>119</v>
      </c>
      <c r="E10" s="4"/>
      <c r="F10" s="4"/>
    </row>
    <row r="11" spans="1:6" ht="42.75" customHeight="1">
      <c r="A11" s="84">
        <v>6</v>
      </c>
      <c r="B11" s="76" t="s">
        <v>120</v>
      </c>
      <c r="C11" s="77"/>
      <c r="D11" s="78" t="s">
        <v>121</v>
      </c>
      <c r="E11" s="4"/>
      <c r="F11" s="4"/>
    </row>
    <row r="12" spans="1:6" ht="140.44999999999999" customHeight="1">
      <c r="A12" s="71">
        <v>6</v>
      </c>
      <c r="B12" s="72"/>
      <c r="C12" s="73" t="s">
        <v>122</v>
      </c>
      <c r="D12" s="74" t="s">
        <v>123</v>
      </c>
      <c r="E12" s="4"/>
      <c r="F12" s="4"/>
    </row>
    <row r="13" spans="1:6" ht="68.45" customHeight="1">
      <c r="A13" s="85">
        <v>7</v>
      </c>
      <c r="B13" s="82" t="s">
        <v>124</v>
      </c>
      <c r="C13" s="73"/>
      <c r="D13" s="78" t="s">
        <v>125</v>
      </c>
      <c r="E13" s="4"/>
      <c r="F13" s="4"/>
    </row>
    <row r="14" spans="1:6" ht="140.25" customHeight="1">
      <c r="A14" s="79">
        <v>7</v>
      </c>
      <c r="B14" s="80"/>
      <c r="C14" s="77" t="s">
        <v>126</v>
      </c>
      <c r="D14" s="74" t="s">
        <v>127</v>
      </c>
      <c r="E14" s="4"/>
      <c r="F14" s="4"/>
    </row>
    <row r="15" spans="1:6" ht="140.44999999999999" customHeight="1">
      <c r="A15" s="86" t="s">
        <v>128</v>
      </c>
      <c r="B15" s="76" t="s">
        <v>129</v>
      </c>
      <c r="C15" s="77"/>
      <c r="D15" s="78" t="s">
        <v>130</v>
      </c>
      <c r="E15" s="4"/>
      <c r="F15" s="4"/>
    </row>
    <row r="16" spans="1:6" ht="50.25" customHeight="1">
      <c r="A16" s="79">
        <v>8</v>
      </c>
      <c r="B16" s="80"/>
      <c r="C16" s="77" t="s">
        <v>131</v>
      </c>
      <c r="D16" s="74" t="s">
        <v>132</v>
      </c>
      <c r="E16" s="4"/>
      <c r="F16" s="4"/>
    </row>
    <row r="17" spans="1:6" ht="194.45" customHeight="1">
      <c r="A17" s="87">
        <v>9</v>
      </c>
      <c r="B17" s="88"/>
      <c r="C17" s="73" t="s">
        <v>133</v>
      </c>
      <c r="D17" s="74" t="s">
        <v>134</v>
      </c>
      <c r="E17" s="4"/>
      <c r="F17" s="4"/>
    </row>
    <row r="18" spans="1:6" ht="42.75" customHeight="1">
      <c r="A18" s="89">
        <v>10</v>
      </c>
      <c r="B18" s="90"/>
      <c r="C18" s="77" t="s">
        <v>135</v>
      </c>
      <c r="D18" s="74" t="s">
        <v>136</v>
      </c>
      <c r="E18" s="4"/>
      <c r="F18" s="4"/>
    </row>
    <row r="19" spans="1:6" ht="42.75" customHeight="1">
      <c r="A19" s="86"/>
      <c r="B19" s="76" t="s">
        <v>137</v>
      </c>
      <c r="C19" s="77"/>
      <c r="D19" s="91" t="s">
        <v>138</v>
      </c>
      <c r="E19" s="4"/>
      <c r="F19" s="4"/>
    </row>
    <row r="20" spans="1:6" ht="141" customHeight="1">
      <c r="A20" s="92">
        <v>10</v>
      </c>
      <c r="B20" s="82" t="s">
        <v>139</v>
      </c>
      <c r="C20" s="73"/>
      <c r="D20" s="78" t="s">
        <v>140</v>
      </c>
      <c r="E20" s="4"/>
      <c r="F20" s="4"/>
    </row>
    <row r="21" spans="1:6" ht="48" customHeight="1">
      <c r="A21" s="93">
        <v>11</v>
      </c>
      <c r="B21" s="94" t="s">
        <v>141</v>
      </c>
      <c r="C21" s="94"/>
      <c r="D21" s="70" t="s">
        <v>142</v>
      </c>
      <c r="E21" s="5"/>
      <c r="F21" s="5"/>
    </row>
    <row r="22" spans="1:6" ht="0.95" customHeight="1">
      <c r="A22" s="95">
        <v>11</v>
      </c>
      <c r="B22" s="95"/>
      <c r="C22" s="94" t="s">
        <v>143</v>
      </c>
      <c r="D22" s="67" t="s">
        <v>144</v>
      </c>
      <c r="E22" s="6"/>
      <c r="F22" s="6"/>
    </row>
    <row r="23" spans="1:6" ht="0.95" customHeight="1">
      <c r="A23" s="95">
        <v>12</v>
      </c>
      <c r="B23" s="95"/>
      <c r="C23" s="94" t="s">
        <v>145</v>
      </c>
      <c r="D23" s="67" t="s">
        <v>146</v>
      </c>
      <c r="E23" s="6"/>
      <c r="F23" s="6"/>
    </row>
    <row r="24" spans="1:6" ht="42.95" customHeight="1">
      <c r="A24" s="96">
        <v>12</v>
      </c>
      <c r="B24" s="73" t="s">
        <v>147</v>
      </c>
      <c r="C24" s="82"/>
      <c r="D24" s="78" t="s">
        <v>148</v>
      </c>
      <c r="E24" s="3"/>
      <c r="F24" s="4"/>
    </row>
    <row r="25" spans="1:6" ht="42.75" customHeight="1">
      <c r="A25" s="97">
        <v>13</v>
      </c>
      <c r="B25" s="77" t="s">
        <v>149</v>
      </c>
      <c r="C25" s="76"/>
      <c r="D25" s="78" t="s">
        <v>150</v>
      </c>
      <c r="E25" s="3"/>
    </row>
    <row r="26" spans="1:6" ht="176.45" customHeight="1">
      <c r="A26" s="98">
        <v>13</v>
      </c>
      <c r="B26" s="89"/>
      <c r="C26" s="76" t="s">
        <v>151</v>
      </c>
      <c r="D26" s="74" t="s">
        <v>152</v>
      </c>
      <c r="E26" s="3"/>
    </row>
    <row r="27" spans="1:6" ht="42.75" customHeight="1">
      <c r="A27" s="97">
        <v>14</v>
      </c>
      <c r="B27" s="77" t="s">
        <v>153</v>
      </c>
      <c r="C27" s="76"/>
      <c r="D27" s="78" t="s">
        <v>154</v>
      </c>
      <c r="E27" s="3"/>
    </row>
    <row r="28" spans="1:6" ht="177" customHeight="1">
      <c r="A28" s="98">
        <v>14</v>
      </c>
      <c r="B28" s="89"/>
      <c r="C28" s="82" t="s">
        <v>155</v>
      </c>
      <c r="D28" s="74" t="s">
        <v>156</v>
      </c>
      <c r="E28" s="3"/>
    </row>
    <row r="29" spans="1:6" ht="42.75" customHeight="1">
      <c r="A29" s="98">
        <v>15</v>
      </c>
      <c r="B29" s="89"/>
      <c r="C29" s="76" t="s">
        <v>157</v>
      </c>
      <c r="D29" s="74" t="s">
        <v>158</v>
      </c>
      <c r="E29" s="2"/>
    </row>
    <row r="30" spans="1:6" ht="140.44999999999999" customHeight="1">
      <c r="A30" s="97">
        <v>15</v>
      </c>
      <c r="B30" s="73" t="s">
        <v>159</v>
      </c>
      <c r="C30" s="82"/>
      <c r="D30" s="78" t="s">
        <v>160</v>
      </c>
      <c r="E30" s="2"/>
    </row>
    <row r="31" spans="1:6" ht="45.75" customHeight="1">
      <c r="A31" s="99">
        <v>16</v>
      </c>
      <c r="B31" s="77" t="s">
        <v>161</v>
      </c>
      <c r="C31" s="76"/>
      <c r="D31" s="91" t="s">
        <v>162</v>
      </c>
      <c r="E31" s="2"/>
    </row>
    <row r="32" spans="1:6" ht="32.25" customHeight="1">
      <c r="A32" s="100">
        <v>16</v>
      </c>
      <c r="B32" s="101"/>
      <c r="C32" s="76" t="s">
        <v>163</v>
      </c>
      <c r="D32" s="74" t="s">
        <v>164</v>
      </c>
      <c r="E32" s="1"/>
    </row>
    <row r="33" spans="1:5" ht="140.44999999999999" customHeight="1">
      <c r="A33" s="102">
        <v>17</v>
      </c>
      <c r="B33" s="73" t="s">
        <v>165</v>
      </c>
      <c r="C33" s="82"/>
      <c r="D33" s="78" t="s">
        <v>166</v>
      </c>
      <c r="E33" s="2"/>
    </row>
    <row r="34" spans="1:5" ht="140.44999999999999" customHeight="1">
      <c r="A34" s="103">
        <v>17</v>
      </c>
      <c r="B34" s="101"/>
      <c r="C34" s="104" t="s">
        <v>168</v>
      </c>
      <c r="D34" s="74" t="s">
        <v>167</v>
      </c>
      <c r="E34" s="2"/>
    </row>
    <row r="35" spans="1:5" ht="140.44999999999999" customHeight="1">
      <c r="A35" s="105"/>
      <c r="B35" s="77"/>
      <c r="C35" s="76"/>
      <c r="D35" s="77"/>
      <c r="E35" s="2"/>
    </row>
    <row r="36" spans="1:5" ht="42.75" customHeight="1">
      <c r="A36" s="105"/>
      <c r="B36" s="77"/>
      <c r="C36" s="76"/>
      <c r="D36" s="77"/>
      <c r="E36" s="2"/>
    </row>
    <row r="37" spans="1:5" ht="42.75" customHeight="1">
      <c r="E37" s="2"/>
    </row>
    <row r="38" spans="1:5" ht="140.44999999999999" customHeight="1">
      <c r="E38" s="2"/>
    </row>
    <row r="39" spans="1:5" ht="68.45" customHeight="1">
      <c r="E39" s="1"/>
    </row>
    <row r="40" spans="1:5" ht="141" customHeight="1">
      <c r="E40" s="2"/>
    </row>
  </sheetData>
  <sortState ref="A1:D37">
    <sortCondition ref="D1:D37"/>
  </sortState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2B704-1466-4F90-8C9A-A09F2A2F43A9}">
  <dimension ref="A1:G18"/>
  <sheetViews>
    <sheetView workbookViewId="0">
      <selection activeCell="D18" sqref="D18"/>
    </sheetView>
  </sheetViews>
  <sheetFormatPr defaultRowHeight="12.75"/>
  <cols>
    <col min="1" max="1" width="16" bestFit="1" customWidth="1"/>
    <col min="2" max="2" width="24.83203125" bestFit="1" customWidth="1"/>
    <col min="3" max="3" width="56.1640625" bestFit="1" customWidth="1"/>
    <col min="4" max="4" width="81" bestFit="1" customWidth="1"/>
    <col min="5" max="5" width="40.83203125" bestFit="1" customWidth="1"/>
    <col min="6" max="6" width="56.1640625" bestFit="1" customWidth="1"/>
    <col min="7" max="7" width="81" bestFit="1" customWidth="1"/>
  </cols>
  <sheetData>
    <row r="1" spans="1:7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</row>
    <row r="2" spans="1:7">
      <c r="A2" s="8">
        <v>45629.679681790127</v>
      </c>
      <c r="B2" t="s">
        <v>32</v>
      </c>
      <c r="C2" t="s">
        <v>33</v>
      </c>
      <c r="D2" t="s">
        <v>34</v>
      </c>
      <c r="E2" t="s">
        <v>35</v>
      </c>
      <c r="F2" t="s">
        <v>33</v>
      </c>
      <c r="G2" t="s">
        <v>34</v>
      </c>
    </row>
    <row r="3" spans="1:7">
      <c r="A3" s="8">
        <v>45630.27745277778</v>
      </c>
      <c r="B3" t="s">
        <v>32</v>
      </c>
      <c r="C3" t="s">
        <v>36</v>
      </c>
      <c r="E3" t="s">
        <v>37</v>
      </c>
      <c r="F3" t="s">
        <v>36</v>
      </c>
      <c r="G3" t="s">
        <v>38</v>
      </c>
    </row>
    <row r="4" spans="1:7">
      <c r="A4" s="8">
        <v>45630.290815007713</v>
      </c>
      <c r="B4" t="s">
        <v>32</v>
      </c>
      <c r="C4" t="s">
        <v>36</v>
      </c>
      <c r="E4" t="s">
        <v>35</v>
      </c>
      <c r="F4" t="s">
        <v>36</v>
      </c>
      <c r="G4" t="s">
        <v>39</v>
      </c>
    </row>
    <row r="5" spans="1:7">
      <c r="A5" s="8">
        <v>45630.296402584878</v>
      </c>
      <c r="B5" t="s">
        <v>32</v>
      </c>
      <c r="C5" t="s">
        <v>33</v>
      </c>
      <c r="D5" t="s">
        <v>38</v>
      </c>
      <c r="E5" t="s">
        <v>37</v>
      </c>
      <c r="F5" t="s">
        <v>33</v>
      </c>
      <c r="G5" t="s">
        <v>38</v>
      </c>
    </row>
    <row r="6" spans="1:7">
      <c r="A6" s="8">
        <v>45630.298288233025</v>
      </c>
      <c r="B6" t="s">
        <v>32</v>
      </c>
      <c r="C6" t="s">
        <v>40</v>
      </c>
      <c r="E6" t="s">
        <v>37</v>
      </c>
      <c r="F6" t="s">
        <v>40</v>
      </c>
    </row>
    <row r="7" spans="1:7">
      <c r="A7" s="8">
        <v>45630.298565007717</v>
      </c>
      <c r="B7" t="s">
        <v>32</v>
      </c>
      <c r="C7" t="s">
        <v>40</v>
      </c>
      <c r="E7" t="s">
        <v>37</v>
      </c>
      <c r="F7" t="s">
        <v>40</v>
      </c>
    </row>
    <row r="8" spans="1:7">
      <c r="A8" s="8">
        <v>45630.298864506171</v>
      </c>
      <c r="B8" t="s">
        <v>32</v>
      </c>
      <c r="C8" t="s">
        <v>33</v>
      </c>
      <c r="D8" t="s">
        <v>38</v>
      </c>
      <c r="E8" t="s">
        <v>37</v>
      </c>
      <c r="F8" t="s">
        <v>33</v>
      </c>
      <c r="G8" t="s">
        <v>38</v>
      </c>
    </row>
    <row r="9" spans="1:7">
      <c r="A9" s="8">
        <v>45630.306775733028</v>
      </c>
      <c r="B9" t="s">
        <v>32</v>
      </c>
      <c r="C9" t="s">
        <v>41</v>
      </c>
      <c r="E9" t="s">
        <v>37</v>
      </c>
      <c r="F9" t="s">
        <v>41</v>
      </c>
    </row>
    <row r="10" spans="1:7">
      <c r="A10" s="8">
        <v>45630.31513101852</v>
      </c>
      <c r="B10" t="s">
        <v>32</v>
      </c>
      <c r="C10" t="s">
        <v>40</v>
      </c>
      <c r="E10" t="s">
        <v>35</v>
      </c>
      <c r="F10" t="s">
        <v>40</v>
      </c>
    </row>
    <row r="11" spans="1:7">
      <c r="A11" s="8">
        <v>45630.347494830246</v>
      </c>
      <c r="B11" t="s">
        <v>32</v>
      </c>
      <c r="C11" t="s">
        <v>36</v>
      </c>
      <c r="E11" t="s">
        <v>35</v>
      </c>
      <c r="F11" t="s">
        <v>36</v>
      </c>
      <c r="G11" t="s">
        <v>42</v>
      </c>
    </row>
    <row r="12" spans="1:7">
      <c r="A12" s="8">
        <v>45630.347886882715</v>
      </c>
      <c r="B12" t="s">
        <v>32</v>
      </c>
      <c r="C12" t="s">
        <v>41</v>
      </c>
      <c r="E12" t="s">
        <v>35</v>
      </c>
      <c r="F12" t="s">
        <v>41</v>
      </c>
    </row>
    <row r="13" spans="1:7">
      <c r="A13" s="8">
        <v>45630.348412577157</v>
      </c>
      <c r="B13" t="s">
        <v>32</v>
      </c>
      <c r="C13" t="s">
        <v>36</v>
      </c>
      <c r="E13" t="s">
        <v>35</v>
      </c>
      <c r="F13" t="s">
        <v>36</v>
      </c>
      <c r="G13" t="s">
        <v>42</v>
      </c>
    </row>
    <row r="14" spans="1:7">
      <c r="A14" s="8">
        <v>45630.349247222221</v>
      </c>
      <c r="B14" t="s">
        <v>32</v>
      </c>
      <c r="C14" t="s">
        <v>41</v>
      </c>
      <c r="E14" t="s">
        <v>35</v>
      </c>
      <c r="F14" t="s">
        <v>41</v>
      </c>
    </row>
    <row r="15" spans="1:7">
      <c r="A15" s="8">
        <v>45630.351650964505</v>
      </c>
      <c r="B15" t="s">
        <v>32</v>
      </c>
      <c r="C15" t="s">
        <v>40</v>
      </c>
      <c r="E15" t="s">
        <v>43</v>
      </c>
      <c r="F15" t="s">
        <v>40</v>
      </c>
    </row>
    <row r="16" spans="1:7">
      <c r="A16" s="8">
        <v>45630.352165123455</v>
      </c>
      <c r="B16" t="s">
        <v>32</v>
      </c>
      <c r="C16" t="s">
        <v>41</v>
      </c>
      <c r="E16" t="s">
        <v>35</v>
      </c>
      <c r="F16" t="s">
        <v>41</v>
      </c>
    </row>
    <row r="17" spans="1:7">
      <c r="A17" s="8">
        <v>45630.3532845679</v>
      </c>
      <c r="B17" t="s">
        <v>32</v>
      </c>
      <c r="C17" t="s">
        <v>36</v>
      </c>
      <c r="E17" t="s">
        <v>44</v>
      </c>
      <c r="F17" t="s">
        <v>36</v>
      </c>
      <c r="G17" t="s">
        <v>39</v>
      </c>
    </row>
    <row r="18" spans="1:7">
      <c r="A18" s="8">
        <v>45630.362171103392</v>
      </c>
      <c r="B18" t="s">
        <v>45</v>
      </c>
      <c r="C18" t="s">
        <v>41</v>
      </c>
      <c r="E18" t="s">
        <v>46</v>
      </c>
      <c r="F18" t="s">
        <v>36</v>
      </c>
      <c r="G18" t="s">
        <v>38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82D96-FC4B-4A20-B18B-BC50D5A8C7AB}">
  <dimension ref="A1:H17"/>
  <sheetViews>
    <sheetView workbookViewId="0">
      <selection activeCell="E38" sqref="E38"/>
    </sheetView>
  </sheetViews>
  <sheetFormatPr defaultRowHeight="12.75"/>
  <cols>
    <col min="1" max="1" width="16" bestFit="1" customWidth="1"/>
    <col min="2" max="2" width="24.83203125" bestFit="1" customWidth="1"/>
    <col min="3" max="3" width="40.83203125" bestFit="1" customWidth="1"/>
    <col min="4" max="5" width="56.1640625" bestFit="1" customWidth="1"/>
    <col min="6" max="7" width="81" bestFit="1" customWidth="1"/>
    <col min="8" max="8" width="14.1640625" bestFit="1" customWidth="1"/>
  </cols>
  <sheetData>
    <row r="1" spans="1:8">
      <c r="A1" t="s">
        <v>25</v>
      </c>
      <c r="B1" t="s">
        <v>26</v>
      </c>
      <c r="C1" t="s">
        <v>29</v>
      </c>
      <c r="D1" t="s">
        <v>27</v>
      </c>
      <c r="E1" t="s">
        <v>30</v>
      </c>
      <c r="F1" t="s">
        <v>28</v>
      </c>
      <c r="G1" t="s">
        <v>31</v>
      </c>
      <c r="H1" t="s">
        <v>47</v>
      </c>
    </row>
    <row r="2" spans="1:8">
      <c r="A2" s="8">
        <v>45630.718695138887</v>
      </c>
      <c r="B2" t="s">
        <v>32</v>
      </c>
      <c r="C2" t="s">
        <v>48</v>
      </c>
      <c r="D2" t="s">
        <v>33</v>
      </c>
      <c r="E2" t="s">
        <v>33</v>
      </c>
      <c r="F2" t="s">
        <v>39</v>
      </c>
      <c r="G2" t="s">
        <v>42</v>
      </c>
    </row>
    <row r="3" spans="1:8">
      <c r="A3" s="8">
        <v>45630.721649305553</v>
      </c>
      <c r="B3" t="s">
        <v>49</v>
      </c>
      <c r="C3" t="s">
        <v>49</v>
      </c>
      <c r="D3" t="s">
        <v>33</v>
      </c>
      <c r="E3" t="s">
        <v>33</v>
      </c>
      <c r="F3" t="s">
        <v>38</v>
      </c>
      <c r="G3" t="s">
        <v>39</v>
      </c>
    </row>
    <row r="4" spans="1:8">
      <c r="A4" s="8">
        <v>45630.723948495368</v>
      </c>
      <c r="B4" t="s">
        <v>32</v>
      </c>
      <c r="C4" t="s">
        <v>37</v>
      </c>
      <c r="D4" t="s">
        <v>41</v>
      </c>
      <c r="E4" t="s">
        <v>41</v>
      </c>
    </row>
    <row r="5" spans="1:8">
      <c r="A5" s="8">
        <v>45630.732252314818</v>
      </c>
      <c r="B5" t="s">
        <v>32</v>
      </c>
      <c r="C5" t="s">
        <v>49</v>
      </c>
      <c r="D5" t="s">
        <v>41</v>
      </c>
      <c r="E5" t="s">
        <v>41</v>
      </c>
    </row>
    <row r="6" spans="1:8">
      <c r="A6" s="8">
        <v>45630.736965084878</v>
      </c>
      <c r="B6" t="s">
        <v>32</v>
      </c>
      <c r="C6" t="s">
        <v>50</v>
      </c>
      <c r="D6" t="s">
        <v>40</v>
      </c>
      <c r="E6" t="s">
        <v>33</v>
      </c>
      <c r="F6" t="s">
        <v>38</v>
      </c>
    </row>
    <row r="7" spans="1:8">
      <c r="A7" s="8">
        <v>45630.740442322531</v>
      </c>
      <c r="B7" t="s">
        <v>51</v>
      </c>
      <c r="C7" t="s">
        <v>52</v>
      </c>
      <c r="D7" t="s">
        <v>41</v>
      </c>
      <c r="E7" t="s">
        <v>41</v>
      </c>
    </row>
    <row r="8" spans="1:8">
      <c r="A8" s="8">
        <v>45630.74073927469</v>
      </c>
      <c r="B8" t="s">
        <v>51</v>
      </c>
      <c r="C8" t="s">
        <v>37</v>
      </c>
      <c r="D8" t="s">
        <v>41</v>
      </c>
      <c r="E8" t="s">
        <v>41</v>
      </c>
    </row>
    <row r="9" spans="1:8">
      <c r="A9" s="8">
        <v>45630.74112071759</v>
      </c>
      <c r="B9" t="s">
        <v>51</v>
      </c>
      <c r="C9" t="s">
        <v>52</v>
      </c>
      <c r="D9" t="s">
        <v>41</v>
      </c>
      <c r="E9" t="s">
        <v>41</v>
      </c>
    </row>
    <row r="10" spans="1:8">
      <c r="A10" s="8">
        <v>45630.741333757716</v>
      </c>
      <c r="B10" t="s">
        <v>51</v>
      </c>
      <c r="C10" t="s">
        <v>35</v>
      </c>
      <c r="D10" t="s">
        <v>33</v>
      </c>
      <c r="E10" t="s">
        <v>33</v>
      </c>
      <c r="F10" t="s">
        <v>38</v>
      </c>
    </row>
    <row r="11" spans="1:8">
      <c r="A11" s="8">
        <v>45630.74496689815</v>
      </c>
      <c r="B11" t="s">
        <v>32</v>
      </c>
      <c r="C11" t="s">
        <v>48</v>
      </c>
      <c r="D11" t="s">
        <v>41</v>
      </c>
      <c r="E11" t="s">
        <v>41</v>
      </c>
    </row>
    <row r="12" spans="1:8">
      <c r="A12" s="8">
        <v>45630.74711832562</v>
      </c>
      <c r="B12" t="s">
        <v>53</v>
      </c>
      <c r="C12" t="s">
        <v>53</v>
      </c>
      <c r="D12" t="s">
        <v>33</v>
      </c>
      <c r="E12" t="s">
        <v>33</v>
      </c>
      <c r="F12" t="s">
        <v>38</v>
      </c>
    </row>
    <row r="13" spans="1:8">
      <c r="A13" s="8">
        <v>45630.75171099537</v>
      </c>
      <c r="B13" t="s">
        <v>32</v>
      </c>
      <c r="C13" t="s">
        <v>37</v>
      </c>
      <c r="D13" t="s">
        <v>40</v>
      </c>
      <c r="E13" t="s">
        <v>40</v>
      </c>
    </row>
    <row r="14" spans="1:8">
      <c r="A14" s="8">
        <v>45630.75695146605</v>
      </c>
      <c r="B14" t="s">
        <v>32</v>
      </c>
      <c r="C14" t="s">
        <v>52</v>
      </c>
      <c r="D14" t="s">
        <v>33</v>
      </c>
      <c r="E14" t="s">
        <v>33</v>
      </c>
      <c r="F14" t="s">
        <v>38</v>
      </c>
    </row>
    <row r="15" spans="1:8">
      <c r="A15" s="8">
        <v>45630.757618171294</v>
      </c>
      <c r="B15" t="s">
        <v>51</v>
      </c>
      <c r="C15" t="s">
        <v>52</v>
      </c>
      <c r="D15" t="s">
        <v>41</v>
      </c>
      <c r="E15" t="s">
        <v>41</v>
      </c>
    </row>
    <row r="16" spans="1:8">
      <c r="A16" s="8">
        <v>45630.757851003087</v>
      </c>
      <c r="B16" t="s">
        <v>51</v>
      </c>
      <c r="C16" t="s">
        <v>52</v>
      </c>
      <c r="D16" t="s">
        <v>33</v>
      </c>
      <c r="E16" t="s">
        <v>36</v>
      </c>
      <c r="G16" t="s">
        <v>38</v>
      </c>
    </row>
    <row r="17" spans="1:6">
      <c r="A17" s="8">
        <v>45630.759449884259</v>
      </c>
      <c r="B17" t="s">
        <v>51</v>
      </c>
      <c r="C17" t="s">
        <v>52</v>
      </c>
      <c r="D17" t="s">
        <v>40</v>
      </c>
      <c r="E17" t="s">
        <v>33</v>
      </c>
      <c r="F17" t="s">
        <v>38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11209-9A79-423A-8470-C6C1ACCDBABD}">
  <dimension ref="A1:AA14"/>
  <sheetViews>
    <sheetView topLeftCell="C1" zoomScale="130" zoomScaleNormal="130" workbookViewId="0">
      <selection activeCell="L13" sqref="L13:L14"/>
    </sheetView>
  </sheetViews>
  <sheetFormatPr defaultRowHeight="16.5"/>
  <cols>
    <col min="1" max="1" width="11" style="9" bestFit="1" customWidth="1"/>
    <col min="2" max="2" width="32" style="10" bestFit="1" customWidth="1"/>
    <col min="3" max="3" width="17.33203125" style="10" bestFit="1" customWidth="1"/>
    <col min="4" max="4" width="6.33203125" style="10" bestFit="1" customWidth="1"/>
    <col min="5" max="5" width="13" style="11" bestFit="1" customWidth="1"/>
    <col min="6" max="6" width="13" style="12" bestFit="1" customWidth="1"/>
    <col min="7" max="7" width="6.33203125" style="13" bestFit="1" customWidth="1"/>
    <col min="8" max="8" width="10.6640625" style="14" bestFit="1" customWidth="1"/>
    <col min="9" max="10" width="11.83203125" style="15" bestFit="1" customWidth="1"/>
    <col min="11" max="12" width="11.83203125" style="16" bestFit="1" customWidth="1"/>
    <col min="13" max="14" width="11.83203125" style="17" bestFit="1" customWidth="1"/>
    <col min="15" max="16" width="11.83203125" style="18" bestFit="1" customWidth="1"/>
    <col min="17" max="18" width="11.83203125" style="19" bestFit="1" customWidth="1"/>
    <col min="19" max="22" width="10.6640625" style="9" bestFit="1" customWidth="1"/>
    <col min="23" max="25" width="18.1640625" style="9" bestFit="1" customWidth="1"/>
    <col min="26" max="27" width="8.5" style="9" bestFit="1" customWidth="1"/>
    <col min="28" max="16384" width="9.33203125" style="9"/>
  </cols>
  <sheetData>
    <row r="1" spans="1:27">
      <c r="A1" s="9" t="s">
        <v>54</v>
      </c>
      <c r="B1" s="10" t="s">
        <v>55</v>
      </c>
      <c r="C1" s="10" t="s">
        <v>56</v>
      </c>
      <c r="D1" s="10" t="s">
        <v>57</v>
      </c>
      <c r="E1" s="11" t="s">
        <v>58</v>
      </c>
      <c r="F1" s="12" t="s">
        <v>59</v>
      </c>
      <c r="G1" s="13" t="s">
        <v>60</v>
      </c>
      <c r="H1" s="14" t="s">
        <v>61</v>
      </c>
      <c r="I1" s="15" t="s">
        <v>62</v>
      </c>
      <c r="J1" s="15" t="s">
        <v>63</v>
      </c>
      <c r="K1" s="16" t="s">
        <v>64</v>
      </c>
      <c r="L1" s="16" t="s">
        <v>65</v>
      </c>
      <c r="M1" s="17" t="s">
        <v>66</v>
      </c>
      <c r="N1" s="17" t="s">
        <v>67</v>
      </c>
      <c r="O1" s="18" t="s">
        <v>68</v>
      </c>
      <c r="P1" s="18" t="s">
        <v>69</v>
      </c>
      <c r="Q1" s="19" t="s">
        <v>70</v>
      </c>
      <c r="R1" s="19" t="s">
        <v>71</v>
      </c>
      <c r="S1" s="9" t="s">
        <v>72</v>
      </c>
      <c r="T1" s="9" t="s">
        <v>73</v>
      </c>
      <c r="U1" s="9" t="s">
        <v>74</v>
      </c>
      <c r="V1" s="9" t="s">
        <v>75</v>
      </c>
      <c r="W1" s="9" t="s">
        <v>76</v>
      </c>
      <c r="X1" s="9" t="s">
        <v>77</v>
      </c>
      <c r="Y1" s="9" t="s">
        <v>78</v>
      </c>
      <c r="Z1" s="9" t="s">
        <v>79</v>
      </c>
      <c r="AA1" s="9" t="s">
        <v>80</v>
      </c>
    </row>
    <row r="2" spans="1:27">
      <c r="A2" s="9">
        <v>20241204</v>
      </c>
      <c r="B2" s="20">
        <v>0.28472222222222221</v>
      </c>
      <c r="C2" s="10" t="s">
        <v>81</v>
      </c>
      <c r="D2" s="10" t="s">
        <v>82</v>
      </c>
      <c r="E2" s="49">
        <v>0</v>
      </c>
      <c r="F2" s="50">
        <v>23</v>
      </c>
      <c r="G2" s="51">
        <v>17</v>
      </c>
      <c r="H2" s="61">
        <v>6</v>
      </c>
      <c r="I2" s="62">
        <v>14</v>
      </c>
      <c r="K2" s="59">
        <v>2</v>
      </c>
      <c r="M2" s="55">
        <v>6</v>
      </c>
      <c r="O2" s="57">
        <v>2</v>
      </c>
      <c r="W2" s="45">
        <f>19</f>
        <v>19</v>
      </c>
      <c r="X2" s="45">
        <f>95+4+10+22+2</f>
        <v>133</v>
      </c>
      <c r="Y2" s="45">
        <f>45+24+61</f>
        <v>130</v>
      </c>
      <c r="Z2" s="45">
        <f>61*5+2+15+17</f>
        <v>339</v>
      </c>
      <c r="AA2" s="45">
        <f>22</f>
        <v>22</v>
      </c>
    </row>
    <row r="3" spans="1:27">
      <c r="B3" s="20"/>
      <c r="C3" s="10" t="s">
        <v>83</v>
      </c>
      <c r="D3" s="10" t="s">
        <v>84</v>
      </c>
      <c r="E3" s="49"/>
      <c r="F3" s="50"/>
      <c r="G3" s="51"/>
      <c r="H3" s="61"/>
      <c r="I3" s="63"/>
      <c r="K3" s="60"/>
      <c r="M3" s="56"/>
      <c r="O3" s="58"/>
      <c r="W3" s="45"/>
      <c r="X3" s="45"/>
      <c r="Y3" s="45"/>
      <c r="Z3" s="45"/>
      <c r="AA3" s="45"/>
    </row>
    <row r="4" spans="1:27">
      <c r="B4" s="20">
        <v>0.29652777777777778</v>
      </c>
      <c r="C4" s="10" t="s">
        <v>85</v>
      </c>
      <c r="D4" s="10" t="s">
        <v>84</v>
      </c>
      <c r="E4" s="11">
        <v>0</v>
      </c>
      <c r="F4" s="12">
        <v>15</v>
      </c>
      <c r="G4" s="13">
        <v>10</v>
      </c>
      <c r="H4" s="14">
        <v>4</v>
      </c>
      <c r="I4" s="15">
        <v>9</v>
      </c>
      <c r="K4" s="16">
        <v>1</v>
      </c>
      <c r="M4" s="17">
        <v>4</v>
      </c>
      <c r="O4" s="18">
        <v>0</v>
      </c>
      <c r="W4" s="45"/>
      <c r="X4" s="45"/>
      <c r="Y4" s="45"/>
      <c r="Z4" s="45"/>
      <c r="AA4" s="45"/>
    </row>
    <row r="5" spans="1:27">
      <c r="B5" s="10">
        <v>0.35555555555555557</v>
      </c>
      <c r="C5" s="10" t="s">
        <v>86</v>
      </c>
      <c r="D5" s="10" t="s">
        <v>84</v>
      </c>
      <c r="E5" s="11">
        <v>0</v>
      </c>
      <c r="F5" s="12">
        <v>9</v>
      </c>
      <c r="H5" s="14">
        <v>9</v>
      </c>
      <c r="I5" s="15">
        <v>4</v>
      </c>
      <c r="K5" s="16">
        <v>1</v>
      </c>
      <c r="M5" s="17">
        <v>3</v>
      </c>
      <c r="O5" s="18">
        <v>1</v>
      </c>
    </row>
    <row r="6" spans="1:27">
      <c r="H6" s="14">
        <v>19</v>
      </c>
      <c r="I6" s="15">
        <v>10</v>
      </c>
      <c r="K6" s="16">
        <v>3</v>
      </c>
      <c r="M6" s="17">
        <v>4</v>
      </c>
      <c r="O6" s="18">
        <v>2</v>
      </c>
    </row>
    <row r="8" spans="1:27">
      <c r="B8" s="10">
        <v>0.72430555555555554</v>
      </c>
      <c r="C8" s="10" t="s">
        <v>87</v>
      </c>
      <c r="D8" s="10" t="s">
        <v>84</v>
      </c>
      <c r="E8" s="11">
        <v>2</v>
      </c>
      <c r="F8" s="12">
        <v>31</v>
      </c>
      <c r="I8" s="15">
        <v>5</v>
      </c>
      <c r="J8" s="15">
        <v>1</v>
      </c>
      <c r="K8" s="16">
        <v>0</v>
      </c>
      <c r="L8" s="16">
        <v>0</v>
      </c>
      <c r="M8" s="17">
        <v>8</v>
      </c>
      <c r="N8" s="17">
        <v>1</v>
      </c>
      <c r="O8" s="18">
        <v>2</v>
      </c>
      <c r="P8" s="18">
        <v>0</v>
      </c>
    </row>
    <row r="9" spans="1:27">
      <c r="B9" s="10">
        <v>0.7416666666666667</v>
      </c>
      <c r="C9" s="10" t="s">
        <v>88</v>
      </c>
      <c r="D9" s="10" t="s">
        <v>84</v>
      </c>
      <c r="E9" s="11">
        <v>12</v>
      </c>
      <c r="F9" s="12">
        <v>19</v>
      </c>
      <c r="G9" s="13">
        <v>6</v>
      </c>
      <c r="H9" s="14">
        <v>6</v>
      </c>
      <c r="I9" s="15">
        <v>11</v>
      </c>
      <c r="J9" s="15">
        <v>0</v>
      </c>
      <c r="K9" s="16">
        <v>5</v>
      </c>
      <c r="L9" s="16">
        <v>1</v>
      </c>
      <c r="M9" s="17">
        <v>3</v>
      </c>
      <c r="N9" s="17">
        <v>4</v>
      </c>
      <c r="O9" s="18">
        <v>1</v>
      </c>
      <c r="P9" s="18">
        <v>0</v>
      </c>
      <c r="Q9" s="19">
        <v>1</v>
      </c>
      <c r="R9" s="19">
        <v>1</v>
      </c>
    </row>
    <row r="10" spans="1:27">
      <c r="B10" s="10">
        <v>0.7583333333333333</v>
      </c>
      <c r="C10" s="10" t="s">
        <v>89</v>
      </c>
      <c r="D10" s="10" t="s">
        <v>82</v>
      </c>
      <c r="E10" s="11">
        <v>28</v>
      </c>
      <c r="F10" s="12">
        <v>3</v>
      </c>
      <c r="G10" s="13">
        <v>14</v>
      </c>
      <c r="H10" s="14">
        <v>14</v>
      </c>
      <c r="I10" s="15">
        <v>1</v>
      </c>
      <c r="J10" s="15">
        <v>0</v>
      </c>
      <c r="K10" s="16">
        <v>3</v>
      </c>
      <c r="L10" s="16">
        <v>5</v>
      </c>
      <c r="M10" s="17">
        <v>2</v>
      </c>
      <c r="N10" s="17">
        <v>1</v>
      </c>
      <c r="O10" s="18">
        <v>1</v>
      </c>
      <c r="P10" s="18">
        <v>0</v>
      </c>
      <c r="Q10" s="19">
        <v>1</v>
      </c>
      <c r="R10" s="19">
        <v>2</v>
      </c>
    </row>
    <row r="11" spans="1:27">
      <c r="B11" s="10">
        <v>0.77013888888888893</v>
      </c>
      <c r="C11" s="10" t="s">
        <v>90</v>
      </c>
      <c r="D11" s="10" t="s">
        <v>84</v>
      </c>
    </row>
    <row r="13" spans="1:27" ht="12.75">
      <c r="A13" s="9">
        <v>20241210</v>
      </c>
      <c r="B13" s="10">
        <v>0.28472222222222221</v>
      </c>
      <c r="C13" s="10" t="s">
        <v>81</v>
      </c>
      <c r="D13" s="10" t="s">
        <v>82</v>
      </c>
      <c r="E13" s="49">
        <v>0</v>
      </c>
      <c r="F13" s="50">
        <v>11</v>
      </c>
      <c r="G13" s="51"/>
      <c r="H13" s="51"/>
      <c r="I13" s="52">
        <v>4</v>
      </c>
      <c r="J13" s="52">
        <v>0</v>
      </c>
      <c r="K13" s="53">
        <v>2</v>
      </c>
      <c r="L13" s="54">
        <v>0</v>
      </c>
      <c r="M13" s="46">
        <v>2</v>
      </c>
      <c r="N13" s="46">
        <v>0</v>
      </c>
      <c r="O13" s="47">
        <v>2</v>
      </c>
      <c r="P13" s="47">
        <v>0</v>
      </c>
      <c r="Q13" s="48">
        <v>1</v>
      </c>
      <c r="R13" s="48">
        <v>0</v>
      </c>
      <c r="W13" s="45">
        <v>13</v>
      </c>
      <c r="X13" s="45"/>
      <c r="Y13" s="45"/>
    </row>
    <row r="14" spans="1:27" ht="12.75">
      <c r="C14" s="10" t="s">
        <v>83</v>
      </c>
      <c r="D14" s="10" t="s">
        <v>84</v>
      </c>
      <c r="E14" s="49"/>
      <c r="F14" s="50"/>
      <c r="G14" s="51"/>
      <c r="H14" s="51"/>
      <c r="I14" s="52"/>
      <c r="J14" s="52"/>
      <c r="K14" s="53"/>
      <c r="L14" s="54"/>
      <c r="M14" s="46"/>
      <c r="N14" s="46"/>
      <c r="O14" s="47"/>
      <c r="P14" s="47"/>
      <c r="Q14" s="48"/>
      <c r="R14" s="48"/>
      <c r="W14" s="45"/>
      <c r="X14" s="45"/>
      <c r="Y14" s="45"/>
    </row>
  </sheetData>
  <mergeCells count="30">
    <mergeCell ref="K2:K3"/>
    <mergeCell ref="E2:E3"/>
    <mergeCell ref="F2:F3"/>
    <mergeCell ref="G2:G3"/>
    <mergeCell ref="H2:H3"/>
    <mergeCell ref="I2:I3"/>
    <mergeCell ref="AA2:AA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M2:M3"/>
    <mergeCell ref="O2:O3"/>
    <mergeCell ref="W2:W4"/>
    <mergeCell ref="X2:X4"/>
    <mergeCell ref="Y2:Y4"/>
    <mergeCell ref="Z2:Z4"/>
    <mergeCell ref="X13:X14"/>
    <mergeCell ref="Y13:Y14"/>
    <mergeCell ref="N13:N14"/>
    <mergeCell ref="O13:O14"/>
    <mergeCell ref="P13:P14"/>
    <mergeCell ref="Q13:Q14"/>
    <mergeCell ref="R13:R14"/>
    <mergeCell ref="W13:W14"/>
  </mergeCells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E40CF-AC04-4BB2-8CCF-AD7DC9A49898}">
  <dimension ref="A1:G369"/>
  <sheetViews>
    <sheetView zoomScale="160" zoomScaleNormal="160" workbookViewId="0">
      <selection activeCell="G2" sqref="G2"/>
    </sheetView>
  </sheetViews>
  <sheetFormatPr defaultRowHeight="12.75"/>
  <cols>
    <col min="1" max="1" width="13.1640625" style="32" customWidth="1"/>
    <col min="2" max="2" width="14.5" style="31" customWidth="1"/>
    <col min="3" max="3" width="11.5" style="9" customWidth="1"/>
    <col min="4" max="4" width="9.33203125" style="9"/>
    <col min="5" max="6" width="18.6640625" style="9" bestFit="1" customWidth="1"/>
    <col min="7" max="16384" width="9.33203125" style="9"/>
  </cols>
  <sheetData>
    <row r="1" spans="1:6">
      <c r="A1" s="32" t="s">
        <v>91</v>
      </c>
      <c r="B1" s="36" t="s">
        <v>96</v>
      </c>
      <c r="C1" s="35" t="s">
        <v>95</v>
      </c>
      <c r="D1" s="9" t="s">
        <v>92</v>
      </c>
      <c r="E1" s="9" t="s">
        <v>93</v>
      </c>
      <c r="F1" s="9" t="s">
        <v>94</v>
      </c>
    </row>
    <row r="2" spans="1:6">
      <c r="A2" s="32">
        <v>20230101</v>
      </c>
      <c r="B2" s="31">
        <f t="shared" ref="B2:B65" si="0">DATE(LEFT(A2,4), MID(A2,5,2), RIGHT(A2,2))</f>
        <v>44927</v>
      </c>
      <c r="C2" s="31" t="str">
        <f>TEXT(B2, "dddd")</f>
        <v>Sunday</v>
      </c>
      <c r="D2" s="9">
        <v>6240</v>
      </c>
      <c r="E2" s="9">
        <v>234</v>
      </c>
      <c r="F2" s="9">
        <v>455</v>
      </c>
    </row>
    <row r="3" spans="1:6">
      <c r="A3" s="32">
        <v>20230102</v>
      </c>
      <c r="B3" s="31">
        <f t="shared" si="0"/>
        <v>44928</v>
      </c>
      <c r="C3" s="31" t="str">
        <f t="shared" ref="C3:C66" si="1">TEXT(B3, "dddd")</f>
        <v>Monday</v>
      </c>
      <c r="D3" s="9">
        <v>6240</v>
      </c>
      <c r="E3" s="9">
        <v>237</v>
      </c>
      <c r="F3" s="9">
        <v>1240</v>
      </c>
    </row>
    <row r="4" spans="1:6">
      <c r="A4" s="32">
        <v>20230103</v>
      </c>
      <c r="B4" s="31">
        <f t="shared" si="0"/>
        <v>44929</v>
      </c>
      <c r="C4" s="31" t="str">
        <f t="shared" si="1"/>
        <v>Tuesday</v>
      </c>
      <c r="D4" s="9">
        <v>6240</v>
      </c>
      <c r="E4" s="9">
        <v>240</v>
      </c>
      <c r="F4" s="9">
        <v>539</v>
      </c>
    </row>
    <row r="5" spans="1:6">
      <c r="A5" s="32">
        <v>20230104</v>
      </c>
      <c r="B5" s="31">
        <f t="shared" si="0"/>
        <v>44930</v>
      </c>
      <c r="C5" s="31" t="str">
        <f t="shared" si="1"/>
        <v>Wednesday</v>
      </c>
      <c r="D5" s="9">
        <v>6240</v>
      </c>
      <c r="E5" s="9">
        <v>213</v>
      </c>
      <c r="F5" s="9">
        <v>225</v>
      </c>
    </row>
    <row r="6" spans="1:6">
      <c r="A6" s="32">
        <v>20230105</v>
      </c>
      <c r="B6" s="31">
        <f t="shared" si="0"/>
        <v>44931</v>
      </c>
      <c r="C6" s="31" t="str">
        <f t="shared" si="1"/>
        <v>Thursday</v>
      </c>
      <c r="D6" s="9">
        <v>6240</v>
      </c>
      <c r="E6" s="9">
        <v>377</v>
      </c>
      <c r="F6" s="9">
        <v>207</v>
      </c>
    </row>
    <row r="7" spans="1:6">
      <c r="A7" s="32">
        <v>20230106</v>
      </c>
      <c r="B7" s="31">
        <f t="shared" si="0"/>
        <v>44932</v>
      </c>
      <c r="C7" s="31" t="str">
        <f t="shared" si="1"/>
        <v>Friday</v>
      </c>
      <c r="D7" s="9">
        <v>6240</v>
      </c>
      <c r="E7" s="9">
        <v>620</v>
      </c>
      <c r="F7" s="9">
        <v>196</v>
      </c>
    </row>
    <row r="8" spans="1:6">
      <c r="A8" s="32">
        <v>20230107</v>
      </c>
      <c r="B8" s="31">
        <f t="shared" si="0"/>
        <v>44933</v>
      </c>
      <c r="C8" s="31" t="str">
        <f t="shared" si="1"/>
        <v>Saturday</v>
      </c>
      <c r="D8" s="9">
        <v>6240</v>
      </c>
      <c r="E8" s="9">
        <v>465</v>
      </c>
      <c r="F8" s="9">
        <v>280</v>
      </c>
    </row>
    <row r="9" spans="1:6">
      <c r="A9" s="32">
        <v>20230108</v>
      </c>
      <c r="B9" s="31">
        <f t="shared" si="0"/>
        <v>44934</v>
      </c>
      <c r="C9" s="31" t="str">
        <f t="shared" si="1"/>
        <v>Sunday</v>
      </c>
      <c r="D9" s="9">
        <v>6240</v>
      </c>
      <c r="E9" s="9">
        <v>354</v>
      </c>
      <c r="F9" s="9">
        <v>364</v>
      </c>
    </row>
    <row r="10" spans="1:6">
      <c r="A10" s="32">
        <v>20230109</v>
      </c>
      <c r="B10" s="31">
        <f t="shared" si="0"/>
        <v>44935</v>
      </c>
      <c r="C10" s="31" t="str">
        <f t="shared" si="1"/>
        <v>Monday</v>
      </c>
      <c r="D10" s="9">
        <v>6240</v>
      </c>
      <c r="E10" s="9">
        <v>479</v>
      </c>
      <c r="F10" s="9">
        <v>352</v>
      </c>
    </row>
    <row r="11" spans="1:6">
      <c r="A11" s="32">
        <v>20230110</v>
      </c>
      <c r="B11" s="31">
        <f t="shared" si="0"/>
        <v>44936</v>
      </c>
      <c r="C11" s="31" t="str">
        <f t="shared" si="1"/>
        <v>Tuesday</v>
      </c>
      <c r="D11" s="9">
        <v>6240</v>
      </c>
      <c r="E11" s="9">
        <v>684</v>
      </c>
      <c r="F11" s="9">
        <v>239</v>
      </c>
    </row>
    <row r="12" spans="1:6">
      <c r="A12" s="32">
        <v>20230111</v>
      </c>
      <c r="B12" s="31">
        <f t="shared" si="0"/>
        <v>44937</v>
      </c>
      <c r="C12" s="31" t="str">
        <f t="shared" si="1"/>
        <v>Wednesday</v>
      </c>
      <c r="D12" s="9">
        <v>6240</v>
      </c>
      <c r="E12" s="9">
        <v>742</v>
      </c>
      <c r="F12" s="9">
        <v>286</v>
      </c>
    </row>
    <row r="13" spans="1:6">
      <c r="A13" s="32">
        <v>20230112</v>
      </c>
      <c r="B13" s="31">
        <f t="shared" si="0"/>
        <v>44938</v>
      </c>
      <c r="C13" s="31" t="str">
        <f t="shared" si="1"/>
        <v>Thursday</v>
      </c>
      <c r="D13" s="9">
        <v>6240</v>
      </c>
      <c r="E13" s="9">
        <v>873</v>
      </c>
      <c r="F13" s="9">
        <v>299</v>
      </c>
    </row>
    <row r="14" spans="1:6">
      <c r="A14" s="32">
        <v>20230113</v>
      </c>
      <c r="B14" s="31">
        <f t="shared" si="0"/>
        <v>44939</v>
      </c>
      <c r="C14" s="31" t="str">
        <f t="shared" si="1"/>
        <v>Friday</v>
      </c>
      <c r="D14" s="9">
        <v>6240</v>
      </c>
      <c r="E14" s="9">
        <v>1215</v>
      </c>
      <c r="F14" s="9">
        <v>348</v>
      </c>
    </row>
    <row r="15" spans="1:6">
      <c r="A15" s="32">
        <v>20230114</v>
      </c>
      <c r="B15" s="31">
        <f t="shared" si="0"/>
        <v>44940</v>
      </c>
      <c r="C15" s="31" t="str">
        <f t="shared" si="1"/>
        <v>Saturday</v>
      </c>
      <c r="D15" s="9">
        <v>6240</v>
      </c>
      <c r="E15" s="9">
        <v>759</v>
      </c>
      <c r="F15" s="9">
        <v>248</v>
      </c>
    </row>
    <row r="16" spans="1:6">
      <c r="A16" s="32">
        <v>20230115</v>
      </c>
      <c r="B16" s="31">
        <f t="shared" si="0"/>
        <v>44941</v>
      </c>
      <c r="C16" s="31" t="str">
        <f t="shared" si="1"/>
        <v>Sunday</v>
      </c>
      <c r="D16" s="9">
        <v>6240</v>
      </c>
      <c r="E16" s="9">
        <v>631</v>
      </c>
      <c r="F16" s="9">
        <v>279</v>
      </c>
    </row>
    <row r="17" spans="1:6">
      <c r="A17" s="32">
        <v>20230116</v>
      </c>
      <c r="B17" s="31">
        <f t="shared" si="0"/>
        <v>44942</v>
      </c>
      <c r="C17" s="31" t="str">
        <f t="shared" si="1"/>
        <v>Monday</v>
      </c>
      <c r="D17" s="9">
        <v>6240</v>
      </c>
      <c r="E17" s="9">
        <v>711</v>
      </c>
      <c r="F17" s="9">
        <v>249</v>
      </c>
    </row>
    <row r="18" spans="1:6">
      <c r="A18" s="32">
        <v>20230117</v>
      </c>
      <c r="B18" s="31">
        <f t="shared" si="0"/>
        <v>44943</v>
      </c>
      <c r="C18" s="31" t="str">
        <f t="shared" si="1"/>
        <v>Tuesday</v>
      </c>
      <c r="D18" s="9">
        <v>6240</v>
      </c>
      <c r="E18" s="9">
        <v>596</v>
      </c>
      <c r="F18" s="9">
        <v>176</v>
      </c>
    </row>
    <row r="19" spans="1:6">
      <c r="A19" s="32">
        <v>20230118</v>
      </c>
      <c r="B19" s="31">
        <f t="shared" si="0"/>
        <v>44944</v>
      </c>
      <c r="C19" s="31" t="str">
        <f t="shared" si="1"/>
        <v>Wednesday</v>
      </c>
      <c r="D19" s="9">
        <v>6240</v>
      </c>
      <c r="E19" s="9">
        <v>549</v>
      </c>
      <c r="F19" s="9">
        <v>175</v>
      </c>
    </row>
    <row r="20" spans="1:6">
      <c r="A20" s="32">
        <v>20230119</v>
      </c>
      <c r="B20" s="31">
        <f t="shared" si="0"/>
        <v>44945</v>
      </c>
      <c r="C20" s="31" t="str">
        <f t="shared" si="1"/>
        <v>Thursday</v>
      </c>
      <c r="D20" s="9">
        <v>6240</v>
      </c>
      <c r="E20" s="9">
        <v>461</v>
      </c>
      <c r="F20" s="9">
        <v>214</v>
      </c>
    </row>
    <row r="21" spans="1:6">
      <c r="A21" s="32">
        <v>20230120</v>
      </c>
      <c r="B21" s="31">
        <f t="shared" si="0"/>
        <v>44946</v>
      </c>
      <c r="C21" s="31" t="str">
        <f t="shared" si="1"/>
        <v>Friday</v>
      </c>
      <c r="D21" s="9">
        <v>6240</v>
      </c>
      <c r="E21" s="9">
        <v>361</v>
      </c>
      <c r="F21" s="9">
        <v>157</v>
      </c>
    </row>
    <row r="22" spans="1:6">
      <c r="A22" s="32">
        <v>20230121</v>
      </c>
      <c r="B22" s="31">
        <f t="shared" si="0"/>
        <v>44947</v>
      </c>
      <c r="C22" s="31" t="str">
        <f t="shared" si="1"/>
        <v>Saturday</v>
      </c>
      <c r="D22" s="9">
        <v>6240</v>
      </c>
      <c r="E22" s="9">
        <v>194</v>
      </c>
      <c r="F22" s="9">
        <v>122</v>
      </c>
    </row>
    <row r="23" spans="1:6">
      <c r="A23" s="32">
        <v>20230122</v>
      </c>
      <c r="B23" s="31">
        <f t="shared" si="0"/>
        <v>44948</v>
      </c>
      <c r="C23" s="31" t="str">
        <f t="shared" si="1"/>
        <v>Sunday</v>
      </c>
      <c r="D23" s="9">
        <v>6240</v>
      </c>
      <c r="E23" s="9">
        <v>113</v>
      </c>
      <c r="F23" s="9">
        <v>154</v>
      </c>
    </row>
    <row r="24" spans="1:6">
      <c r="A24" s="32">
        <v>20230123</v>
      </c>
      <c r="B24" s="31">
        <f t="shared" si="0"/>
        <v>44949</v>
      </c>
      <c r="C24" s="31" t="str">
        <f t="shared" si="1"/>
        <v>Monday</v>
      </c>
      <c r="D24" s="9">
        <v>6240</v>
      </c>
      <c r="E24" s="9">
        <v>187</v>
      </c>
      <c r="F24" s="9">
        <v>222</v>
      </c>
    </row>
    <row r="25" spans="1:6">
      <c r="A25" s="32">
        <v>20230124</v>
      </c>
      <c r="B25" s="31">
        <f t="shared" si="0"/>
        <v>44950</v>
      </c>
      <c r="C25" s="31" t="str">
        <f t="shared" si="1"/>
        <v>Tuesday</v>
      </c>
      <c r="D25" s="9">
        <v>6240</v>
      </c>
      <c r="E25" s="9">
        <v>193</v>
      </c>
      <c r="F25" s="9">
        <v>208</v>
      </c>
    </row>
    <row r="26" spans="1:6">
      <c r="A26" s="32">
        <v>20230125</v>
      </c>
      <c r="B26" s="31">
        <f t="shared" si="0"/>
        <v>44951</v>
      </c>
      <c r="C26" s="31" t="str">
        <f t="shared" si="1"/>
        <v>Wednesday</v>
      </c>
      <c r="D26" s="9">
        <v>6240</v>
      </c>
      <c r="E26" s="9">
        <v>160</v>
      </c>
      <c r="F26" s="9">
        <v>231</v>
      </c>
    </row>
    <row r="27" spans="1:6">
      <c r="A27" s="32">
        <v>20230126</v>
      </c>
      <c r="B27" s="31">
        <f t="shared" si="0"/>
        <v>44952</v>
      </c>
      <c r="C27" s="31" t="str">
        <f t="shared" si="1"/>
        <v>Thursday</v>
      </c>
      <c r="D27" s="9">
        <v>6240</v>
      </c>
      <c r="E27" s="9">
        <v>206</v>
      </c>
      <c r="F27" s="9">
        <v>184</v>
      </c>
    </row>
    <row r="28" spans="1:6">
      <c r="A28" s="32">
        <v>20230127</v>
      </c>
      <c r="B28" s="31">
        <f t="shared" si="0"/>
        <v>44953</v>
      </c>
      <c r="C28" s="31" t="str">
        <f t="shared" si="1"/>
        <v>Friday</v>
      </c>
      <c r="D28" s="9">
        <v>6240</v>
      </c>
      <c r="E28" s="9">
        <v>180</v>
      </c>
      <c r="F28" s="9">
        <v>213</v>
      </c>
    </row>
    <row r="29" spans="1:6">
      <c r="A29" s="32">
        <v>20230128</v>
      </c>
      <c r="B29" s="31">
        <f t="shared" si="0"/>
        <v>44954</v>
      </c>
      <c r="C29" s="31" t="str">
        <f t="shared" si="1"/>
        <v>Saturday</v>
      </c>
      <c r="D29" s="9">
        <v>6240</v>
      </c>
      <c r="E29" s="9">
        <v>193</v>
      </c>
      <c r="F29" s="9">
        <v>223</v>
      </c>
    </row>
    <row r="30" spans="1:6">
      <c r="A30" s="32">
        <v>20230129</v>
      </c>
      <c r="B30" s="31">
        <f t="shared" si="0"/>
        <v>44955</v>
      </c>
      <c r="C30" s="31" t="str">
        <f t="shared" si="1"/>
        <v>Sunday</v>
      </c>
      <c r="D30" s="9">
        <v>6240</v>
      </c>
      <c r="E30" s="9">
        <v>201</v>
      </c>
      <c r="F30" s="9">
        <v>318</v>
      </c>
    </row>
    <row r="31" spans="1:6">
      <c r="A31" s="32">
        <v>20230130</v>
      </c>
      <c r="B31" s="31">
        <f t="shared" si="0"/>
        <v>44956</v>
      </c>
      <c r="C31" s="31" t="str">
        <f t="shared" si="1"/>
        <v>Monday</v>
      </c>
      <c r="D31" s="9">
        <v>6240</v>
      </c>
      <c r="E31" s="9">
        <v>224</v>
      </c>
      <c r="F31" s="9">
        <v>297</v>
      </c>
    </row>
    <row r="32" spans="1:6">
      <c r="A32" s="32">
        <v>20230131</v>
      </c>
      <c r="B32" s="31">
        <f t="shared" si="0"/>
        <v>44957</v>
      </c>
      <c r="C32" s="31" t="str">
        <f t="shared" si="1"/>
        <v>Tuesday</v>
      </c>
      <c r="D32" s="9">
        <v>6240</v>
      </c>
      <c r="E32" s="9">
        <v>219</v>
      </c>
      <c r="F32" s="9">
        <v>222</v>
      </c>
    </row>
    <row r="33" spans="1:6">
      <c r="A33" s="32">
        <v>20230201</v>
      </c>
      <c r="B33" s="31">
        <f t="shared" si="0"/>
        <v>44958</v>
      </c>
      <c r="C33" s="31" t="str">
        <f t="shared" si="1"/>
        <v>Wednesday</v>
      </c>
      <c r="D33" s="9">
        <v>6240</v>
      </c>
      <c r="E33" s="9">
        <v>260</v>
      </c>
      <c r="F33" s="9">
        <v>231</v>
      </c>
    </row>
    <row r="34" spans="1:6">
      <c r="A34" s="32">
        <v>20230202</v>
      </c>
      <c r="B34" s="31">
        <f t="shared" si="0"/>
        <v>44959</v>
      </c>
      <c r="C34" s="31" t="str">
        <f t="shared" si="1"/>
        <v>Thursday</v>
      </c>
      <c r="D34" s="9">
        <v>6240</v>
      </c>
      <c r="E34" s="9">
        <v>179</v>
      </c>
      <c r="F34" s="9">
        <v>236</v>
      </c>
    </row>
    <row r="35" spans="1:6">
      <c r="A35" s="32">
        <v>20230203</v>
      </c>
      <c r="B35" s="31">
        <f t="shared" si="0"/>
        <v>44960</v>
      </c>
      <c r="C35" s="31" t="str">
        <f t="shared" si="1"/>
        <v>Friday</v>
      </c>
      <c r="D35" s="9">
        <v>6240</v>
      </c>
      <c r="E35" s="9">
        <v>210</v>
      </c>
      <c r="F35" s="9">
        <v>208</v>
      </c>
    </row>
    <row r="36" spans="1:6">
      <c r="A36" s="32">
        <v>20230204</v>
      </c>
      <c r="B36" s="31">
        <f t="shared" si="0"/>
        <v>44961</v>
      </c>
      <c r="C36" s="31" t="str">
        <f t="shared" si="1"/>
        <v>Saturday</v>
      </c>
      <c r="D36" s="9">
        <v>6240</v>
      </c>
      <c r="E36" s="9">
        <v>261</v>
      </c>
      <c r="F36" s="9">
        <v>218</v>
      </c>
    </row>
    <row r="37" spans="1:6">
      <c r="A37" s="32">
        <v>20230205</v>
      </c>
      <c r="B37" s="31">
        <f t="shared" si="0"/>
        <v>44962</v>
      </c>
      <c r="C37" s="31" t="str">
        <f t="shared" si="1"/>
        <v>Sunday</v>
      </c>
      <c r="D37" s="9">
        <v>6240</v>
      </c>
      <c r="E37" s="9">
        <v>161</v>
      </c>
      <c r="F37" s="9">
        <v>279</v>
      </c>
    </row>
    <row r="38" spans="1:6">
      <c r="A38" s="32">
        <v>20230206</v>
      </c>
      <c r="B38" s="31">
        <f t="shared" si="0"/>
        <v>44963</v>
      </c>
      <c r="C38" s="31" t="str">
        <f t="shared" si="1"/>
        <v>Monday</v>
      </c>
      <c r="D38" s="9">
        <v>6240</v>
      </c>
      <c r="E38" s="9">
        <v>209</v>
      </c>
      <c r="F38" s="9">
        <v>329</v>
      </c>
    </row>
    <row r="39" spans="1:6">
      <c r="A39" s="32">
        <v>20230207</v>
      </c>
      <c r="B39" s="31">
        <f t="shared" si="0"/>
        <v>44964</v>
      </c>
      <c r="C39" s="31" t="str">
        <f t="shared" si="1"/>
        <v>Tuesday</v>
      </c>
      <c r="D39" s="9">
        <v>6240</v>
      </c>
      <c r="E39" s="9">
        <v>177</v>
      </c>
      <c r="F39" s="9">
        <v>234</v>
      </c>
    </row>
    <row r="40" spans="1:6">
      <c r="A40" s="32">
        <v>20230208</v>
      </c>
      <c r="B40" s="31">
        <f t="shared" si="0"/>
        <v>44965</v>
      </c>
      <c r="C40" s="31" t="str">
        <f t="shared" si="1"/>
        <v>Wednesday</v>
      </c>
      <c r="D40" s="9">
        <v>6240</v>
      </c>
      <c r="E40" s="9">
        <v>210</v>
      </c>
      <c r="F40" s="9">
        <v>345</v>
      </c>
    </row>
    <row r="41" spans="1:6">
      <c r="A41" s="32">
        <v>20230209</v>
      </c>
      <c r="B41" s="31">
        <f t="shared" si="0"/>
        <v>44966</v>
      </c>
      <c r="C41" s="31" t="str">
        <f t="shared" si="1"/>
        <v>Thursday</v>
      </c>
      <c r="D41" s="9">
        <v>6240</v>
      </c>
      <c r="E41" s="9">
        <v>240</v>
      </c>
      <c r="F41" s="9">
        <v>342</v>
      </c>
    </row>
    <row r="42" spans="1:6">
      <c r="A42" s="32">
        <v>20230210</v>
      </c>
      <c r="B42" s="31">
        <f t="shared" si="0"/>
        <v>44967</v>
      </c>
      <c r="C42" s="31" t="str">
        <f t="shared" si="1"/>
        <v>Friday</v>
      </c>
      <c r="D42" s="9">
        <v>6240</v>
      </c>
      <c r="E42" s="9">
        <v>411</v>
      </c>
      <c r="F42" s="9">
        <v>755</v>
      </c>
    </row>
    <row r="43" spans="1:6">
      <c r="A43" s="32">
        <v>20230211</v>
      </c>
      <c r="B43" s="31">
        <f t="shared" si="0"/>
        <v>44968</v>
      </c>
      <c r="C43" s="31" t="str">
        <f t="shared" si="1"/>
        <v>Saturday</v>
      </c>
      <c r="D43" s="9">
        <v>6240</v>
      </c>
      <c r="E43" s="9">
        <v>286</v>
      </c>
      <c r="F43" s="9">
        <v>1046</v>
      </c>
    </row>
    <row r="44" spans="1:6">
      <c r="A44" s="32">
        <v>20230212</v>
      </c>
      <c r="B44" s="31">
        <f t="shared" si="0"/>
        <v>44969</v>
      </c>
      <c r="C44" s="31" t="str">
        <f t="shared" si="1"/>
        <v>Sunday</v>
      </c>
      <c r="D44" s="9">
        <v>6240</v>
      </c>
      <c r="E44" s="9">
        <v>279</v>
      </c>
      <c r="F44" s="9">
        <v>1692</v>
      </c>
    </row>
    <row r="45" spans="1:6">
      <c r="A45" s="32">
        <v>20230213</v>
      </c>
      <c r="B45" s="31">
        <f t="shared" si="0"/>
        <v>44970</v>
      </c>
      <c r="C45" s="31" t="str">
        <f t="shared" si="1"/>
        <v>Monday</v>
      </c>
      <c r="D45" s="9">
        <v>6240</v>
      </c>
      <c r="E45" s="9">
        <v>245</v>
      </c>
      <c r="F45" s="9">
        <v>582</v>
      </c>
    </row>
    <row r="46" spans="1:6">
      <c r="A46" s="32">
        <v>20230214</v>
      </c>
      <c r="B46" s="31">
        <f t="shared" si="0"/>
        <v>44971</v>
      </c>
      <c r="C46" s="31" t="str">
        <f t="shared" si="1"/>
        <v>Tuesday</v>
      </c>
      <c r="D46" s="9">
        <v>6240</v>
      </c>
      <c r="E46" s="9">
        <v>226</v>
      </c>
      <c r="F46" s="9">
        <v>322</v>
      </c>
    </row>
    <row r="47" spans="1:6">
      <c r="A47" s="32">
        <v>20230215</v>
      </c>
      <c r="B47" s="31">
        <f t="shared" si="0"/>
        <v>44972</v>
      </c>
      <c r="C47" s="31" t="str">
        <f t="shared" si="1"/>
        <v>Wednesday</v>
      </c>
      <c r="D47" s="9">
        <v>6240</v>
      </c>
      <c r="E47" s="9">
        <v>247</v>
      </c>
      <c r="F47" s="9">
        <v>237</v>
      </c>
    </row>
    <row r="48" spans="1:6">
      <c r="A48" s="32">
        <v>20230216</v>
      </c>
      <c r="B48" s="31">
        <f t="shared" si="0"/>
        <v>44973</v>
      </c>
      <c r="C48" s="31" t="str">
        <f t="shared" si="1"/>
        <v>Thursday</v>
      </c>
      <c r="D48" s="9">
        <v>6240</v>
      </c>
      <c r="E48" s="9">
        <v>333</v>
      </c>
      <c r="F48" s="9">
        <v>216</v>
      </c>
    </row>
    <row r="49" spans="1:6">
      <c r="A49" s="32">
        <v>20230217</v>
      </c>
      <c r="B49" s="31">
        <f t="shared" si="0"/>
        <v>44974</v>
      </c>
      <c r="C49" s="31" t="str">
        <f t="shared" si="1"/>
        <v>Friday</v>
      </c>
      <c r="D49" s="9">
        <v>6240</v>
      </c>
      <c r="E49" s="9">
        <v>631</v>
      </c>
      <c r="F49" s="9">
        <v>279</v>
      </c>
    </row>
    <row r="50" spans="1:6">
      <c r="A50" s="32">
        <v>20230218</v>
      </c>
      <c r="B50" s="31">
        <f t="shared" si="0"/>
        <v>44975</v>
      </c>
      <c r="C50" s="31" t="str">
        <f t="shared" si="1"/>
        <v>Saturday</v>
      </c>
      <c r="D50" s="9">
        <v>6240</v>
      </c>
      <c r="E50" s="9">
        <v>424</v>
      </c>
      <c r="F50" s="9">
        <v>306</v>
      </c>
    </row>
    <row r="51" spans="1:6">
      <c r="A51" s="32">
        <v>20230219</v>
      </c>
      <c r="B51" s="31">
        <f t="shared" si="0"/>
        <v>44976</v>
      </c>
      <c r="C51" s="31" t="str">
        <f t="shared" si="1"/>
        <v>Sunday</v>
      </c>
      <c r="D51" s="9">
        <v>6240</v>
      </c>
      <c r="E51" s="9">
        <v>292</v>
      </c>
      <c r="F51" s="9">
        <v>563</v>
      </c>
    </row>
    <row r="52" spans="1:6">
      <c r="A52" s="32">
        <v>20230220</v>
      </c>
      <c r="B52" s="31">
        <f t="shared" si="0"/>
        <v>44977</v>
      </c>
      <c r="C52" s="31" t="str">
        <f t="shared" si="1"/>
        <v>Monday</v>
      </c>
      <c r="D52" s="9">
        <v>6240</v>
      </c>
      <c r="E52" s="9">
        <v>206</v>
      </c>
      <c r="F52" s="9">
        <v>399</v>
      </c>
    </row>
    <row r="53" spans="1:6">
      <c r="A53" s="32">
        <v>20230221</v>
      </c>
      <c r="B53" s="31">
        <f t="shared" si="0"/>
        <v>44978</v>
      </c>
      <c r="C53" s="31" t="str">
        <f t="shared" si="1"/>
        <v>Tuesday</v>
      </c>
      <c r="D53" s="9">
        <v>6240</v>
      </c>
      <c r="E53" s="9">
        <v>209</v>
      </c>
      <c r="F53" s="9">
        <v>233</v>
      </c>
    </row>
    <row r="54" spans="1:6">
      <c r="A54" s="32">
        <v>20230222</v>
      </c>
      <c r="B54" s="31">
        <f t="shared" si="0"/>
        <v>44979</v>
      </c>
      <c r="C54" s="31" t="str">
        <f t="shared" si="1"/>
        <v>Wednesday</v>
      </c>
      <c r="D54" s="9">
        <v>6240</v>
      </c>
      <c r="E54" s="9">
        <v>288</v>
      </c>
      <c r="F54" s="9">
        <v>199</v>
      </c>
    </row>
    <row r="55" spans="1:6">
      <c r="A55" s="32">
        <v>20230223</v>
      </c>
      <c r="B55" s="31">
        <f t="shared" si="0"/>
        <v>44980</v>
      </c>
      <c r="C55" s="31" t="str">
        <f t="shared" si="1"/>
        <v>Thursday</v>
      </c>
      <c r="D55" s="9">
        <v>6240</v>
      </c>
      <c r="E55" s="9">
        <v>929</v>
      </c>
      <c r="F55" s="9">
        <v>230</v>
      </c>
    </row>
    <row r="56" spans="1:6">
      <c r="A56" s="32">
        <v>20230224</v>
      </c>
      <c r="B56" s="31">
        <f t="shared" si="0"/>
        <v>44981</v>
      </c>
      <c r="C56" s="31" t="str">
        <f t="shared" si="1"/>
        <v>Friday</v>
      </c>
      <c r="D56" s="9">
        <v>6240</v>
      </c>
      <c r="E56" s="9">
        <v>1867</v>
      </c>
      <c r="F56" s="9">
        <v>451</v>
      </c>
    </row>
    <row r="57" spans="1:6">
      <c r="A57" s="32">
        <v>20230225</v>
      </c>
      <c r="B57" s="31">
        <f t="shared" si="0"/>
        <v>44982</v>
      </c>
      <c r="C57" s="31" t="str">
        <f t="shared" si="1"/>
        <v>Saturday</v>
      </c>
      <c r="D57" s="9">
        <v>6240</v>
      </c>
      <c r="E57" s="9">
        <v>946</v>
      </c>
      <c r="F57" s="9">
        <v>349</v>
      </c>
    </row>
    <row r="58" spans="1:6">
      <c r="A58" s="32">
        <v>20230226</v>
      </c>
      <c r="B58" s="31">
        <f t="shared" si="0"/>
        <v>44983</v>
      </c>
      <c r="C58" s="31" t="str">
        <f t="shared" si="1"/>
        <v>Sunday</v>
      </c>
      <c r="D58" s="9">
        <v>6240</v>
      </c>
      <c r="E58" s="9">
        <v>519</v>
      </c>
      <c r="F58" s="9">
        <v>477</v>
      </c>
    </row>
    <row r="59" spans="1:6">
      <c r="A59" s="32">
        <v>20230227</v>
      </c>
      <c r="B59" s="31">
        <f t="shared" si="0"/>
        <v>44984</v>
      </c>
      <c r="C59" s="31" t="str">
        <f t="shared" si="1"/>
        <v>Monday</v>
      </c>
      <c r="D59" s="9">
        <v>6240</v>
      </c>
      <c r="E59" s="9">
        <v>595</v>
      </c>
      <c r="F59" s="9">
        <v>573</v>
      </c>
    </row>
    <row r="60" spans="1:6">
      <c r="A60" s="32">
        <v>20230228</v>
      </c>
      <c r="B60" s="31">
        <f t="shared" si="0"/>
        <v>44985</v>
      </c>
      <c r="C60" s="31" t="str">
        <f t="shared" si="1"/>
        <v>Tuesday</v>
      </c>
      <c r="D60" s="9">
        <v>6240</v>
      </c>
      <c r="E60" s="9">
        <v>318</v>
      </c>
      <c r="F60" s="9">
        <v>1999</v>
      </c>
    </row>
    <row r="61" spans="1:6">
      <c r="A61" s="32">
        <v>20230301</v>
      </c>
      <c r="B61" s="31">
        <f t="shared" si="0"/>
        <v>44986</v>
      </c>
      <c r="C61" s="31" t="str">
        <f t="shared" si="1"/>
        <v>Wednesday</v>
      </c>
      <c r="D61" s="9">
        <v>6240</v>
      </c>
      <c r="E61" s="9">
        <v>243</v>
      </c>
      <c r="F61" s="9">
        <v>641</v>
      </c>
    </row>
    <row r="62" spans="1:6">
      <c r="A62" s="32">
        <v>20230302</v>
      </c>
      <c r="B62" s="31">
        <f t="shared" si="0"/>
        <v>44987</v>
      </c>
      <c r="C62" s="31" t="str">
        <f t="shared" si="1"/>
        <v>Thursday</v>
      </c>
      <c r="D62" s="9">
        <v>6240</v>
      </c>
      <c r="E62" s="9">
        <v>327</v>
      </c>
      <c r="F62" s="9">
        <v>220</v>
      </c>
    </row>
    <row r="63" spans="1:6">
      <c r="A63" s="32">
        <v>20230303</v>
      </c>
      <c r="B63" s="31">
        <f t="shared" si="0"/>
        <v>44988</v>
      </c>
      <c r="C63" s="31" t="str">
        <f t="shared" si="1"/>
        <v>Friday</v>
      </c>
      <c r="D63" s="9">
        <v>6240</v>
      </c>
      <c r="E63" s="9">
        <v>617</v>
      </c>
      <c r="F63" s="9">
        <v>331</v>
      </c>
    </row>
    <row r="64" spans="1:6">
      <c r="A64" s="32">
        <v>20230304</v>
      </c>
      <c r="B64" s="31">
        <f t="shared" si="0"/>
        <v>44989</v>
      </c>
      <c r="C64" s="31" t="str">
        <f t="shared" si="1"/>
        <v>Saturday</v>
      </c>
      <c r="D64" s="9">
        <v>6240</v>
      </c>
      <c r="E64" s="9">
        <v>450</v>
      </c>
      <c r="F64" s="9">
        <v>290</v>
      </c>
    </row>
    <row r="65" spans="1:6">
      <c r="A65" s="32">
        <v>20230305</v>
      </c>
      <c r="B65" s="31">
        <f t="shared" si="0"/>
        <v>44990</v>
      </c>
      <c r="C65" s="31" t="str">
        <f t="shared" si="1"/>
        <v>Sunday</v>
      </c>
      <c r="D65" s="9">
        <v>6240</v>
      </c>
      <c r="E65" s="9">
        <v>336</v>
      </c>
      <c r="F65" s="9">
        <v>664</v>
      </c>
    </row>
    <row r="66" spans="1:6">
      <c r="A66" s="32">
        <v>20230306</v>
      </c>
      <c r="B66" s="31">
        <f t="shared" ref="B66:B129" si="2">DATE(LEFT(A66,4), MID(A66,5,2), RIGHT(A66,2))</f>
        <v>44991</v>
      </c>
      <c r="C66" s="31" t="str">
        <f t="shared" si="1"/>
        <v>Monday</v>
      </c>
      <c r="D66" s="9">
        <v>6240</v>
      </c>
      <c r="E66" s="9">
        <v>215</v>
      </c>
      <c r="F66" s="9">
        <v>401</v>
      </c>
    </row>
    <row r="67" spans="1:6">
      <c r="A67" s="32">
        <v>20230307</v>
      </c>
      <c r="B67" s="31">
        <f t="shared" si="2"/>
        <v>44992</v>
      </c>
      <c r="C67" s="31" t="str">
        <f t="shared" ref="C67:C130" si="3">TEXT(B67, "dddd")</f>
        <v>Tuesday</v>
      </c>
      <c r="D67" s="9">
        <v>6240</v>
      </c>
      <c r="E67" s="9">
        <v>226</v>
      </c>
      <c r="F67" s="9">
        <v>228</v>
      </c>
    </row>
    <row r="68" spans="1:6">
      <c r="A68" s="32">
        <v>20230308</v>
      </c>
      <c r="B68" s="31">
        <f t="shared" si="2"/>
        <v>44993</v>
      </c>
      <c r="C68" s="31" t="str">
        <f t="shared" si="3"/>
        <v>Wednesday</v>
      </c>
      <c r="D68" s="9">
        <v>6240</v>
      </c>
      <c r="E68" s="9">
        <v>238</v>
      </c>
      <c r="F68" s="9">
        <v>216</v>
      </c>
    </row>
    <row r="69" spans="1:6">
      <c r="A69" s="32">
        <v>20230309</v>
      </c>
      <c r="B69" s="31">
        <f t="shared" si="2"/>
        <v>44994</v>
      </c>
      <c r="C69" s="31" t="str">
        <f t="shared" si="3"/>
        <v>Thursday</v>
      </c>
      <c r="D69" s="9">
        <v>6240</v>
      </c>
      <c r="E69" s="9">
        <v>423</v>
      </c>
      <c r="F69" s="9">
        <v>190</v>
      </c>
    </row>
    <row r="70" spans="1:6">
      <c r="A70" s="32">
        <v>20230310</v>
      </c>
      <c r="B70" s="31">
        <f t="shared" si="2"/>
        <v>44995</v>
      </c>
      <c r="C70" s="31" t="str">
        <f t="shared" si="3"/>
        <v>Friday</v>
      </c>
      <c r="D70" s="9">
        <v>6240</v>
      </c>
      <c r="E70" s="9">
        <v>808</v>
      </c>
      <c r="F70" s="9">
        <v>304</v>
      </c>
    </row>
    <row r="71" spans="1:6">
      <c r="A71" s="32">
        <v>20230311</v>
      </c>
      <c r="B71" s="31">
        <f t="shared" si="2"/>
        <v>44996</v>
      </c>
      <c r="C71" s="31" t="str">
        <f t="shared" si="3"/>
        <v>Saturday</v>
      </c>
      <c r="D71" s="9">
        <v>6240</v>
      </c>
      <c r="E71" s="9">
        <v>418</v>
      </c>
      <c r="F71" s="9">
        <v>332</v>
      </c>
    </row>
    <row r="72" spans="1:6">
      <c r="A72" s="32">
        <v>20230312</v>
      </c>
      <c r="B72" s="31">
        <f t="shared" si="2"/>
        <v>44997</v>
      </c>
      <c r="C72" s="31" t="str">
        <f t="shared" si="3"/>
        <v>Sunday</v>
      </c>
      <c r="D72" s="9">
        <v>6240</v>
      </c>
      <c r="E72" s="9">
        <v>323</v>
      </c>
      <c r="F72" s="9">
        <v>764</v>
      </c>
    </row>
    <row r="73" spans="1:6">
      <c r="A73" s="32">
        <v>20230313</v>
      </c>
      <c r="B73" s="31">
        <f t="shared" si="2"/>
        <v>44998</v>
      </c>
      <c r="C73" s="31" t="str">
        <f t="shared" si="3"/>
        <v>Monday</v>
      </c>
      <c r="D73" s="9">
        <v>6240</v>
      </c>
      <c r="E73" s="9">
        <v>252</v>
      </c>
      <c r="F73" s="9">
        <v>496</v>
      </c>
    </row>
    <row r="74" spans="1:6">
      <c r="A74" s="32">
        <v>20230314</v>
      </c>
      <c r="B74" s="31">
        <f t="shared" si="2"/>
        <v>44999</v>
      </c>
      <c r="C74" s="31" t="str">
        <f t="shared" si="3"/>
        <v>Tuesday</v>
      </c>
      <c r="D74" s="9">
        <v>6240</v>
      </c>
      <c r="E74" s="9">
        <v>234</v>
      </c>
      <c r="F74" s="9">
        <v>249</v>
      </c>
    </row>
    <row r="75" spans="1:6">
      <c r="A75" s="32">
        <v>20230315</v>
      </c>
      <c r="B75" s="31">
        <f t="shared" si="2"/>
        <v>45000</v>
      </c>
      <c r="C75" s="31" t="str">
        <f t="shared" si="3"/>
        <v>Wednesday</v>
      </c>
      <c r="D75" s="9">
        <v>6240</v>
      </c>
      <c r="E75" s="9">
        <v>276</v>
      </c>
      <c r="F75" s="9">
        <v>245</v>
      </c>
    </row>
    <row r="76" spans="1:6">
      <c r="A76" s="32">
        <v>20230316</v>
      </c>
      <c r="B76" s="31">
        <f t="shared" si="2"/>
        <v>45001</v>
      </c>
      <c r="C76" s="31" t="str">
        <f t="shared" si="3"/>
        <v>Thursday</v>
      </c>
      <c r="D76" s="9">
        <v>6240</v>
      </c>
      <c r="E76" s="9">
        <v>438</v>
      </c>
      <c r="F76" s="9">
        <v>218</v>
      </c>
    </row>
    <row r="77" spans="1:6">
      <c r="A77" s="32">
        <v>20230317</v>
      </c>
      <c r="B77" s="31">
        <f t="shared" si="2"/>
        <v>45002</v>
      </c>
      <c r="C77" s="31" t="str">
        <f t="shared" si="3"/>
        <v>Friday</v>
      </c>
      <c r="D77" s="9">
        <v>6240</v>
      </c>
      <c r="E77" s="9">
        <v>791</v>
      </c>
      <c r="F77" s="9">
        <v>298</v>
      </c>
    </row>
    <row r="78" spans="1:6">
      <c r="A78" s="32">
        <v>20230318</v>
      </c>
      <c r="B78" s="31">
        <f t="shared" si="2"/>
        <v>45003</v>
      </c>
      <c r="C78" s="31" t="str">
        <f t="shared" si="3"/>
        <v>Saturday</v>
      </c>
      <c r="D78" s="9">
        <v>6240</v>
      </c>
      <c r="E78" s="9">
        <v>419</v>
      </c>
      <c r="F78" s="9">
        <v>314</v>
      </c>
    </row>
    <row r="79" spans="1:6">
      <c r="A79" s="32">
        <v>20230319</v>
      </c>
      <c r="B79" s="31">
        <f t="shared" si="2"/>
        <v>45004</v>
      </c>
      <c r="C79" s="31" t="str">
        <f t="shared" si="3"/>
        <v>Sunday</v>
      </c>
      <c r="D79" s="9">
        <v>6240</v>
      </c>
      <c r="E79" s="9">
        <v>300</v>
      </c>
      <c r="F79" s="9">
        <v>736</v>
      </c>
    </row>
    <row r="80" spans="1:6">
      <c r="A80" s="32">
        <v>20230320</v>
      </c>
      <c r="B80" s="31">
        <f t="shared" si="2"/>
        <v>45005</v>
      </c>
      <c r="C80" s="31" t="str">
        <f t="shared" si="3"/>
        <v>Monday</v>
      </c>
      <c r="D80" s="9">
        <v>6240</v>
      </c>
      <c r="E80" s="9">
        <v>244</v>
      </c>
      <c r="F80" s="9">
        <v>481</v>
      </c>
    </row>
    <row r="81" spans="1:6">
      <c r="A81" s="32">
        <v>20230321</v>
      </c>
      <c r="B81" s="31">
        <f t="shared" si="2"/>
        <v>45006</v>
      </c>
      <c r="C81" s="31" t="str">
        <f t="shared" si="3"/>
        <v>Tuesday</v>
      </c>
      <c r="D81" s="9">
        <v>6240</v>
      </c>
      <c r="E81" s="9">
        <v>221</v>
      </c>
      <c r="F81" s="9">
        <v>233</v>
      </c>
    </row>
    <row r="82" spans="1:6">
      <c r="A82" s="32">
        <v>20230322</v>
      </c>
      <c r="B82" s="31">
        <f t="shared" si="2"/>
        <v>45007</v>
      </c>
      <c r="C82" s="31" t="str">
        <f t="shared" si="3"/>
        <v>Wednesday</v>
      </c>
      <c r="D82" s="9">
        <v>6240</v>
      </c>
      <c r="E82" s="9">
        <v>238</v>
      </c>
      <c r="F82" s="9">
        <v>212</v>
      </c>
    </row>
    <row r="83" spans="1:6">
      <c r="A83" s="32">
        <v>20230323</v>
      </c>
      <c r="B83" s="31">
        <f t="shared" si="2"/>
        <v>45008</v>
      </c>
      <c r="C83" s="31" t="str">
        <f t="shared" si="3"/>
        <v>Thursday</v>
      </c>
      <c r="D83" s="9">
        <v>6240</v>
      </c>
      <c r="E83" s="9">
        <v>344</v>
      </c>
      <c r="F83" s="9">
        <v>163</v>
      </c>
    </row>
    <row r="84" spans="1:6">
      <c r="A84" s="32">
        <v>20230324</v>
      </c>
      <c r="B84" s="31">
        <f t="shared" si="2"/>
        <v>45009</v>
      </c>
      <c r="C84" s="31" t="str">
        <f t="shared" si="3"/>
        <v>Friday</v>
      </c>
      <c r="D84" s="9">
        <v>6240</v>
      </c>
      <c r="E84" s="9">
        <v>684</v>
      </c>
      <c r="F84" s="9">
        <v>284</v>
      </c>
    </row>
    <row r="85" spans="1:6">
      <c r="A85" s="32">
        <v>20230325</v>
      </c>
      <c r="B85" s="31">
        <f t="shared" si="2"/>
        <v>45010</v>
      </c>
      <c r="C85" s="31" t="str">
        <f t="shared" si="3"/>
        <v>Saturday</v>
      </c>
      <c r="D85" s="9">
        <v>6240</v>
      </c>
      <c r="E85" s="9">
        <v>429</v>
      </c>
      <c r="F85" s="9">
        <v>285</v>
      </c>
    </row>
    <row r="86" spans="1:6">
      <c r="A86" s="32">
        <v>20230326</v>
      </c>
      <c r="B86" s="31">
        <f t="shared" si="2"/>
        <v>45011</v>
      </c>
      <c r="C86" s="31" t="str">
        <f t="shared" si="3"/>
        <v>Sunday</v>
      </c>
      <c r="D86" s="9">
        <v>6240</v>
      </c>
      <c r="E86" s="9">
        <v>287</v>
      </c>
      <c r="F86" s="9">
        <v>593</v>
      </c>
    </row>
    <row r="87" spans="1:6">
      <c r="A87" s="32">
        <v>20230327</v>
      </c>
      <c r="B87" s="31">
        <f t="shared" si="2"/>
        <v>45012</v>
      </c>
      <c r="C87" s="31" t="str">
        <f t="shared" si="3"/>
        <v>Monday</v>
      </c>
      <c r="D87" s="9">
        <v>6240</v>
      </c>
      <c r="E87" s="9">
        <v>233</v>
      </c>
      <c r="F87" s="9">
        <v>391</v>
      </c>
    </row>
    <row r="88" spans="1:6">
      <c r="A88" s="32">
        <v>20230328</v>
      </c>
      <c r="B88" s="31">
        <f t="shared" si="2"/>
        <v>45013</v>
      </c>
      <c r="C88" s="31" t="str">
        <f t="shared" si="3"/>
        <v>Tuesday</v>
      </c>
      <c r="D88" s="9">
        <v>6240</v>
      </c>
      <c r="E88" s="9">
        <v>238</v>
      </c>
      <c r="F88" s="9">
        <v>247</v>
      </c>
    </row>
    <row r="89" spans="1:6">
      <c r="A89" s="32">
        <v>20230329</v>
      </c>
      <c r="B89" s="31">
        <f t="shared" si="2"/>
        <v>45014</v>
      </c>
      <c r="C89" s="31" t="str">
        <f t="shared" si="3"/>
        <v>Wednesday</v>
      </c>
      <c r="D89" s="9">
        <v>6240</v>
      </c>
      <c r="E89" s="9">
        <v>299</v>
      </c>
      <c r="F89" s="9">
        <v>197</v>
      </c>
    </row>
    <row r="90" spans="1:6">
      <c r="A90" s="32">
        <v>20230330</v>
      </c>
      <c r="B90" s="31">
        <f t="shared" si="2"/>
        <v>45015</v>
      </c>
      <c r="C90" s="31" t="str">
        <f t="shared" si="3"/>
        <v>Thursday</v>
      </c>
      <c r="D90" s="9">
        <v>6240</v>
      </c>
      <c r="E90" s="9">
        <v>1230</v>
      </c>
      <c r="F90" s="9">
        <v>230</v>
      </c>
    </row>
    <row r="91" spans="1:6">
      <c r="A91" s="32">
        <v>20230331</v>
      </c>
      <c r="B91" s="31">
        <f t="shared" si="2"/>
        <v>45016</v>
      </c>
      <c r="C91" s="31" t="str">
        <f t="shared" si="3"/>
        <v>Friday</v>
      </c>
      <c r="D91" s="9">
        <v>6240</v>
      </c>
      <c r="E91" s="9">
        <v>2179</v>
      </c>
      <c r="F91" s="9">
        <v>262</v>
      </c>
    </row>
    <row r="92" spans="1:6">
      <c r="A92" s="32">
        <v>20230401</v>
      </c>
      <c r="B92" s="31">
        <f t="shared" si="2"/>
        <v>45017</v>
      </c>
      <c r="C92" s="31" t="str">
        <f t="shared" si="3"/>
        <v>Saturday</v>
      </c>
      <c r="D92" s="9">
        <v>6240</v>
      </c>
      <c r="E92" s="9">
        <v>954</v>
      </c>
      <c r="F92" s="9">
        <v>239</v>
      </c>
    </row>
    <row r="93" spans="1:6">
      <c r="A93" s="32">
        <v>20230402</v>
      </c>
      <c r="B93" s="31">
        <f t="shared" si="2"/>
        <v>45018</v>
      </c>
      <c r="C93" s="31" t="str">
        <f t="shared" si="3"/>
        <v>Sunday</v>
      </c>
      <c r="D93" s="9">
        <v>6240</v>
      </c>
      <c r="E93" s="9">
        <v>402</v>
      </c>
      <c r="F93" s="9">
        <v>299</v>
      </c>
    </row>
    <row r="94" spans="1:6">
      <c r="A94" s="32">
        <v>20230403</v>
      </c>
      <c r="B94" s="31">
        <f t="shared" si="2"/>
        <v>45019</v>
      </c>
      <c r="C94" s="31" t="str">
        <f t="shared" si="3"/>
        <v>Monday</v>
      </c>
      <c r="D94" s="9">
        <v>6240</v>
      </c>
      <c r="E94" s="9">
        <v>368</v>
      </c>
      <c r="F94" s="9">
        <v>445</v>
      </c>
    </row>
    <row r="95" spans="1:6">
      <c r="A95" s="32">
        <v>20230404</v>
      </c>
      <c r="B95" s="31">
        <f t="shared" si="2"/>
        <v>45020</v>
      </c>
      <c r="C95" s="31" t="str">
        <f t="shared" si="3"/>
        <v>Tuesday</v>
      </c>
      <c r="D95" s="9">
        <v>6240</v>
      </c>
      <c r="E95" s="9">
        <v>289</v>
      </c>
      <c r="F95" s="9">
        <v>657</v>
      </c>
    </row>
    <row r="96" spans="1:6">
      <c r="A96" s="32">
        <v>20230405</v>
      </c>
      <c r="B96" s="31">
        <f t="shared" si="2"/>
        <v>45021</v>
      </c>
      <c r="C96" s="31" t="str">
        <f t="shared" si="3"/>
        <v>Wednesday</v>
      </c>
      <c r="D96" s="9">
        <v>6240</v>
      </c>
      <c r="E96" s="9">
        <v>278</v>
      </c>
      <c r="F96" s="9">
        <v>2235</v>
      </c>
    </row>
    <row r="97" spans="1:6">
      <c r="A97" s="32">
        <v>20230406</v>
      </c>
      <c r="B97" s="31">
        <f t="shared" si="2"/>
        <v>45022</v>
      </c>
      <c r="C97" s="31" t="str">
        <f t="shared" si="3"/>
        <v>Thursday</v>
      </c>
      <c r="D97" s="9">
        <v>6240</v>
      </c>
      <c r="E97" s="9">
        <v>303</v>
      </c>
      <c r="F97" s="9">
        <v>761</v>
      </c>
    </row>
    <row r="98" spans="1:6">
      <c r="A98" s="32">
        <v>20230407</v>
      </c>
      <c r="B98" s="31">
        <f t="shared" si="2"/>
        <v>45023</v>
      </c>
      <c r="C98" s="31" t="str">
        <f t="shared" si="3"/>
        <v>Friday</v>
      </c>
      <c r="D98" s="9">
        <v>6240</v>
      </c>
      <c r="E98" s="9">
        <v>394</v>
      </c>
      <c r="F98" s="9">
        <v>340</v>
      </c>
    </row>
    <row r="99" spans="1:6">
      <c r="A99" s="32">
        <v>20230408</v>
      </c>
      <c r="B99" s="31">
        <f t="shared" si="2"/>
        <v>45024</v>
      </c>
      <c r="C99" s="31" t="str">
        <f t="shared" si="3"/>
        <v>Saturday</v>
      </c>
      <c r="D99" s="9">
        <v>6240</v>
      </c>
      <c r="E99" s="9">
        <v>320</v>
      </c>
      <c r="F99" s="9">
        <v>334</v>
      </c>
    </row>
    <row r="100" spans="1:6">
      <c r="A100" s="32">
        <v>20230409</v>
      </c>
      <c r="B100" s="31">
        <f t="shared" si="2"/>
        <v>45025</v>
      </c>
      <c r="C100" s="31" t="str">
        <f t="shared" si="3"/>
        <v>Sunday</v>
      </c>
      <c r="D100" s="9">
        <v>6240</v>
      </c>
      <c r="E100" s="9">
        <v>247</v>
      </c>
      <c r="F100" s="9">
        <v>832</v>
      </c>
    </row>
    <row r="101" spans="1:6">
      <c r="A101" s="32">
        <v>20230410</v>
      </c>
      <c r="B101" s="31">
        <f t="shared" si="2"/>
        <v>45026</v>
      </c>
      <c r="C101" s="31" t="str">
        <f t="shared" si="3"/>
        <v>Monday</v>
      </c>
      <c r="D101" s="9">
        <v>6240</v>
      </c>
      <c r="E101" s="9">
        <v>194</v>
      </c>
      <c r="F101" s="9">
        <v>431</v>
      </c>
    </row>
    <row r="102" spans="1:6">
      <c r="A102" s="32">
        <v>20230411</v>
      </c>
      <c r="B102" s="31">
        <f t="shared" si="2"/>
        <v>45027</v>
      </c>
      <c r="C102" s="31" t="str">
        <f t="shared" si="3"/>
        <v>Tuesday</v>
      </c>
      <c r="D102" s="9">
        <v>6240</v>
      </c>
      <c r="E102" s="9">
        <v>210</v>
      </c>
      <c r="F102" s="9">
        <v>229</v>
      </c>
    </row>
    <row r="103" spans="1:6">
      <c r="A103" s="32">
        <v>20230412</v>
      </c>
      <c r="B103" s="31">
        <f t="shared" si="2"/>
        <v>45028</v>
      </c>
      <c r="C103" s="31" t="str">
        <f t="shared" si="3"/>
        <v>Wednesday</v>
      </c>
      <c r="D103" s="9">
        <v>6240</v>
      </c>
      <c r="E103" s="9">
        <v>201</v>
      </c>
      <c r="F103" s="9">
        <v>217</v>
      </c>
    </row>
    <row r="104" spans="1:6">
      <c r="A104" s="32">
        <v>20230413</v>
      </c>
      <c r="B104" s="31">
        <f t="shared" si="2"/>
        <v>45029</v>
      </c>
      <c r="C104" s="31" t="str">
        <f t="shared" si="3"/>
        <v>Thursday</v>
      </c>
      <c r="D104" s="9">
        <v>6240</v>
      </c>
      <c r="E104" s="9">
        <v>388</v>
      </c>
      <c r="F104" s="9">
        <v>184</v>
      </c>
    </row>
    <row r="105" spans="1:6">
      <c r="A105" s="32">
        <v>20230414</v>
      </c>
      <c r="B105" s="31">
        <f t="shared" si="2"/>
        <v>45030</v>
      </c>
      <c r="C105" s="31" t="str">
        <f t="shared" si="3"/>
        <v>Friday</v>
      </c>
      <c r="D105" s="9">
        <v>6240</v>
      </c>
      <c r="E105" s="9">
        <v>621</v>
      </c>
      <c r="F105" s="9">
        <v>300</v>
      </c>
    </row>
    <row r="106" spans="1:6">
      <c r="A106" s="32">
        <v>20230415</v>
      </c>
      <c r="B106" s="31">
        <f t="shared" si="2"/>
        <v>45031</v>
      </c>
      <c r="C106" s="31" t="str">
        <f t="shared" si="3"/>
        <v>Saturday</v>
      </c>
      <c r="D106" s="9">
        <v>6240</v>
      </c>
      <c r="E106" s="9">
        <v>423</v>
      </c>
      <c r="F106" s="9">
        <v>321</v>
      </c>
    </row>
    <row r="107" spans="1:6">
      <c r="A107" s="32">
        <v>20230416</v>
      </c>
      <c r="B107" s="31">
        <f t="shared" si="2"/>
        <v>45032</v>
      </c>
      <c r="C107" s="31" t="str">
        <f t="shared" si="3"/>
        <v>Sunday</v>
      </c>
      <c r="D107" s="9">
        <v>6240</v>
      </c>
      <c r="E107" s="9">
        <v>356</v>
      </c>
      <c r="F107" s="9">
        <v>637</v>
      </c>
    </row>
    <row r="108" spans="1:6">
      <c r="A108" s="32">
        <v>20230417</v>
      </c>
      <c r="B108" s="31">
        <f t="shared" si="2"/>
        <v>45033</v>
      </c>
      <c r="C108" s="31" t="str">
        <f t="shared" si="3"/>
        <v>Monday</v>
      </c>
      <c r="D108" s="9">
        <v>6240</v>
      </c>
      <c r="E108" s="9">
        <v>222</v>
      </c>
      <c r="F108" s="9">
        <v>412</v>
      </c>
    </row>
    <row r="109" spans="1:6">
      <c r="A109" s="32">
        <v>20230418</v>
      </c>
      <c r="B109" s="31">
        <f t="shared" si="2"/>
        <v>45034</v>
      </c>
      <c r="C109" s="31" t="str">
        <f t="shared" si="3"/>
        <v>Tuesday</v>
      </c>
      <c r="D109" s="9">
        <v>6240</v>
      </c>
      <c r="E109" s="9">
        <v>210</v>
      </c>
      <c r="F109" s="9">
        <v>239</v>
      </c>
    </row>
    <row r="110" spans="1:6">
      <c r="A110" s="32">
        <v>20230419</v>
      </c>
      <c r="B110" s="31">
        <f t="shared" si="2"/>
        <v>45035</v>
      </c>
      <c r="C110" s="31" t="str">
        <f t="shared" si="3"/>
        <v>Wednesday</v>
      </c>
      <c r="D110" s="9">
        <v>6240</v>
      </c>
      <c r="E110" s="9">
        <v>288</v>
      </c>
      <c r="F110" s="9">
        <v>239</v>
      </c>
    </row>
    <row r="111" spans="1:6">
      <c r="A111" s="32">
        <v>20230420</v>
      </c>
      <c r="B111" s="31">
        <f t="shared" si="2"/>
        <v>45036</v>
      </c>
      <c r="C111" s="31" t="str">
        <f t="shared" si="3"/>
        <v>Thursday</v>
      </c>
      <c r="D111" s="9">
        <v>6240</v>
      </c>
      <c r="E111" s="9">
        <v>386</v>
      </c>
      <c r="F111" s="9">
        <v>214</v>
      </c>
    </row>
    <row r="112" spans="1:6">
      <c r="A112" s="32">
        <v>20230421</v>
      </c>
      <c r="B112" s="31">
        <f t="shared" si="2"/>
        <v>45037</v>
      </c>
      <c r="C112" s="31" t="str">
        <f t="shared" si="3"/>
        <v>Friday</v>
      </c>
      <c r="D112" s="9">
        <v>6240</v>
      </c>
      <c r="E112" s="9">
        <v>847</v>
      </c>
      <c r="F112" s="9">
        <v>352</v>
      </c>
    </row>
    <row r="113" spans="1:6">
      <c r="A113" s="32">
        <v>20230422</v>
      </c>
      <c r="B113" s="31">
        <f t="shared" si="2"/>
        <v>45038</v>
      </c>
      <c r="C113" s="31" t="str">
        <f t="shared" si="3"/>
        <v>Saturday</v>
      </c>
      <c r="D113" s="9">
        <v>6240</v>
      </c>
      <c r="E113" s="9">
        <v>594</v>
      </c>
      <c r="F113" s="9">
        <v>392</v>
      </c>
    </row>
    <row r="114" spans="1:6">
      <c r="A114" s="32">
        <v>20230423</v>
      </c>
      <c r="B114" s="31">
        <f t="shared" si="2"/>
        <v>45039</v>
      </c>
      <c r="C114" s="31" t="str">
        <f t="shared" si="3"/>
        <v>Sunday</v>
      </c>
      <c r="D114" s="9">
        <v>6240</v>
      </c>
      <c r="E114" s="9">
        <v>325</v>
      </c>
      <c r="F114" s="9">
        <v>765</v>
      </c>
    </row>
    <row r="115" spans="1:6">
      <c r="A115" s="32">
        <v>20230424</v>
      </c>
      <c r="B115" s="31">
        <f t="shared" si="2"/>
        <v>45040</v>
      </c>
      <c r="C115" s="31" t="str">
        <f t="shared" si="3"/>
        <v>Monday</v>
      </c>
      <c r="D115" s="9">
        <v>6240</v>
      </c>
      <c r="E115" s="9">
        <v>261</v>
      </c>
      <c r="F115" s="9">
        <v>516</v>
      </c>
    </row>
    <row r="116" spans="1:6">
      <c r="A116" s="32">
        <v>20230425</v>
      </c>
      <c r="B116" s="31">
        <f t="shared" si="2"/>
        <v>45041</v>
      </c>
      <c r="C116" s="31" t="str">
        <f t="shared" si="3"/>
        <v>Tuesday</v>
      </c>
      <c r="D116" s="9">
        <v>6240</v>
      </c>
      <c r="E116" s="9">
        <v>236</v>
      </c>
      <c r="F116" s="9">
        <v>245</v>
      </c>
    </row>
    <row r="117" spans="1:6">
      <c r="A117" s="32">
        <v>20230426</v>
      </c>
      <c r="B117" s="31">
        <f t="shared" si="2"/>
        <v>45042</v>
      </c>
      <c r="C117" s="31" t="str">
        <f t="shared" si="3"/>
        <v>Wednesday</v>
      </c>
      <c r="D117" s="9">
        <v>6240</v>
      </c>
      <c r="E117" s="9">
        <v>230</v>
      </c>
      <c r="F117" s="9">
        <v>201</v>
      </c>
    </row>
    <row r="118" spans="1:6">
      <c r="A118" s="32">
        <v>20230427</v>
      </c>
      <c r="B118" s="31">
        <f t="shared" si="2"/>
        <v>45043</v>
      </c>
      <c r="C118" s="31" t="str">
        <f t="shared" si="3"/>
        <v>Thursday</v>
      </c>
      <c r="D118" s="9">
        <v>6240</v>
      </c>
      <c r="E118" s="9">
        <v>445</v>
      </c>
      <c r="F118" s="9">
        <v>218</v>
      </c>
    </row>
    <row r="119" spans="1:6">
      <c r="A119" s="32">
        <v>20230428</v>
      </c>
      <c r="B119" s="31">
        <f t="shared" si="2"/>
        <v>45044</v>
      </c>
      <c r="C119" s="31" t="str">
        <f t="shared" si="3"/>
        <v>Friday</v>
      </c>
      <c r="D119" s="9">
        <v>6240</v>
      </c>
      <c r="E119" s="9">
        <v>859</v>
      </c>
      <c r="F119" s="9">
        <v>300</v>
      </c>
    </row>
    <row r="120" spans="1:6">
      <c r="A120" s="32">
        <v>20230429</v>
      </c>
      <c r="B120" s="31">
        <f t="shared" si="2"/>
        <v>45045</v>
      </c>
      <c r="C120" s="31" t="str">
        <f t="shared" si="3"/>
        <v>Saturday</v>
      </c>
      <c r="D120" s="9">
        <v>6240</v>
      </c>
      <c r="E120" s="9">
        <v>456</v>
      </c>
      <c r="F120" s="9">
        <v>302</v>
      </c>
    </row>
    <row r="121" spans="1:6">
      <c r="A121" s="32">
        <v>20230430</v>
      </c>
      <c r="B121" s="31">
        <f t="shared" si="2"/>
        <v>45046</v>
      </c>
      <c r="C121" s="31" t="str">
        <f t="shared" si="3"/>
        <v>Sunday</v>
      </c>
      <c r="D121" s="9">
        <v>6240</v>
      </c>
      <c r="E121" s="9">
        <v>289</v>
      </c>
      <c r="F121" s="9">
        <v>760</v>
      </c>
    </row>
    <row r="122" spans="1:6">
      <c r="A122" s="32">
        <v>20230501</v>
      </c>
      <c r="B122" s="31">
        <f t="shared" si="2"/>
        <v>45047</v>
      </c>
      <c r="C122" s="31" t="str">
        <f t="shared" si="3"/>
        <v>Monday</v>
      </c>
      <c r="D122" s="9">
        <v>6240</v>
      </c>
      <c r="E122" s="9">
        <v>267</v>
      </c>
      <c r="F122" s="9">
        <v>557</v>
      </c>
    </row>
    <row r="123" spans="1:6">
      <c r="A123" s="32">
        <v>20230502</v>
      </c>
      <c r="B123" s="31">
        <f t="shared" si="2"/>
        <v>45048</v>
      </c>
      <c r="C123" s="31" t="str">
        <f t="shared" si="3"/>
        <v>Tuesday</v>
      </c>
      <c r="D123" s="9">
        <v>6240</v>
      </c>
      <c r="E123" s="9">
        <v>297</v>
      </c>
      <c r="F123" s="9">
        <v>314</v>
      </c>
    </row>
    <row r="124" spans="1:6">
      <c r="A124" s="32">
        <v>20230503</v>
      </c>
      <c r="B124" s="31">
        <f t="shared" si="2"/>
        <v>45049</v>
      </c>
      <c r="C124" s="31" t="str">
        <f t="shared" si="3"/>
        <v>Wednesday</v>
      </c>
      <c r="D124" s="9">
        <v>6240</v>
      </c>
      <c r="E124" s="9">
        <v>278</v>
      </c>
      <c r="F124" s="9">
        <v>200</v>
      </c>
    </row>
    <row r="125" spans="1:6">
      <c r="A125" s="32">
        <v>20230504</v>
      </c>
      <c r="B125" s="31">
        <f t="shared" si="2"/>
        <v>45050</v>
      </c>
      <c r="C125" s="31" t="str">
        <f t="shared" si="3"/>
        <v>Thursday</v>
      </c>
      <c r="D125" s="9">
        <v>6240</v>
      </c>
      <c r="E125" s="9">
        <v>520</v>
      </c>
      <c r="F125" s="9">
        <v>180</v>
      </c>
    </row>
    <row r="126" spans="1:6">
      <c r="A126" s="32">
        <v>20230505</v>
      </c>
      <c r="B126" s="31">
        <f t="shared" si="2"/>
        <v>45051</v>
      </c>
      <c r="C126" s="31" t="str">
        <f t="shared" si="3"/>
        <v>Friday</v>
      </c>
      <c r="D126" s="9">
        <v>6240</v>
      </c>
      <c r="E126" s="9">
        <v>902</v>
      </c>
      <c r="F126" s="9">
        <v>342</v>
      </c>
    </row>
    <row r="127" spans="1:6">
      <c r="A127" s="32">
        <v>20230506</v>
      </c>
      <c r="B127" s="31">
        <f t="shared" si="2"/>
        <v>45052</v>
      </c>
      <c r="C127" s="31" t="str">
        <f t="shared" si="3"/>
        <v>Saturday</v>
      </c>
      <c r="D127" s="9">
        <v>6240</v>
      </c>
      <c r="E127" s="9">
        <v>433</v>
      </c>
      <c r="F127" s="9">
        <v>307</v>
      </c>
    </row>
    <row r="128" spans="1:6">
      <c r="A128" s="32">
        <v>20230507</v>
      </c>
      <c r="B128" s="31">
        <f t="shared" si="2"/>
        <v>45053</v>
      </c>
      <c r="C128" s="31" t="str">
        <f t="shared" si="3"/>
        <v>Sunday</v>
      </c>
      <c r="D128" s="9">
        <v>6240</v>
      </c>
      <c r="E128" s="9">
        <v>269</v>
      </c>
      <c r="F128" s="9">
        <v>824</v>
      </c>
    </row>
    <row r="129" spans="1:6">
      <c r="A129" s="32">
        <v>20230508</v>
      </c>
      <c r="B129" s="31">
        <f t="shared" si="2"/>
        <v>45054</v>
      </c>
      <c r="C129" s="31" t="str">
        <f t="shared" si="3"/>
        <v>Monday</v>
      </c>
      <c r="D129" s="9">
        <v>6240</v>
      </c>
      <c r="E129" s="9">
        <v>245</v>
      </c>
      <c r="F129" s="9">
        <v>531</v>
      </c>
    </row>
    <row r="130" spans="1:6">
      <c r="A130" s="32">
        <v>20230509</v>
      </c>
      <c r="B130" s="31">
        <f t="shared" ref="B130:B193" si="4">DATE(LEFT(A130,4), MID(A130,5,2), RIGHT(A130,2))</f>
        <v>45055</v>
      </c>
      <c r="C130" s="31" t="str">
        <f t="shared" si="3"/>
        <v>Tuesday</v>
      </c>
      <c r="D130" s="9">
        <v>6240</v>
      </c>
      <c r="E130" s="9">
        <v>271</v>
      </c>
      <c r="F130" s="9">
        <v>268</v>
      </c>
    </row>
    <row r="131" spans="1:6">
      <c r="A131" s="32">
        <v>20230510</v>
      </c>
      <c r="B131" s="31">
        <f t="shared" si="4"/>
        <v>45056</v>
      </c>
      <c r="C131" s="31" t="str">
        <f t="shared" ref="C131:C194" si="5">TEXT(B131, "dddd")</f>
        <v>Wednesday</v>
      </c>
      <c r="D131" s="9">
        <v>6240</v>
      </c>
      <c r="E131" s="9">
        <v>263</v>
      </c>
      <c r="F131" s="9">
        <v>221</v>
      </c>
    </row>
    <row r="132" spans="1:6">
      <c r="A132" s="32">
        <v>20230511</v>
      </c>
      <c r="B132" s="31">
        <f t="shared" si="4"/>
        <v>45057</v>
      </c>
      <c r="C132" s="31" t="str">
        <f t="shared" si="5"/>
        <v>Thursday</v>
      </c>
      <c r="D132" s="9">
        <v>6240</v>
      </c>
      <c r="E132" s="9">
        <v>721</v>
      </c>
      <c r="F132" s="9">
        <v>205</v>
      </c>
    </row>
    <row r="133" spans="1:6">
      <c r="A133" s="32">
        <v>20230512</v>
      </c>
      <c r="B133" s="31">
        <f t="shared" si="4"/>
        <v>45058</v>
      </c>
      <c r="C133" s="31" t="str">
        <f t="shared" si="5"/>
        <v>Friday</v>
      </c>
      <c r="D133" s="9">
        <v>6240</v>
      </c>
      <c r="E133" s="9">
        <v>1190</v>
      </c>
      <c r="F133" s="9">
        <v>260</v>
      </c>
    </row>
    <row r="134" spans="1:6">
      <c r="A134" s="32">
        <v>20230513</v>
      </c>
      <c r="B134" s="31">
        <f t="shared" si="4"/>
        <v>45059</v>
      </c>
      <c r="C134" s="31" t="str">
        <f t="shared" si="5"/>
        <v>Saturday</v>
      </c>
      <c r="D134" s="9">
        <v>6240</v>
      </c>
      <c r="E134" s="9">
        <v>461</v>
      </c>
      <c r="F134" s="9">
        <v>294</v>
      </c>
    </row>
    <row r="135" spans="1:6">
      <c r="A135" s="32">
        <v>20230514</v>
      </c>
      <c r="B135" s="31">
        <f t="shared" si="4"/>
        <v>45060</v>
      </c>
      <c r="C135" s="31" t="str">
        <f t="shared" si="5"/>
        <v>Sunday</v>
      </c>
      <c r="D135" s="9">
        <v>6240</v>
      </c>
      <c r="E135" s="9">
        <v>268</v>
      </c>
      <c r="F135" s="9">
        <v>1170</v>
      </c>
    </row>
    <row r="136" spans="1:6">
      <c r="A136" s="32">
        <v>20230515</v>
      </c>
      <c r="B136" s="31">
        <f t="shared" si="4"/>
        <v>45061</v>
      </c>
      <c r="C136" s="31" t="str">
        <f t="shared" si="5"/>
        <v>Monday</v>
      </c>
      <c r="D136" s="9">
        <v>6240</v>
      </c>
      <c r="E136" s="9">
        <v>259</v>
      </c>
      <c r="F136" s="9">
        <v>759</v>
      </c>
    </row>
    <row r="137" spans="1:6">
      <c r="A137" s="32">
        <v>20230516</v>
      </c>
      <c r="B137" s="31">
        <f t="shared" si="4"/>
        <v>45062</v>
      </c>
      <c r="C137" s="31" t="str">
        <f t="shared" si="5"/>
        <v>Tuesday</v>
      </c>
      <c r="D137" s="9">
        <v>6240</v>
      </c>
      <c r="E137" s="9">
        <v>231</v>
      </c>
      <c r="F137" s="9">
        <v>288</v>
      </c>
    </row>
    <row r="138" spans="1:6">
      <c r="A138" s="32">
        <v>20230517</v>
      </c>
      <c r="B138" s="31">
        <f t="shared" si="4"/>
        <v>45063</v>
      </c>
      <c r="C138" s="31" t="str">
        <f t="shared" si="5"/>
        <v>Wednesday</v>
      </c>
      <c r="D138" s="9">
        <v>6240</v>
      </c>
      <c r="E138" s="9">
        <v>250</v>
      </c>
      <c r="F138" s="9">
        <v>235</v>
      </c>
    </row>
    <row r="139" spans="1:6">
      <c r="A139" s="32">
        <v>20230518</v>
      </c>
      <c r="B139" s="31">
        <f t="shared" si="4"/>
        <v>45064</v>
      </c>
      <c r="C139" s="31" t="str">
        <f t="shared" si="5"/>
        <v>Thursday</v>
      </c>
      <c r="D139" s="9">
        <v>6240</v>
      </c>
      <c r="E139" s="9">
        <v>404</v>
      </c>
      <c r="F139" s="9">
        <v>216</v>
      </c>
    </row>
    <row r="140" spans="1:6">
      <c r="A140" s="32">
        <v>20230519</v>
      </c>
      <c r="B140" s="31">
        <f t="shared" si="4"/>
        <v>45065</v>
      </c>
      <c r="C140" s="31" t="str">
        <f t="shared" si="5"/>
        <v>Friday</v>
      </c>
      <c r="D140" s="9">
        <v>6240</v>
      </c>
      <c r="E140" s="9">
        <v>719</v>
      </c>
      <c r="F140" s="9">
        <v>336</v>
      </c>
    </row>
    <row r="141" spans="1:6">
      <c r="A141" s="32">
        <v>20230520</v>
      </c>
      <c r="B141" s="31">
        <f t="shared" si="4"/>
        <v>45066</v>
      </c>
      <c r="C141" s="31" t="str">
        <f t="shared" si="5"/>
        <v>Saturday</v>
      </c>
      <c r="D141" s="9">
        <v>6240</v>
      </c>
      <c r="E141" s="9">
        <v>429</v>
      </c>
      <c r="F141" s="9">
        <v>345</v>
      </c>
    </row>
    <row r="142" spans="1:6">
      <c r="A142" s="32">
        <v>20230521</v>
      </c>
      <c r="B142" s="31">
        <f t="shared" si="4"/>
        <v>45067</v>
      </c>
      <c r="C142" s="31" t="str">
        <f t="shared" si="5"/>
        <v>Sunday</v>
      </c>
      <c r="D142" s="9">
        <v>6240</v>
      </c>
      <c r="E142" s="9">
        <v>338</v>
      </c>
      <c r="F142" s="9">
        <v>754</v>
      </c>
    </row>
    <row r="143" spans="1:6">
      <c r="A143" s="32">
        <v>20230522</v>
      </c>
      <c r="B143" s="31">
        <f t="shared" si="4"/>
        <v>45068</v>
      </c>
      <c r="C143" s="31" t="str">
        <f t="shared" si="5"/>
        <v>Monday</v>
      </c>
      <c r="D143" s="9">
        <v>6240</v>
      </c>
      <c r="E143" s="9">
        <v>255</v>
      </c>
      <c r="F143" s="9">
        <v>609</v>
      </c>
    </row>
    <row r="144" spans="1:6">
      <c r="A144" s="32">
        <v>20230523</v>
      </c>
      <c r="B144" s="31">
        <f t="shared" si="4"/>
        <v>45069</v>
      </c>
      <c r="C144" s="31" t="str">
        <f t="shared" si="5"/>
        <v>Tuesday</v>
      </c>
      <c r="D144" s="9">
        <v>6240</v>
      </c>
      <c r="E144" s="9">
        <v>588</v>
      </c>
      <c r="F144" s="9">
        <v>360</v>
      </c>
    </row>
    <row r="145" spans="1:6">
      <c r="A145" s="32">
        <v>20230524</v>
      </c>
      <c r="B145" s="31">
        <f t="shared" si="4"/>
        <v>45070</v>
      </c>
      <c r="C145" s="31" t="str">
        <f t="shared" si="5"/>
        <v>Wednesday</v>
      </c>
      <c r="D145" s="9">
        <v>6240</v>
      </c>
      <c r="E145" s="9">
        <v>269</v>
      </c>
      <c r="F145" s="9">
        <v>227</v>
      </c>
    </row>
    <row r="146" spans="1:6">
      <c r="A146" s="32">
        <v>20230525</v>
      </c>
      <c r="B146" s="31">
        <f t="shared" si="4"/>
        <v>45071</v>
      </c>
      <c r="C146" s="31" t="str">
        <f t="shared" si="5"/>
        <v>Thursday</v>
      </c>
      <c r="D146" s="9">
        <v>6240</v>
      </c>
      <c r="E146" s="9">
        <v>395</v>
      </c>
      <c r="F146" s="9">
        <v>200</v>
      </c>
    </row>
    <row r="147" spans="1:6">
      <c r="A147" s="32">
        <v>20230526</v>
      </c>
      <c r="B147" s="31">
        <f t="shared" si="4"/>
        <v>45072</v>
      </c>
      <c r="C147" s="31" t="str">
        <f t="shared" si="5"/>
        <v>Friday</v>
      </c>
      <c r="D147" s="9">
        <v>6240</v>
      </c>
      <c r="E147" s="9">
        <v>729</v>
      </c>
      <c r="F147" s="9">
        <v>452</v>
      </c>
    </row>
    <row r="148" spans="1:6">
      <c r="A148" s="32">
        <v>20230527</v>
      </c>
      <c r="B148" s="31">
        <f t="shared" si="4"/>
        <v>45073</v>
      </c>
      <c r="C148" s="31" t="str">
        <f t="shared" si="5"/>
        <v>Saturday</v>
      </c>
      <c r="D148" s="9">
        <v>6240</v>
      </c>
      <c r="E148" s="9">
        <v>543</v>
      </c>
      <c r="F148" s="9">
        <v>458</v>
      </c>
    </row>
    <row r="149" spans="1:6">
      <c r="A149" s="32">
        <v>20230528</v>
      </c>
      <c r="B149" s="31">
        <f t="shared" si="4"/>
        <v>45074</v>
      </c>
      <c r="C149" s="31" t="str">
        <f t="shared" si="5"/>
        <v>Sunday</v>
      </c>
      <c r="D149" s="9">
        <v>6240</v>
      </c>
      <c r="E149" s="9">
        <v>401</v>
      </c>
      <c r="F149" s="9">
        <v>648</v>
      </c>
    </row>
    <row r="150" spans="1:6">
      <c r="A150" s="32">
        <v>20230529</v>
      </c>
      <c r="B150" s="31">
        <f t="shared" si="4"/>
        <v>45075</v>
      </c>
      <c r="C150" s="31" t="str">
        <f t="shared" si="5"/>
        <v>Monday</v>
      </c>
      <c r="D150" s="9">
        <v>6240</v>
      </c>
      <c r="E150" s="9">
        <v>250</v>
      </c>
      <c r="F150" s="9">
        <v>401</v>
      </c>
    </row>
    <row r="151" spans="1:6">
      <c r="A151" s="32">
        <v>20230530</v>
      </c>
      <c r="B151" s="31">
        <f t="shared" si="4"/>
        <v>45076</v>
      </c>
      <c r="C151" s="31" t="str">
        <f t="shared" si="5"/>
        <v>Tuesday</v>
      </c>
      <c r="D151" s="9">
        <v>6240</v>
      </c>
      <c r="E151" s="9">
        <v>192</v>
      </c>
      <c r="F151" s="9">
        <v>210</v>
      </c>
    </row>
    <row r="152" spans="1:6">
      <c r="A152" s="32">
        <v>20230531</v>
      </c>
      <c r="B152" s="31">
        <f t="shared" si="4"/>
        <v>45077</v>
      </c>
      <c r="C152" s="31" t="str">
        <f t="shared" si="5"/>
        <v>Wednesday</v>
      </c>
      <c r="D152" s="9">
        <v>6240</v>
      </c>
      <c r="E152" s="9">
        <v>206</v>
      </c>
      <c r="F152" s="9">
        <v>211</v>
      </c>
    </row>
    <row r="153" spans="1:6">
      <c r="A153" s="32">
        <v>20230601</v>
      </c>
      <c r="B153" s="31">
        <f t="shared" si="4"/>
        <v>45078</v>
      </c>
      <c r="C153" s="31" t="str">
        <f t="shared" si="5"/>
        <v>Thursday</v>
      </c>
      <c r="D153" s="9">
        <v>6240</v>
      </c>
      <c r="E153" s="9">
        <v>337</v>
      </c>
      <c r="F153" s="9">
        <v>217</v>
      </c>
    </row>
    <row r="154" spans="1:6">
      <c r="A154" s="32">
        <v>20230602</v>
      </c>
      <c r="B154" s="31">
        <f t="shared" si="4"/>
        <v>45079</v>
      </c>
      <c r="C154" s="31" t="str">
        <f t="shared" si="5"/>
        <v>Friday</v>
      </c>
      <c r="D154" s="9">
        <v>6240</v>
      </c>
      <c r="E154" s="9">
        <v>532</v>
      </c>
      <c r="F154" s="9">
        <v>254</v>
      </c>
    </row>
    <row r="155" spans="1:6">
      <c r="A155" s="32">
        <v>20230603</v>
      </c>
      <c r="B155" s="31">
        <f t="shared" si="4"/>
        <v>45080</v>
      </c>
      <c r="C155" s="31" t="str">
        <f t="shared" si="5"/>
        <v>Saturday</v>
      </c>
      <c r="D155" s="9">
        <v>6240</v>
      </c>
      <c r="E155" s="9">
        <v>290</v>
      </c>
      <c r="F155" s="9">
        <v>245</v>
      </c>
    </row>
    <row r="156" spans="1:6">
      <c r="A156" s="32">
        <v>20230604</v>
      </c>
      <c r="B156" s="31">
        <f t="shared" si="4"/>
        <v>45081</v>
      </c>
      <c r="C156" s="31" t="str">
        <f t="shared" si="5"/>
        <v>Sunday</v>
      </c>
      <c r="D156" s="9">
        <v>6240</v>
      </c>
      <c r="E156" s="9">
        <v>251</v>
      </c>
      <c r="F156" s="9">
        <v>504</v>
      </c>
    </row>
    <row r="157" spans="1:6">
      <c r="A157" s="32">
        <v>20230605</v>
      </c>
      <c r="B157" s="31">
        <f t="shared" si="4"/>
        <v>45082</v>
      </c>
      <c r="C157" s="31" t="str">
        <f t="shared" si="5"/>
        <v>Monday</v>
      </c>
      <c r="D157" s="9">
        <v>6240</v>
      </c>
      <c r="E157" s="9">
        <v>226</v>
      </c>
      <c r="F157" s="9">
        <v>338</v>
      </c>
    </row>
    <row r="158" spans="1:6">
      <c r="A158" s="32">
        <v>20230606</v>
      </c>
      <c r="B158" s="31">
        <f t="shared" si="4"/>
        <v>45083</v>
      </c>
      <c r="C158" s="31" t="str">
        <f t="shared" si="5"/>
        <v>Tuesday</v>
      </c>
      <c r="D158" s="9">
        <v>6240</v>
      </c>
      <c r="E158" s="9">
        <v>195</v>
      </c>
      <c r="F158" s="9">
        <v>217</v>
      </c>
    </row>
    <row r="159" spans="1:6">
      <c r="A159" s="32">
        <v>20230607</v>
      </c>
      <c r="B159" s="31">
        <f t="shared" si="4"/>
        <v>45084</v>
      </c>
      <c r="C159" s="31" t="str">
        <f t="shared" si="5"/>
        <v>Wednesday</v>
      </c>
      <c r="D159" s="9">
        <v>6240</v>
      </c>
      <c r="E159" s="9">
        <v>217</v>
      </c>
      <c r="F159" s="9">
        <v>197</v>
      </c>
    </row>
    <row r="160" spans="1:6">
      <c r="A160" s="32">
        <v>20230608</v>
      </c>
      <c r="B160" s="31">
        <f t="shared" si="4"/>
        <v>45085</v>
      </c>
      <c r="C160" s="31" t="str">
        <f t="shared" si="5"/>
        <v>Thursday</v>
      </c>
      <c r="D160" s="9">
        <v>6240</v>
      </c>
      <c r="E160" s="9">
        <v>366</v>
      </c>
      <c r="F160" s="9">
        <v>196</v>
      </c>
    </row>
    <row r="161" spans="1:6">
      <c r="A161" s="32">
        <v>20230609</v>
      </c>
      <c r="B161" s="31">
        <f t="shared" si="4"/>
        <v>45086</v>
      </c>
      <c r="C161" s="31" t="str">
        <f t="shared" si="5"/>
        <v>Friday</v>
      </c>
      <c r="D161" s="9">
        <v>6240</v>
      </c>
      <c r="E161" s="9">
        <v>561</v>
      </c>
      <c r="F161" s="9">
        <v>312</v>
      </c>
    </row>
    <row r="162" spans="1:6">
      <c r="A162" s="32">
        <v>20230610</v>
      </c>
      <c r="B162" s="31">
        <f t="shared" si="4"/>
        <v>45087</v>
      </c>
      <c r="C162" s="31" t="str">
        <f t="shared" si="5"/>
        <v>Saturday</v>
      </c>
      <c r="D162" s="9">
        <v>6240</v>
      </c>
      <c r="E162" s="9">
        <v>562</v>
      </c>
      <c r="F162" s="9">
        <v>299</v>
      </c>
    </row>
    <row r="163" spans="1:6">
      <c r="A163" s="32">
        <v>20230611</v>
      </c>
      <c r="B163" s="31">
        <f t="shared" si="4"/>
        <v>45088</v>
      </c>
      <c r="C163" s="31" t="str">
        <f t="shared" si="5"/>
        <v>Sunday</v>
      </c>
      <c r="D163" s="9">
        <v>6240</v>
      </c>
      <c r="E163" s="9">
        <v>488</v>
      </c>
      <c r="F163" s="9">
        <v>457</v>
      </c>
    </row>
    <row r="164" spans="1:6">
      <c r="A164" s="32">
        <v>20230612</v>
      </c>
      <c r="B164" s="31">
        <f t="shared" si="4"/>
        <v>45089</v>
      </c>
      <c r="C164" s="31" t="str">
        <f t="shared" si="5"/>
        <v>Monday</v>
      </c>
      <c r="D164" s="9">
        <v>6240</v>
      </c>
      <c r="E164" s="9">
        <v>389</v>
      </c>
      <c r="F164" s="9">
        <v>322</v>
      </c>
    </row>
    <row r="165" spans="1:6">
      <c r="A165" s="32">
        <v>20230613</v>
      </c>
      <c r="B165" s="31">
        <f t="shared" si="4"/>
        <v>45090</v>
      </c>
      <c r="C165" s="31" t="str">
        <f t="shared" si="5"/>
        <v>Tuesday</v>
      </c>
      <c r="D165" s="9">
        <v>6240</v>
      </c>
      <c r="E165" s="9">
        <v>444</v>
      </c>
      <c r="F165" s="9">
        <v>318</v>
      </c>
    </row>
    <row r="166" spans="1:6">
      <c r="A166" s="32">
        <v>20230614</v>
      </c>
      <c r="B166" s="31">
        <f t="shared" si="4"/>
        <v>45091</v>
      </c>
      <c r="C166" s="31" t="str">
        <f t="shared" si="5"/>
        <v>Wednesday</v>
      </c>
      <c r="D166" s="9">
        <v>6240</v>
      </c>
      <c r="E166" s="9">
        <v>592</v>
      </c>
      <c r="F166" s="9">
        <v>330</v>
      </c>
    </row>
    <row r="167" spans="1:6">
      <c r="A167" s="32">
        <v>20230615</v>
      </c>
      <c r="B167" s="31">
        <f t="shared" si="4"/>
        <v>45092</v>
      </c>
      <c r="C167" s="31" t="str">
        <f t="shared" si="5"/>
        <v>Thursday</v>
      </c>
      <c r="D167" s="9">
        <v>6240</v>
      </c>
      <c r="E167" s="9">
        <v>496</v>
      </c>
      <c r="F167" s="9">
        <v>309</v>
      </c>
    </row>
    <row r="168" spans="1:6">
      <c r="A168" s="32">
        <v>20230616</v>
      </c>
      <c r="B168" s="31">
        <f t="shared" si="4"/>
        <v>45093</v>
      </c>
      <c r="C168" s="31" t="str">
        <f t="shared" si="5"/>
        <v>Friday</v>
      </c>
      <c r="D168" s="9">
        <v>6240</v>
      </c>
      <c r="E168" s="9">
        <v>559</v>
      </c>
      <c r="F168" s="9">
        <v>307</v>
      </c>
    </row>
    <row r="169" spans="1:6">
      <c r="A169" s="32">
        <v>20230617</v>
      </c>
      <c r="B169" s="31">
        <f t="shared" si="4"/>
        <v>45094</v>
      </c>
      <c r="C169" s="31" t="str">
        <f t="shared" si="5"/>
        <v>Saturday</v>
      </c>
      <c r="D169" s="9">
        <v>6240</v>
      </c>
      <c r="E169" s="9">
        <v>565</v>
      </c>
      <c r="F169" s="9">
        <v>340</v>
      </c>
    </row>
    <row r="170" spans="1:6">
      <c r="A170" s="32">
        <v>20230618</v>
      </c>
      <c r="B170" s="31">
        <f t="shared" si="4"/>
        <v>45095</v>
      </c>
      <c r="C170" s="31" t="str">
        <f t="shared" si="5"/>
        <v>Sunday</v>
      </c>
      <c r="D170" s="9">
        <v>6240</v>
      </c>
      <c r="E170" s="9">
        <v>414</v>
      </c>
      <c r="F170" s="9">
        <v>359</v>
      </c>
    </row>
    <row r="171" spans="1:6">
      <c r="A171" s="32">
        <v>20230619</v>
      </c>
      <c r="B171" s="31">
        <f t="shared" si="4"/>
        <v>45096</v>
      </c>
      <c r="C171" s="31" t="str">
        <f t="shared" si="5"/>
        <v>Monday</v>
      </c>
      <c r="D171" s="9">
        <v>6240</v>
      </c>
      <c r="E171" s="9">
        <v>510</v>
      </c>
      <c r="F171" s="9">
        <v>358</v>
      </c>
    </row>
    <row r="172" spans="1:6">
      <c r="A172" s="32">
        <v>20230620</v>
      </c>
      <c r="B172" s="31">
        <f t="shared" si="4"/>
        <v>45097</v>
      </c>
      <c r="C172" s="31" t="str">
        <f t="shared" si="5"/>
        <v>Tuesday</v>
      </c>
      <c r="D172" s="9">
        <v>6240</v>
      </c>
      <c r="E172" s="9">
        <v>763</v>
      </c>
      <c r="F172" s="9">
        <v>295</v>
      </c>
    </row>
    <row r="173" spans="1:6">
      <c r="A173" s="32">
        <v>20230621</v>
      </c>
      <c r="B173" s="31">
        <f t="shared" si="4"/>
        <v>45098</v>
      </c>
      <c r="C173" s="31" t="str">
        <f t="shared" si="5"/>
        <v>Wednesday</v>
      </c>
      <c r="D173" s="9">
        <v>6240</v>
      </c>
      <c r="E173" s="9">
        <v>719</v>
      </c>
      <c r="F173" s="9">
        <v>242</v>
      </c>
    </row>
    <row r="174" spans="1:6">
      <c r="A174" s="32">
        <v>20230622</v>
      </c>
      <c r="B174" s="31">
        <f t="shared" si="4"/>
        <v>45099</v>
      </c>
      <c r="C174" s="31" t="str">
        <f t="shared" si="5"/>
        <v>Thursday</v>
      </c>
      <c r="D174" s="9">
        <v>6240</v>
      </c>
      <c r="E174" s="9">
        <v>416</v>
      </c>
      <c r="F174" s="9">
        <v>212</v>
      </c>
    </row>
    <row r="175" spans="1:6">
      <c r="A175" s="32">
        <v>20230623</v>
      </c>
      <c r="B175" s="31">
        <f t="shared" si="4"/>
        <v>45100</v>
      </c>
      <c r="C175" s="31" t="str">
        <f t="shared" si="5"/>
        <v>Friday</v>
      </c>
      <c r="D175" s="9">
        <v>6240</v>
      </c>
      <c r="E175" s="9">
        <v>317</v>
      </c>
      <c r="F175" s="9">
        <v>196</v>
      </c>
    </row>
    <row r="176" spans="1:6">
      <c r="A176" s="32">
        <v>20230624</v>
      </c>
      <c r="B176" s="31">
        <f t="shared" si="4"/>
        <v>45101</v>
      </c>
      <c r="C176" s="31" t="str">
        <f t="shared" si="5"/>
        <v>Saturday</v>
      </c>
      <c r="D176" s="9">
        <v>6240</v>
      </c>
      <c r="E176" s="9">
        <v>291</v>
      </c>
      <c r="F176" s="9">
        <v>193</v>
      </c>
    </row>
    <row r="177" spans="1:6">
      <c r="A177" s="32">
        <v>20230625</v>
      </c>
      <c r="B177" s="31">
        <f t="shared" si="4"/>
        <v>45102</v>
      </c>
      <c r="C177" s="31" t="str">
        <f t="shared" si="5"/>
        <v>Sunday</v>
      </c>
      <c r="D177" s="9">
        <v>6240</v>
      </c>
      <c r="E177" s="9">
        <v>216</v>
      </c>
      <c r="F177" s="9">
        <v>381</v>
      </c>
    </row>
    <row r="178" spans="1:6">
      <c r="A178" s="32">
        <v>20230626</v>
      </c>
      <c r="B178" s="31">
        <f t="shared" si="4"/>
        <v>45103</v>
      </c>
      <c r="C178" s="31" t="str">
        <f t="shared" si="5"/>
        <v>Monday</v>
      </c>
      <c r="D178" s="9">
        <v>6240</v>
      </c>
      <c r="E178" s="9">
        <v>310</v>
      </c>
      <c r="F178" s="9">
        <v>341</v>
      </c>
    </row>
    <row r="179" spans="1:6">
      <c r="A179" s="32">
        <v>20230627</v>
      </c>
      <c r="B179" s="31">
        <f t="shared" si="4"/>
        <v>45104</v>
      </c>
      <c r="C179" s="31" t="str">
        <f t="shared" si="5"/>
        <v>Tuesday</v>
      </c>
      <c r="D179" s="9">
        <v>6240</v>
      </c>
      <c r="E179" s="9">
        <v>230</v>
      </c>
      <c r="F179" s="9">
        <v>265</v>
      </c>
    </row>
    <row r="180" spans="1:6">
      <c r="A180" s="32">
        <v>20230628</v>
      </c>
      <c r="B180" s="31">
        <f t="shared" si="4"/>
        <v>45105</v>
      </c>
      <c r="C180" s="31" t="str">
        <f t="shared" si="5"/>
        <v>Wednesday</v>
      </c>
      <c r="D180" s="9">
        <v>6240</v>
      </c>
      <c r="E180" s="9">
        <v>248</v>
      </c>
      <c r="F180" s="9">
        <v>244</v>
      </c>
    </row>
    <row r="181" spans="1:6">
      <c r="A181" s="32">
        <v>20230629</v>
      </c>
      <c r="B181" s="31">
        <f t="shared" si="4"/>
        <v>45106</v>
      </c>
      <c r="C181" s="31" t="str">
        <f t="shared" si="5"/>
        <v>Thursday</v>
      </c>
      <c r="D181" s="9">
        <v>6240</v>
      </c>
      <c r="E181" s="9">
        <v>250</v>
      </c>
      <c r="F181" s="9">
        <v>235</v>
      </c>
    </row>
    <row r="182" spans="1:6">
      <c r="A182" s="32">
        <v>20230630</v>
      </c>
      <c r="B182" s="31">
        <f t="shared" si="4"/>
        <v>45107</v>
      </c>
      <c r="C182" s="31" t="str">
        <f t="shared" si="5"/>
        <v>Friday</v>
      </c>
      <c r="D182" s="9">
        <v>6240</v>
      </c>
      <c r="E182" s="9">
        <v>389</v>
      </c>
      <c r="F182" s="9">
        <v>275</v>
      </c>
    </row>
    <row r="183" spans="1:6">
      <c r="A183" s="32">
        <v>20230701</v>
      </c>
      <c r="B183" s="31">
        <f t="shared" si="4"/>
        <v>45108</v>
      </c>
      <c r="C183" s="31" t="str">
        <f t="shared" si="5"/>
        <v>Saturday</v>
      </c>
      <c r="D183" s="9">
        <v>6240</v>
      </c>
      <c r="E183" s="9">
        <v>273</v>
      </c>
      <c r="F183" s="9">
        <v>227</v>
      </c>
    </row>
    <row r="184" spans="1:6">
      <c r="A184" s="32">
        <v>20230702</v>
      </c>
      <c r="B184" s="31">
        <f t="shared" si="4"/>
        <v>45109</v>
      </c>
      <c r="C184" s="31" t="str">
        <f t="shared" si="5"/>
        <v>Sunday</v>
      </c>
      <c r="D184" s="9">
        <v>6240</v>
      </c>
      <c r="E184" s="9">
        <v>244</v>
      </c>
      <c r="F184" s="9">
        <v>323</v>
      </c>
    </row>
    <row r="185" spans="1:6">
      <c r="A185" s="32">
        <v>20230703</v>
      </c>
      <c r="B185" s="31">
        <f t="shared" si="4"/>
        <v>45110</v>
      </c>
      <c r="C185" s="31" t="str">
        <f t="shared" si="5"/>
        <v>Monday</v>
      </c>
      <c r="D185" s="9">
        <v>6240</v>
      </c>
      <c r="E185" s="9">
        <v>244</v>
      </c>
      <c r="F185" s="9">
        <v>272</v>
      </c>
    </row>
    <row r="186" spans="1:6">
      <c r="A186" s="32">
        <v>20230704</v>
      </c>
      <c r="B186" s="31">
        <f t="shared" si="4"/>
        <v>45111</v>
      </c>
      <c r="C186" s="31" t="str">
        <f t="shared" si="5"/>
        <v>Tuesday</v>
      </c>
      <c r="D186" s="9">
        <v>6240</v>
      </c>
      <c r="E186" s="9">
        <v>218</v>
      </c>
      <c r="F186" s="9">
        <v>169</v>
      </c>
    </row>
    <row r="187" spans="1:6">
      <c r="A187" s="32">
        <v>20230705</v>
      </c>
      <c r="B187" s="31">
        <f t="shared" si="4"/>
        <v>45112</v>
      </c>
      <c r="C187" s="31" t="str">
        <f t="shared" si="5"/>
        <v>Wednesday</v>
      </c>
      <c r="D187" s="9">
        <v>6240</v>
      </c>
      <c r="E187" s="9">
        <v>226</v>
      </c>
      <c r="F187" s="9">
        <v>209</v>
      </c>
    </row>
    <row r="188" spans="1:6">
      <c r="A188" s="32">
        <v>20230706</v>
      </c>
      <c r="B188" s="31">
        <f t="shared" si="4"/>
        <v>45113</v>
      </c>
      <c r="C188" s="31" t="str">
        <f t="shared" si="5"/>
        <v>Thursday</v>
      </c>
      <c r="D188" s="9">
        <v>6240</v>
      </c>
      <c r="E188" s="9">
        <v>237</v>
      </c>
      <c r="F188" s="9">
        <v>180</v>
      </c>
    </row>
    <row r="189" spans="1:6">
      <c r="A189" s="32">
        <v>20230707</v>
      </c>
      <c r="B189" s="31">
        <f t="shared" si="4"/>
        <v>45114</v>
      </c>
      <c r="C189" s="31" t="str">
        <f t="shared" si="5"/>
        <v>Friday</v>
      </c>
      <c r="D189" s="9">
        <v>6240</v>
      </c>
      <c r="E189" s="9">
        <v>278</v>
      </c>
      <c r="F189" s="9">
        <v>263</v>
      </c>
    </row>
    <row r="190" spans="1:6">
      <c r="A190" s="32">
        <v>20230708</v>
      </c>
      <c r="B190" s="31">
        <f t="shared" si="4"/>
        <v>45115</v>
      </c>
      <c r="C190" s="31" t="str">
        <f t="shared" si="5"/>
        <v>Saturday</v>
      </c>
      <c r="D190" s="9">
        <v>6240</v>
      </c>
      <c r="E190" s="9">
        <v>200</v>
      </c>
      <c r="F190" s="9">
        <v>205</v>
      </c>
    </row>
    <row r="191" spans="1:6">
      <c r="A191" s="32">
        <v>20230709</v>
      </c>
      <c r="B191" s="31">
        <f t="shared" si="4"/>
        <v>45116</v>
      </c>
      <c r="C191" s="31" t="str">
        <f t="shared" si="5"/>
        <v>Sunday</v>
      </c>
      <c r="D191" s="9">
        <v>6240</v>
      </c>
      <c r="E191" s="9">
        <v>216</v>
      </c>
      <c r="F191" s="9">
        <v>296</v>
      </c>
    </row>
    <row r="192" spans="1:6">
      <c r="A192" s="32">
        <v>20230710</v>
      </c>
      <c r="B192" s="31">
        <f t="shared" si="4"/>
        <v>45117</v>
      </c>
      <c r="C192" s="31" t="str">
        <f t="shared" si="5"/>
        <v>Monday</v>
      </c>
      <c r="D192" s="9">
        <v>6240</v>
      </c>
      <c r="E192" s="9">
        <v>288</v>
      </c>
      <c r="F192" s="9">
        <v>282</v>
      </c>
    </row>
    <row r="193" spans="1:6">
      <c r="A193" s="32">
        <v>20230711</v>
      </c>
      <c r="B193" s="31">
        <f t="shared" si="4"/>
        <v>45118</v>
      </c>
      <c r="C193" s="31" t="str">
        <f t="shared" si="5"/>
        <v>Tuesday</v>
      </c>
      <c r="D193" s="9">
        <v>6240</v>
      </c>
      <c r="E193" s="9">
        <v>203</v>
      </c>
      <c r="F193" s="9">
        <v>169</v>
      </c>
    </row>
    <row r="194" spans="1:6">
      <c r="A194" s="32">
        <v>20230712</v>
      </c>
      <c r="B194" s="31">
        <f t="shared" ref="B194:B257" si="6">DATE(LEFT(A194,4), MID(A194,5,2), RIGHT(A194,2))</f>
        <v>45119</v>
      </c>
      <c r="C194" s="31" t="str">
        <f t="shared" si="5"/>
        <v>Wednesday</v>
      </c>
      <c r="D194" s="9">
        <v>6240</v>
      </c>
      <c r="E194" s="9">
        <v>224</v>
      </c>
      <c r="F194" s="9">
        <v>188</v>
      </c>
    </row>
    <row r="195" spans="1:6">
      <c r="A195" s="32">
        <v>20230713</v>
      </c>
      <c r="B195" s="31">
        <f t="shared" si="6"/>
        <v>45120</v>
      </c>
      <c r="C195" s="31" t="str">
        <f t="shared" ref="C195:C258" si="7">TEXT(B195, "dddd")</f>
        <v>Thursday</v>
      </c>
      <c r="D195" s="9">
        <v>6240</v>
      </c>
      <c r="E195" s="9">
        <v>259</v>
      </c>
      <c r="F195" s="9">
        <v>214</v>
      </c>
    </row>
    <row r="196" spans="1:6">
      <c r="A196" s="32">
        <v>20230714</v>
      </c>
      <c r="B196" s="31">
        <f t="shared" si="6"/>
        <v>45121</v>
      </c>
      <c r="C196" s="31" t="str">
        <f t="shared" si="7"/>
        <v>Friday</v>
      </c>
      <c r="D196" s="9">
        <v>6240</v>
      </c>
      <c r="E196" s="9">
        <v>293</v>
      </c>
      <c r="F196" s="9">
        <v>229</v>
      </c>
    </row>
    <row r="197" spans="1:6">
      <c r="A197" s="32">
        <v>20230715</v>
      </c>
      <c r="B197" s="31">
        <f t="shared" si="6"/>
        <v>45122</v>
      </c>
      <c r="C197" s="31" t="str">
        <f t="shared" si="7"/>
        <v>Saturday</v>
      </c>
      <c r="D197" s="9">
        <v>6240</v>
      </c>
      <c r="E197" s="9">
        <v>218</v>
      </c>
      <c r="F197" s="9">
        <v>185</v>
      </c>
    </row>
    <row r="198" spans="1:6">
      <c r="A198" s="32">
        <v>20230716</v>
      </c>
      <c r="B198" s="31">
        <f t="shared" si="6"/>
        <v>45123</v>
      </c>
      <c r="C198" s="31" t="str">
        <f t="shared" si="7"/>
        <v>Sunday</v>
      </c>
      <c r="D198" s="9">
        <v>6240</v>
      </c>
      <c r="E198" s="9">
        <v>229</v>
      </c>
      <c r="F198" s="9">
        <v>259</v>
      </c>
    </row>
    <row r="199" spans="1:6">
      <c r="A199" s="32">
        <v>20230717</v>
      </c>
      <c r="B199" s="31">
        <f t="shared" si="6"/>
        <v>45124</v>
      </c>
      <c r="C199" s="31" t="str">
        <f t="shared" si="7"/>
        <v>Monday</v>
      </c>
      <c r="D199" s="9">
        <v>6240</v>
      </c>
      <c r="E199" s="9">
        <v>217</v>
      </c>
      <c r="F199" s="9">
        <v>256</v>
      </c>
    </row>
    <row r="200" spans="1:6">
      <c r="A200" s="32">
        <v>20230718</v>
      </c>
      <c r="B200" s="31">
        <f t="shared" si="6"/>
        <v>45125</v>
      </c>
      <c r="C200" s="31" t="str">
        <f t="shared" si="7"/>
        <v>Tuesday</v>
      </c>
      <c r="D200" s="9">
        <v>6240</v>
      </c>
      <c r="E200" s="9">
        <v>195</v>
      </c>
      <c r="F200" s="9">
        <v>186</v>
      </c>
    </row>
    <row r="201" spans="1:6">
      <c r="A201" s="32">
        <v>20230719</v>
      </c>
      <c r="B201" s="31">
        <f t="shared" si="6"/>
        <v>45126</v>
      </c>
      <c r="C201" s="31" t="str">
        <f t="shared" si="7"/>
        <v>Wednesday</v>
      </c>
      <c r="D201" s="9">
        <v>6240</v>
      </c>
      <c r="E201" s="9">
        <v>190</v>
      </c>
      <c r="F201" s="9">
        <v>182</v>
      </c>
    </row>
    <row r="202" spans="1:6">
      <c r="A202" s="32">
        <v>20230720</v>
      </c>
      <c r="B202" s="31">
        <f t="shared" si="6"/>
        <v>45127</v>
      </c>
      <c r="C202" s="31" t="str">
        <f t="shared" si="7"/>
        <v>Thursday</v>
      </c>
      <c r="D202" s="9">
        <v>6240</v>
      </c>
      <c r="E202" s="9">
        <v>230</v>
      </c>
      <c r="F202" s="9">
        <v>181</v>
      </c>
    </row>
    <row r="203" spans="1:6">
      <c r="A203" s="32">
        <v>20230721</v>
      </c>
      <c r="B203" s="31">
        <f t="shared" si="6"/>
        <v>45128</v>
      </c>
      <c r="C203" s="31" t="str">
        <f t="shared" si="7"/>
        <v>Friday</v>
      </c>
      <c r="D203" s="9">
        <v>6240</v>
      </c>
      <c r="E203" s="9">
        <v>317</v>
      </c>
      <c r="F203" s="9">
        <v>283</v>
      </c>
    </row>
    <row r="204" spans="1:6">
      <c r="A204" s="32">
        <v>20230722</v>
      </c>
      <c r="B204" s="31">
        <f t="shared" si="6"/>
        <v>45129</v>
      </c>
      <c r="C204" s="31" t="str">
        <f t="shared" si="7"/>
        <v>Saturday</v>
      </c>
      <c r="D204" s="9">
        <v>6240</v>
      </c>
      <c r="E204" s="9">
        <v>301</v>
      </c>
      <c r="F204" s="9">
        <v>216</v>
      </c>
    </row>
    <row r="205" spans="1:6">
      <c r="A205" s="32">
        <v>20230723</v>
      </c>
      <c r="B205" s="31">
        <f t="shared" si="6"/>
        <v>45130</v>
      </c>
      <c r="C205" s="31" t="str">
        <f t="shared" si="7"/>
        <v>Sunday</v>
      </c>
      <c r="D205" s="9">
        <v>6240</v>
      </c>
      <c r="E205" s="9">
        <v>261</v>
      </c>
      <c r="F205" s="9">
        <v>275</v>
      </c>
    </row>
    <row r="206" spans="1:6">
      <c r="A206" s="32">
        <v>20230724</v>
      </c>
      <c r="B206" s="31">
        <f t="shared" si="6"/>
        <v>45131</v>
      </c>
      <c r="C206" s="31" t="str">
        <f t="shared" si="7"/>
        <v>Monday</v>
      </c>
      <c r="D206" s="9">
        <v>6240</v>
      </c>
      <c r="E206" s="9">
        <v>262</v>
      </c>
      <c r="F206" s="9">
        <v>248</v>
      </c>
    </row>
    <row r="207" spans="1:6">
      <c r="A207" s="32">
        <v>20230725</v>
      </c>
      <c r="B207" s="31">
        <f t="shared" si="6"/>
        <v>45132</v>
      </c>
      <c r="C207" s="31" t="str">
        <f t="shared" si="7"/>
        <v>Tuesday</v>
      </c>
      <c r="D207" s="9">
        <v>6240</v>
      </c>
      <c r="E207" s="9">
        <v>264</v>
      </c>
      <c r="F207" s="9">
        <v>196</v>
      </c>
    </row>
    <row r="208" spans="1:6">
      <c r="A208" s="32">
        <v>20230726</v>
      </c>
      <c r="B208" s="31">
        <f t="shared" si="6"/>
        <v>45133</v>
      </c>
      <c r="C208" s="31" t="str">
        <f t="shared" si="7"/>
        <v>Wednesday</v>
      </c>
      <c r="D208" s="9">
        <v>6240</v>
      </c>
      <c r="E208" s="9">
        <v>132</v>
      </c>
      <c r="F208" s="9">
        <v>121</v>
      </c>
    </row>
    <row r="209" spans="1:6">
      <c r="A209" s="32">
        <v>20230727</v>
      </c>
      <c r="B209" s="31">
        <f t="shared" si="6"/>
        <v>45134</v>
      </c>
      <c r="C209" s="31" t="str">
        <f t="shared" si="7"/>
        <v>Thursday</v>
      </c>
      <c r="D209" s="9">
        <v>6240</v>
      </c>
      <c r="E209" s="9">
        <v>65</v>
      </c>
      <c r="F209" s="9">
        <v>45</v>
      </c>
    </row>
    <row r="210" spans="1:6">
      <c r="A210" s="32">
        <v>20230728</v>
      </c>
      <c r="B210" s="31">
        <f t="shared" si="6"/>
        <v>45135</v>
      </c>
      <c r="C210" s="31" t="str">
        <f t="shared" si="7"/>
        <v>Friday</v>
      </c>
      <c r="D210" s="9">
        <v>6240</v>
      </c>
      <c r="E210" s="9">
        <v>298</v>
      </c>
      <c r="F210" s="9">
        <v>197</v>
      </c>
    </row>
    <row r="211" spans="1:6">
      <c r="A211" s="32">
        <v>20230729</v>
      </c>
      <c r="B211" s="31">
        <f t="shared" si="6"/>
        <v>45136</v>
      </c>
      <c r="C211" s="31" t="str">
        <f t="shared" si="7"/>
        <v>Saturday</v>
      </c>
      <c r="D211" s="9">
        <v>6240</v>
      </c>
      <c r="E211" s="9">
        <v>287</v>
      </c>
      <c r="F211" s="9">
        <v>190</v>
      </c>
    </row>
    <row r="212" spans="1:6">
      <c r="A212" s="32">
        <v>20230730</v>
      </c>
      <c r="B212" s="31">
        <f t="shared" si="6"/>
        <v>45137</v>
      </c>
      <c r="C212" s="31" t="str">
        <f t="shared" si="7"/>
        <v>Sunday</v>
      </c>
      <c r="D212" s="9">
        <v>6240</v>
      </c>
      <c r="E212" s="9">
        <v>236</v>
      </c>
      <c r="F212" s="9">
        <v>276</v>
      </c>
    </row>
    <row r="213" spans="1:6">
      <c r="A213" s="32">
        <v>20230731</v>
      </c>
      <c r="B213" s="31">
        <f t="shared" si="6"/>
        <v>45138</v>
      </c>
      <c r="C213" s="31" t="str">
        <f t="shared" si="7"/>
        <v>Monday</v>
      </c>
      <c r="D213" s="9">
        <v>6240</v>
      </c>
      <c r="E213" s="9">
        <v>279</v>
      </c>
      <c r="F213" s="9">
        <v>240</v>
      </c>
    </row>
    <row r="214" spans="1:6">
      <c r="A214" s="32">
        <v>20230801</v>
      </c>
      <c r="B214" s="31">
        <f t="shared" si="6"/>
        <v>45139</v>
      </c>
      <c r="C214" s="31" t="str">
        <f t="shared" si="7"/>
        <v>Tuesday</v>
      </c>
      <c r="D214" s="9">
        <v>6240</v>
      </c>
      <c r="E214" s="9">
        <v>180</v>
      </c>
      <c r="F214" s="9">
        <v>175</v>
      </c>
    </row>
    <row r="215" spans="1:6">
      <c r="A215" s="32">
        <v>20230802</v>
      </c>
      <c r="B215" s="31">
        <f t="shared" si="6"/>
        <v>45140</v>
      </c>
      <c r="C215" s="31" t="str">
        <f t="shared" si="7"/>
        <v>Wednesday</v>
      </c>
      <c r="D215" s="9">
        <v>6240</v>
      </c>
      <c r="E215" s="9">
        <v>207</v>
      </c>
      <c r="F215" s="9">
        <v>187</v>
      </c>
    </row>
    <row r="216" spans="1:6">
      <c r="A216" s="32">
        <v>20230803</v>
      </c>
      <c r="B216" s="31">
        <f t="shared" si="6"/>
        <v>45141</v>
      </c>
      <c r="C216" s="31" t="str">
        <f t="shared" si="7"/>
        <v>Thursday</v>
      </c>
      <c r="D216" s="9">
        <v>6240</v>
      </c>
      <c r="E216" s="9">
        <v>213</v>
      </c>
      <c r="F216" s="9">
        <v>151</v>
      </c>
    </row>
    <row r="217" spans="1:6">
      <c r="A217" s="32">
        <v>20230804</v>
      </c>
      <c r="B217" s="31">
        <f t="shared" si="6"/>
        <v>45142</v>
      </c>
      <c r="C217" s="31" t="str">
        <f t="shared" si="7"/>
        <v>Friday</v>
      </c>
      <c r="D217" s="9">
        <v>6240</v>
      </c>
      <c r="E217" s="9">
        <v>312</v>
      </c>
      <c r="F217" s="9">
        <v>256</v>
      </c>
    </row>
    <row r="218" spans="1:6">
      <c r="A218" s="32">
        <v>20230805</v>
      </c>
      <c r="B218" s="31">
        <f t="shared" si="6"/>
        <v>45143</v>
      </c>
      <c r="C218" s="31" t="str">
        <f t="shared" si="7"/>
        <v>Saturday</v>
      </c>
      <c r="D218" s="9">
        <v>6240</v>
      </c>
      <c r="E218" s="9">
        <v>223</v>
      </c>
      <c r="F218" s="9">
        <v>191</v>
      </c>
    </row>
    <row r="219" spans="1:6">
      <c r="A219" s="32">
        <v>20230806</v>
      </c>
      <c r="B219" s="31">
        <f t="shared" si="6"/>
        <v>45144</v>
      </c>
      <c r="C219" s="31" t="str">
        <f t="shared" si="7"/>
        <v>Sunday</v>
      </c>
      <c r="D219" s="9">
        <v>6240</v>
      </c>
      <c r="E219" s="9">
        <v>263</v>
      </c>
      <c r="F219" s="9">
        <v>236</v>
      </c>
    </row>
    <row r="220" spans="1:6">
      <c r="A220" s="32">
        <v>20230807</v>
      </c>
      <c r="B220" s="31">
        <f t="shared" si="6"/>
        <v>45145</v>
      </c>
      <c r="C220" s="31" t="str">
        <f t="shared" si="7"/>
        <v>Monday</v>
      </c>
      <c r="D220" s="9">
        <v>6240</v>
      </c>
      <c r="E220" s="9">
        <v>249</v>
      </c>
      <c r="F220" s="9">
        <v>246</v>
      </c>
    </row>
    <row r="221" spans="1:6">
      <c r="A221" s="32">
        <v>20230808</v>
      </c>
      <c r="B221" s="31">
        <f t="shared" si="6"/>
        <v>45146</v>
      </c>
      <c r="C221" s="31" t="str">
        <f t="shared" si="7"/>
        <v>Tuesday</v>
      </c>
      <c r="D221" s="9">
        <v>6240</v>
      </c>
      <c r="E221" s="9">
        <v>224</v>
      </c>
      <c r="F221" s="9">
        <v>199</v>
      </c>
    </row>
    <row r="222" spans="1:6">
      <c r="A222" s="32">
        <v>20230809</v>
      </c>
      <c r="B222" s="31">
        <f t="shared" si="6"/>
        <v>45147</v>
      </c>
      <c r="C222" s="31" t="str">
        <f t="shared" si="7"/>
        <v>Wednesday</v>
      </c>
      <c r="D222" s="9">
        <v>6240</v>
      </c>
      <c r="E222" s="9">
        <v>182</v>
      </c>
      <c r="F222" s="9">
        <v>220</v>
      </c>
    </row>
    <row r="223" spans="1:6">
      <c r="A223" s="32">
        <v>20230810</v>
      </c>
      <c r="B223" s="31">
        <f t="shared" si="6"/>
        <v>45148</v>
      </c>
      <c r="C223" s="31" t="str">
        <f t="shared" si="7"/>
        <v>Thursday</v>
      </c>
      <c r="D223" s="9">
        <v>6240</v>
      </c>
      <c r="E223" s="9">
        <v>249</v>
      </c>
      <c r="F223" s="9">
        <v>261</v>
      </c>
    </row>
    <row r="224" spans="1:6">
      <c r="A224" s="32">
        <v>20230811</v>
      </c>
      <c r="B224" s="31">
        <f t="shared" si="6"/>
        <v>45149</v>
      </c>
      <c r="C224" s="31" t="str">
        <f t="shared" si="7"/>
        <v>Friday</v>
      </c>
      <c r="D224" s="9">
        <v>6240</v>
      </c>
      <c r="E224" s="9">
        <v>332</v>
      </c>
      <c r="F224" s="9">
        <v>259</v>
      </c>
    </row>
    <row r="225" spans="1:6">
      <c r="A225" s="32">
        <v>20230812</v>
      </c>
      <c r="B225" s="31">
        <f t="shared" si="6"/>
        <v>45150</v>
      </c>
      <c r="C225" s="31" t="str">
        <f t="shared" si="7"/>
        <v>Saturday</v>
      </c>
      <c r="D225" s="9">
        <v>6240</v>
      </c>
      <c r="E225" s="9">
        <v>261</v>
      </c>
      <c r="F225" s="9">
        <v>212</v>
      </c>
    </row>
    <row r="226" spans="1:6">
      <c r="A226" s="32">
        <v>20230813</v>
      </c>
      <c r="B226" s="31">
        <f t="shared" si="6"/>
        <v>45151</v>
      </c>
      <c r="C226" s="31" t="str">
        <f t="shared" si="7"/>
        <v>Sunday</v>
      </c>
      <c r="D226" s="9">
        <v>6240</v>
      </c>
      <c r="E226" s="9">
        <v>329</v>
      </c>
      <c r="F226" s="9">
        <v>333</v>
      </c>
    </row>
    <row r="227" spans="1:6">
      <c r="A227" s="32">
        <v>20230814</v>
      </c>
      <c r="B227" s="31">
        <f t="shared" si="6"/>
        <v>45152</v>
      </c>
      <c r="C227" s="31" t="str">
        <f t="shared" si="7"/>
        <v>Monday</v>
      </c>
      <c r="D227" s="9">
        <v>6240</v>
      </c>
      <c r="E227" s="9">
        <v>277</v>
      </c>
      <c r="F227" s="9">
        <v>254</v>
      </c>
    </row>
    <row r="228" spans="1:6">
      <c r="A228" s="32">
        <v>20230815</v>
      </c>
      <c r="B228" s="31">
        <f t="shared" si="6"/>
        <v>45153</v>
      </c>
      <c r="C228" s="31" t="str">
        <f t="shared" si="7"/>
        <v>Tuesday</v>
      </c>
      <c r="D228" s="9">
        <v>6240</v>
      </c>
      <c r="E228" s="9">
        <v>150</v>
      </c>
      <c r="F228" s="9">
        <v>199</v>
      </c>
    </row>
    <row r="229" spans="1:6">
      <c r="A229" s="32">
        <v>20230816</v>
      </c>
      <c r="B229" s="31">
        <f t="shared" si="6"/>
        <v>45154</v>
      </c>
      <c r="C229" s="31" t="str">
        <f t="shared" si="7"/>
        <v>Wednesday</v>
      </c>
      <c r="D229" s="9">
        <v>6240</v>
      </c>
      <c r="E229" s="9">
        <v>208</v>
      </c>
      <c r="F229" s="9">
        <v>166</v>
      </c>
    </row>
    <row r="230" spans="1:6">
      <c r="A230" s="32">
        <v>20230817</v>
      </c>
      <c r="B230" s="31">
        <f t="shared" si="6"/>
        <v>45155</v>
      </c>
      <c r="C230" s="31" t="str">
        <f t="shared" si="7"/>
        <v>Thursday</v>
      </c>
      <c r="D230" s="9">
        <v>6240</v>
      </c>
      <c r="E230" s="9">
        <v>226</v>
      </c>
      <c r="F230" s="9">
        <v>216</v>
      </c>
    </row>
    <row r="231" spans="1:6">
      <c r="A231" s="32">
        <v>20230818</v>
      </c>
      <c r="B231" s="31">
        <f t="shared" si="6"/>
        <v>45156</v>
      </c>
      <c r="C231" s="31" t="str">
        <f t="shared" si="7"/>
        <v>Friday</v>
      </c>
      <c r="D231" s="9">
        <v>6240</v>
      </c>
      <c r="E231" s="9">
        <v>303</v>
      </c>
      <c r="F231" s="9">
        <v>179</v>
      </c>
    </row>
    <row r="232" spans="1:6">
      <c r="A232" s="32">
        <v>20230819</v>
      </c>
      <c r="B232" s="31">
        <f t="shared" si="6"/>
        <v>45157</v>
      </c>
      <c r="C232" s="31" t="str">
        <f t="shared" si="7"/>
        <v>Saturday</v>
      </c>
      <c r="D232" s="9">
        <v>6240</v>
      </c>
      <c r="E232" s="9">
        <v>236</v>
      </c>
      <c r="F232" s="9">
        <v>187</v>
      </c>
    </row>
    <row r="233" spans="1:6">
      <c r="A233" s="32">
        <v>20230820</v>
      </c>
      <c r="B233" s="31">
        <f t="shared" si="6"/>
        <v>45158</v>
      </c>
      <c r="C233" s="31" t="str">
        <f t="shared" si="7"/>
        <v>Sunday</v>
      </c>
      <c r="D233" s="9">
        <v>6240</v>
      </c>
      <c r="E233" s="9">
        <v>224</v>
      </c>
      <c r="F233" s="9">
        <v>248</v>
      </c>
    </row>
    <row r="234" spans="1:6">
      <c r="A234" s="32">
        <v>20230821</v>
      </c>
      <c r="B234" s="31">
        <f t="shared" si="6"/>
        <v>45159</v>
      </c>
      <c r="C234" s="31" t="str">
        <f t="shared" si="7"/>
        <v>Monday</v>
      </c>
      <c r="D234" s="9">
        <v>6240</v>
      </c>
      <c r="E234" s="9">
        <v>228</v>
      </c>
      <c r="F234" s="9">
        <v>240</v>
      </c>
    </row>
    <row r="235" spans="1:6">
      <c r="A235" s="32">
        <v>20230822</v>
      </c>
      <c r="B235" s="31">
        <f t="shared" si="6"/>
        <v>45160</v>
      </c>
      <c r="C235" s="31" t="str">
        <f t="shared" si="7"/>
        <v>Tuesday</v>
      </c>
      <c r="D235" s="9">
        <v>6240</v>
      </c>
      <c r="E235" s="9">
        <v>257</v>
      </c>
      <c r="F235" s="9">
        <v>188</v>
      </c>
    </row>
    <row r="236" spans="1:6">
      <c r="A236" s="32">
        <v>20230823</v>
      </c>
      <c r="B236" s="31">
        <f t="shared" si="6"/>
        <v>45161</v>
      </c>
      <c r="C236" s="31" t="str">
        <f t="shared" si="7"/>
        <v>Wednesday</v>
      </c>
      <c r="D236" s="9">
        <v>6240</v>
      </c>
      <c r="E236" s="9">
        <v>174</v>
      </c>
      <c r="F236" s="9">
        <v>176</v>
      </c>
    </row>
    <row r="237" spans="1:6">
      <c r="A237" s="32">
        <v>20230824</v>
      </c>
      <c r="B237" s="31">
        <f t="shared" si="6"/>
        <v>45162</v>
      </c>
      <c r="C237" s="31" t="str">
        <f t="shared" si="7"/>
        <v>Thursday</v>
      </c>
      <c r="D237" s="9">
        <v>6240</v>
      </c>
      <c r="E237" s="9">
        <v>271</v>
      </c>
      <c r="F237" s="9">
        <v>188</v>
      </c>
    </row>
    <row r="238" spans="1:6">
      <c r="A238" s="32">
        <v>20230825</v>
      </c>
      <c r="B238" s="31">
        <f t="shared" si="6"/>
        <v>45163</v>
      </c>
      <c r="C238" s="31" t="str">
        <f t="shared" si="7"/>
        <v>Friday</v>
      </c>
      <c r="D238" s="9">
        <v>6240</v>
      </c>
      <c r="E238" s="9">
        <v>305</v>
      </c>
      <c r="F238" s="9">
        <v>256</v>
      </c>
    </row>
    <row r="239" spans="1:6">
      <c r="A239" s="32">
        <v>20230826</v>
      </c>
      <c r="B239" s="31">
        <f t="shared" si="6"/>
        <v>45164</v>
      </c>
      <c r="C239" s="31" t="str">
        <f t="shared" si="7"/>
        <v>Saturday</v>
      </c>
      <c r="D239" s="9">
        <v>6240</v>
      </c>
      <c r="E239" s="9">
        <v>228</v>
      </c>
      <c r="F239" s="9">
        <v>243</v>
      </c>
    </row>
    <row r="240" spans="1:6">
      <c r="A240" s="32">
        <v>20230827</v>
      </c>
      <c r="B240" s="31">
        <f t="shared" si="6"/>
        <v>45165</v>
      </c>
      <c r="C240" s="31" t="str">
        <f t="shared" si="7"/>
        <v>Sunday</v>
      </c>
      <c r="D240" s="9">
        <v>6240</v>
      </c>
      <c r="E240" s="9">
        <v>297</v>
      </c>
      <c r="F240" s="9">
        <v>255</v>
      </c>
    </row>
    <row r="241" spans="1:6">
      <c r="A241" s="32">
        <v>20230828</v>
      </c>
      <c r="B241" s="31">
        <f t="shared" si="6"/>
        <v>45166</v>
      </c>
      <c r="C241" s="31" t="str">
        <f t="shared" si="7"/>
        <v>Monday</v>
      </c>
      <c r="D241" s="9">
        <v>6240</v>
      </c>
      <c r="E241" s="9">
        <v>259</v>
      </c>
      <c r="F241" s="9">
        <v>259</v>
      </c>
    </row>
    <row r="242" spans="1:6">
      <c r="A242" s="32">
        <v>20230829</v>
      </c>
      <c r="B242" s="31">
        <f t="shared" si="6"/>
        <v>45167</v>
      </c>
      <c r="C242" s="31" t="str">
        <f t="shared" si="7"/>
        <v>Tuesday</v>
      </c>
      <c r="D242" s="9">
        <v>6240</v>
      </c>
      <c r="E242" s="9">
        <v>206</v>
      </c>
      <c r="F242" s="9">
        <v>191</v>
      </c>
    </row>
    <row r="243" spans="1:6">
      <c r="A243" s="32">
        <v>20230830</v>
      </c>
      <c r="B243" s="31">
        <f t="shared" si="6"/>
        <v>45168</v>
      </c>
      <c r="C243" s="31" t="str">
        <f t="shared" si="7"/>
        <v>Wednesday</v>
      </c>
      <c r="D243" s="9">
        <v>6240</v>
      </c>
      <c r="E243" s="9">
        <v>211</v>
      </c>
      <c r="F243" s="9">
        <v>175</v>
      </c>
    </row>
    <row r="244" spans="1:6">
      <c r="A244" s="32">
        <v>20230831</v>
      </c>
      <c r="B244" s="31">
        <f t="shared" si="6"/>
        <v>45169</v>
      </c>
      <c r="C244" s="31" t="str">
        <f t="shared" si="7"/>
        <v>Thursday</v>
      </c>
      <c r="D244" s="9">
        <v>6240</v>
      </c>
      <c r="E244" s="9">
        <v>243</v>
      </c>
      <c r="F244" s="9">
        <v>174</v>
      </c>
    </row>
    <row r="245" spans="1:6">
      <c r="A245" s="32">
        <v>20230901</v>
      </c>
      <c r="B245" s="31">
        <f t="shared" si="6"/>
        <v>45170</v>
      </c>
      <c r="C245" s="31" t="str">
        <f t="shared" si="7"/>
        <v>Friday</v>
      </c>
      <c r="D245" s="9">
        <v>6240</v>
      </c>
      <c r="E245" s="9">
        <v>312</v>
      </c>
      <c r="F245" s="9">
        <v>264</v>
      </c>
    </row>
    <row r="246" spans="1:6">
      <c r="A246" s="32">
        <v>20230902</v>
      </c>
      <c r="B246" s="31">
        <f t="shared" si="6"/>
        <v>45171</v>
      </c>
      <c r="C246" s="31" t="str">
        <f t="shared" si="7"/>
        <v>Saturday</v>
      </c>
      <c r="D246" s="9">
        <v>6240</v>
      </c>
      <c r="E246" s="9">
        <v>261</v>
      </c>
      <c r="F246" s="9">
        <v>222</v>
      </c>
    </row>
    <row r="247" spans="1:6">
      <c r="A247" s="32">
        <v>20230903</v>
      </c>
      <c r="B247" s="31">
        <f t="shared" si="6"/>
        <v>45172</v>
      </c>
      <c r="C247" s="31" t="str">
        <f t="shared" si="7"/>
        <v>Sunday</v>
      </c>
      <c r="D247" s="9">
        <v>6240</v>
      </c>
      <c r="E247" s="9">
        <v>121</v>
      </c>
      <c r="F247" s="9">
        <v>108</v>
      </c>
    </row>
    <row r="248" spans="1:6">
      <c r="A248" s="32">
        <v>20230904</v>
      </c>
      <c r="B248" s="31">
        <f t="shared" si="6"/>
        <v>45173</v>
      </c>
      <c r="C248" s="31" t="str">
        <f t="shared" si="7"/>
        <v>Monday</v>
      </c>
      <c r="D248" s="9">
        <v>6240</v>
      </c>
      <c r="E248" s="9">
        <v>183</v>
      </c>
      <c r="F248" s="9">
        <v>258</v>
      </c>
    </row>
    <row r="249" spans="1:6">
      <c r="A249" s="32">
        <v>20230905</v>
      </c>
      <c r="B249" s="31">
        <f t="shared" si="6"/>
        <v>45174</v>
      </c>
      <c r="C249" s="31" t="str">
        <f t="shared" si="7"/>
        <v>Tuesday</v>
      </c>
      <c r="D249" s="9">
        <v>6240</v>
      </c>
      <c r="E249" s="9">
        <v>211</v>
      </c>
      <c r="F249" s="9">
        <v>429</v>
      </c>
    </row>
    <row r="250" spans="1:6">
      <c r="A250" s="32">
        <v>20230906</v>
      </c>
      <c r="B250" s="31">
        <f t="shared" si="6"/>
        <v>45175</v>
      </c>
      <c r="C250" s="31" t="str">
        <f t="shared" si="7"/>
        <v>Wednesday</v>
      </c>
      <c r="D250" s="9">
        <v>6240</v>
      </c>
      <c r="E250" s="9">
        <v>265</v>
      </c>
      <c r="F250" s="9">
        <v>504</v>
      </c>
    </row>
    <row r="251" spans="1:6">
      <c r="A251" s="32">
        <v>20230907</v>
      </c>
      <c r="B251" s="31">
        <f t="shared" si="6"/>
        <v>45176</v>
      </c>
      <c r="C251" s="31" t="str">
        <f t="shared" si="7"/>
        <v>Thursday</v>
      </c>
      <c r="D251" s="9">
        <v>6240</v>
      </c>
      <c r="E251" s="9">
        <v>300</v>
      </c>
      <c r="F251" s="9">
        <v>513</v>
      </c>
    </row>
    <row r="252" spans="1:6">
      <c r="A252" s="32">
        <v>20230908</v>
      </c>
      <c r="B252" s="31">
        <f t="shared" si="6"/>
        <v>45177</v>
      </c>
      <c r="C252" s="31" t="str">
        <f t="shared" si="7"/>
        <v>Friday</v>
      </c>
      <c r="D252" s="9">
        <v>6240</v>
      </c>
      <c r="E252" s="9">
        <v>459</v>
      </c>
      <c r="F252" s="9">
        <v>730</v>
      </c>
    </row>
    <row r="253" spans="1:6">
      <c r="A253" s="32">
        <v>20230909</v>
      </c>
      <c r="B253" s="31">
        <f t="shared" si="6"/>
        <v>45178</v>
      </c>
      <c r="C253" s="31" t="str">
        <f t="shared" si="7"/>
        <v>Saturday</v>
      </c>
      <c r="D253" s="9">
        <v>6240</v>
      </c>
      <c r="E253" s="9">
        <v>462</v>
      </c>
      <c r="F253" s="9">
        <v>980</v>
      </c>
    </row>
    <row r="254" spans="1:6">
      <c r="A254" s="32">
        <v>20230910</v>
      </c>
      <c r="B254" s="31">
        <f t="shared" si="6"/>
        <v>45179</v>
      </c>
      <c r="C254" s="31" t="str">
        <f t="shared" si="7"/>
        <v>Sunday</v>
      </c>
      <c r="D254" s="9">
        <v>6240</v>
      </c>
      <c r="E254" s="9">
        <v>427</v>
      </c>
      <c r="F254" s="9">
        <v>1030</v>
      </c>
    </row>
    <row r="255" spans="1:6">
      <c r="A255" s="32">
        <v>20230911</v>
      </c>
      <c r="B255" s="31">
        <f t="shared" si="6"/>
        <v>45180</v>
      </c>
      <c r="C255" s="31" t="str">
        <f t="shared" si="7"/>
        <v>Monday</v>
      </c>
      <c r="D255" s="9">
        <v>6240</v>
      </c>
      <c r="E255" s="9">
        <v>258</v>
      </c>
      <c r="F255" s="9">
        <v>379</v>
      </c>
    </row>
    <row r="256" spans="1:6">
      <c r="A256" s="32">
        <v>20230912</v>
      </c>
      <c r="B256" s="31">
        <f t="shared" si="6"/>
        <v>45181</v>
      </c>
      <c r="C256" s="31" t="str">
        <f t="shared" si="7"/>
        <v>Tuesday</v>
      </c>
      <c r="D256" s="9">
        <v>6240</v>
      </c>
      <c r="E256" s="9">
        <v>227</v>
      </c>
      <c r="F256" s="9">
        <v>240</v>
      </c>
    </row>
    <row r="257" spans="1:6">
      <c r="A257" s="32">
        <v>20230913</v>
      </c>
      <c r="B257" s="31">
        <f t="shared" si="6"/>
        <v>45182</v>
      </c>
      <c r="C257" s="31" t="str">
        <f t="shared" si="7"/>
        <v>Wednesday</v>
      </c>
      <c r="D257" s="9">
        <v>6240</v>
      </c>
      <c r="E257" s="9">
        <v>225</v>
      </c>
      <c r="F257" s="9">
        <v>211</v>
      </c>
    </row>
    <row r="258" spans="1:6">
      <c r="A258" s="32">
        <v>20230914</v>
      </c>
      <c r="B258" s="31">
        <f t="shared" ref="B258:B321" si="8">DATE(LEFT(A258,4), MID(A258,5,2), RIGHT(A258,2))</f>
        <v>45183</v>
      </c>
      <c r="C258" s="31" t="str">
        <f t="shared" si="7"/>
        <v>Thursday</v>
      </c>
      <c r="D258" s="9">
        <v>6240</v>
      </c>
      <c r="E258" s="9">
        <v>313</v>
      </c>
      <c r="F258" s="9">
        <v>224</v>
      </c>
    </row>
    <row r="259" spans="1:6">
      <c r="A259" s="32">
        <v>20230915</v>
      </c>
      <c r="B259" s="31">
        <f t="shared" si="8"/>
        <v>45184</v>
      </c>
      <c r="C259" s="31" t="str">
        <f t="shared" ref="C259:C322" si="9">TEXT(B259, "dddd")</f>
        <v>Friday</v>
      </c>
      <c r="D259" s="9">
        <v>6240</v>
      </c>
      <c r="E259" s="9">
        <v>737</v>
      </c>
      <c r="F259" s="9">
        <v>369</v>
      </c>
    </row>
    <row r="260" spans="1:6">
      <c r="A260" s="32">
        <v>20230916</v>
      </c>
      <c r="B260" s="31">
        <f t="shared" si="8"/>
        <v>45185</v>
      </c>
      <c r="C260" s="31" t="str">
        <f t="shared" si="9"/>
        <v>Saturday</v>
      </c>
      <c r="D260" s="9">
        <v>6240</v>
      </c>
      <c r="E260" s="9">
        <v>522</v>
      </c>
      <c r="F260" s="9">
        <v>332</v>
      </c>
    </row>
    <row r="261" spans="1:6">
      <c r="A261" s="32">
        <v>20230917</v>
      </c>
      <c r="B261" s="31">
        <f t="shared" si="8"/>
        <v>45186</v>
      </c>
      <c r="C261" s="31" t="str">
        <f t="shared" si="9"/>
        <v>Sunday</v>
      </c>
      <c r="D261" s="9">
        <v>6240</v>
      </c>
      <c r="E261" s="9">
        <v>366</v>
      </c>
      <c r="F261" s="9">
        <v>737</v>
      </c>
    </row>
    <row r="262" spans="1:6">
      <c r="A262" s="32">
        <v>20230918</v>
      </c>
      <c r="B262" s="31">
        <f t="shared" si="8"/>
        <v>45187</v>
      </c>
      <c r="C262" s="31" t="str">
        <f t="shared" si="9"/>
        <v>Monday</v>
      </c>
      <c r="D262" s="9">
        <v>6240</v>
      </c>
      <c r="E262" s="9">
        <v>229</v>
      </c>
      <c r="F262" s="9">
        <v>385</v>
      </c>
    </row>
    <row r="263" spans="1:6">
      <c r="A263" s="32">
        <v>20230919</v>
      </c>
      <c r="B263" s="31">
        <f t="shared" si="8"/>
        <v>45188</v>
      </c>
      <c r="C263" s="31" t="str">
        <f t="shared" si="9"/>
        <v>Tuesday</v>
      </c>
      <c r="D263" s="9">
        <v>6240</v>
      </c>
      <c r="E263" s="9">
        <v>219</v>
      </c>
      <c r="F263" s="9">
        <v>225</v>
      </c>
    </row>
    <row r="264" spans="1:6">
      <c r="A264" s="32">
        <v>20230920</v>
      </c>
      <c r="B264" s="31">
        <f t="shared" si="8"/>
        <v>45189</v>
      </c>
      <c r="C264" s="31" t="str">
        <f t="shared" si="9"/>
        <v>Wednesday</v>
      </c>
      <c r="D264" s="9">
        <v>6240</v>
      </c>
      <c r="E264" s="9">
        <v>218</v>
      </c>
      <c r="F264" s="9">
        <v>202</v>
      </c>
    </row>
    <row r="265" spans="1:6">
      <c r="A265" s="32">
        <v>20230921</v>
      </c>
      <c r="B265" s="31">
        <f t="shared" si="8"/>
        <v>45190</v>
      </c>
      <c r="C265" s="31" t="str">
        <f t="shared" si="9"/>
        <v>Thursday</v>
      </c>
      <c r="D265" s="9">
        <v>6240</v>
      </c>
      <c r="E265" s="9">
        <v>347</v>
      </c>
      <c r="F265" s="9">
        <v>211</v>
      </c>
    </row>
    <row r="266" spans="1:6">
      <c r="A266" s="32">
        <v>20230922</v>
      </c>
      <c r="B266" s="31">
        <f t="shared" si="8"/>
        <v>45191</v>
      </c>
      <c r="C266" s="31" t="str">
        <f t="shared" si="9"/>
        <v>Friday</v>
      </c>
      <c r="D266" s="9">
        <v>6240</v>
      </c>
      <c r="E266" s="9">
        <v>665</v>
      </c>
      <c r="F266" s="9">
        <v>277</v>
      </c>
    </row>
    <row r="267" spans="1:6">
      <c r="A267" s="32">
        <v>20230923</v>
      </c>
      <c r="B267" s="31">
        <f t="shared" si="8"/>
        <v>45192</v>
      </c>
      <c r="C267" s="31" t="str">
        <f t="shared" si="9"/>
        <v>Saturday</v>
      </c>
      <c r="D267" s="9">
        <v>6240</v>
      </c>
      <c r="E267" s="9">
        <v>489</v>
      </c>
      <c r="F267" s="9">
        <v>303</v>
      </c>
    </row>
    <row r="268" spans="1:6">
      <c r="A268" s="32">
        <v>20230924</v>
      </c>
      <c r="B268" s="31">
        <f t="shared" si="8"/>
        <v>45193</v>
      </c>
      <c r="C268" s="31" t="str">
        <f t="shared" si="9"/>
        <v>Sunday</v>
      </c>
      <c r="D268" s="9">
        <v>6240</v>
      </c>
      <c r="E268" s="9">
        <v>342</v>
      </c>
      <c r="F268" s="9">
        <v>643</v>
      </c>
    </row>
    <row r="269" spans="1:6">
      <c r="A269" s="32">
        <v>20230925</v>
      </c>
      <c r="B269" s="31">
        <f t="shared" si="8"/>
        <v>45194</v>
      </c>
      <c r="C269" s="31" t="str">
        <f t="shared" si="9"/>
        <v>Monday</v>
      </c>
      <c r="D269" s="9">
        <v>6240</v>
      </c>
      <c r="E269" s="9">
        <v>259</v>
      </c>
      <c r="F269" s="9">
        <v>412</v>
      </c>
    </row>
    <row r="270" spans="1:6">
      <c r="A270" s="32">
        <v>20230926</v>
      </c>
      <c r="B270" s="31">
        <f t="shared" si="8"/>
        <v>45195</v>
      </c>
      <c r="C270" s="31" t="str">
        <f t="shared" si="9"/>
        <v>Tuesday</v>
      </c>
      <c r="D270" s="9">
        <v>6240</v>
      </c>
      <c r="E270" s="9">
        <v>232</v>
      </c>
      <c r="F270" s="9">
        <v>213</v>
      </c>
    </row>
    <row r="271" spans="1:6">
      <c r="A271" s="32">
        <v>20230927</v>
      </c>
      <c r="B271" s="31">
        <f t="shared" si="8"/>
        <v>45196</v>
      </c>
      <c r="C271" s="31" t="str">
        <f t="shared" si="9"/>
        <v>Wednesday</v>
      </c>
      <c r="D271" s="9">
        <v>6240</v>
      </c>
      <c r="E271" s="9">
        <v>381</v>
      </c>
      <c r="F271" s="9">
        <v>245</v>
      </c>
    </row>
    <row r="272" spans="1:6">
      <c r="A272" s="32">
        <v>20230928</v>
      </c>
      <c r="B272" s="31">
        <f t="shared" si="8"/>
        <v>45197</v>
      </c>
      <c r="C272" s="31" t="str">
        <f t="shared" si="9"/>
        <v>Thursday</v>
      </c>
      <c r="D272" s="9">
        <v>6240</v>
      </c>
      <c r="E272" s="9">
        <v>1777</v>
      </c>
      <c r="F272" s="9">
        <v>267</v>
      </c>
    </row>
    <row r="273" spans="1:6">
      <c r="A273" s="32">
        <v>20230929</v>
      </c>
      <c r="B273" s="31">
        <f t="shared" si="8"/>
        <v>45198</v>
      </c>
      <c r="C273" s="31" t="str">
        <f t="shared" si="9"/>
        <v>Friday</v>
      </c>
      <c r="D273" s="9">
        <v>6240</v>
      </c>
      <c r="E273" s="9">
        <v>1503</v>
      </c>
      <c r="F273" s="9">
        <v>284</v>
      </c>
    </row>
    <row r="274" spans="1:6">
      <c r="A274" s="32">
        <v>20230930</v>
      </c>
      <c r="B274" s="31">
        <f t="shared" si="8"/>
        <v>45199</v>
      </c>
      <c r="C274" s="31" t="str">
        <f t="shared" si="9"/>
        <v>Saturday</v>
      </c>
      <c r="D274" s="9">
        <v>6240</v>
      </c>
      <c r="E274" s="9">
        <v>346</v>
      </c>
      <c r="F274" s="9">
        <v>358</v>
      </c>
    </row>
    <row r="275" spans="1:6">
      <c r="A275" s="32">
        <v>20231001</v>
      </c>
      <c r="B275" s="31">
        <f t="shared" si="8"/>
        <v>45200</v>
      </c>
      <c r="C275" s="31" t="str">
        <f t="shared" si="9"/>
        <v>Sunday</v>
      </c>
      <c r="D275" s="9">
        <v>6240</v>
      </c>
      <c r="E275" s="9">
        <v>276</v>
      </c>
      <c r="F275" s="9">
        <v>2064</v>
      </c>
    </row>
    <row r="276" spans="1:6">
      <c r="A276" s="32">
        <v>20231002</v>
      </c>
      <c r="B276" s="31">
        <f t="shared" si="8"/>
        <v>45201</v>
      </c>
      <c r="C276" s="31" t="str">
        <f t="shared" si="9"/>
        <v>Monday</v>
      </c>
      <c r="D276" s="9">
        <v>6240</v>
      </c>
      <c r="E276" s="9">
        <v>266</v>
      </c>
      <c r="F276" s="9">
        <v>876</v>
      </c>
    </row>
    <row r="277" spans="1:6">
      <c r="A277" s="32">
        <v>20231003</v>
      </c>
      <c r="B277" s="31">
        <f t="shared" si="8"/>
        <v>45202</v>
      </c>
      <c r="C277" s="31" t="str">
        <f t="shared" si="9"/>
        <v>Tuesday</v>
      </c>
      <c r="D277" s="9">
        <v>6240</v>
      </c>
      <c r="E277" s="9">
        <v>270</v>
      </c>
      <c r="F277" s="9">
        <v>240</v>
      </c>
    </row>
    <row r="278" spans="1:6">
      <c r="A278" s="32">
        <v>20231004</v>
      </c>
      <c r="B278" s="31">
        <f t="shared" si="8"/>
        <v>45203</v>
      </c>
      <c r="C278" s="31" t="str">
        <f t="shared" si="9"/>
        <v>Wednesday</v>
      </c>
      <c r="D278" s="9">
        <v>6240</v>
      </c>
      <c r="E278" s="9">
        <v>752</v>
      </c>
      <c r="F278" s="9">
        <v>143</v>
      </c>
    </row>
    <row r="279" spans="1:6">
      <c r="A279" s="32">
        <v>20231005</v>
      </c>
      <c r="B279" s="31">
        <f t="shared" si="8"/>
        <v>45204</v>
      </c>
      <c r="C279" s="31" t="str">
        <f t="shared" si="9"/>
        <v>Thursday</v>
      </c>
      <c r="D279" s="9">
        <v>6240</v>
      </c>
      <c r="E279" s="9">
        <v>879</v>
      </c>
      <c r="F279" s="9">
        <v>74</v>
      </c>
    </row>
    <row r="280" spans="1:6">
      <c r="A280" s="32">
        <v>20231006</v>
      </c>
      <c r="B280" s="31">
        <f t="shared" si="8"/>
        <v>45205</v>
      </c>
      <c r="C280" s="31" t="str">
        <f t="shared" si="9"/>
        <v>Friday</v>
      </c>
      <c r="D280" s="9">
        <v>6240</v>
      </c>
      <c r="E280" s="9">
        <v>2479</v>
      </c>
      <c r="F280" s="9">
        <v>279</v>
      </c>
    </row>
    <row r="281" spans="1:6">
      <c r="A281" s="32">
        <v>20231007</v>
      </c>
      <c r="B281" s="31">
        <f t="shared" si="8"/>
        <v>45206</v>
      </c>
      <c r="C281" s="31" t="str">
        <f t="shared" si="9"/>
        <v>Saturday</v>
      </c>
      <c r="D281" s="9">
        <v>6240</v>
      </c>
      <c r="E281" s="9">
        <v>1099</v>
      </c>
      <c r="F281" s="9">
        <v>277</v>
      </c>
    </row>
    <row r="282" spans="1:6">
      <c r="A282" s="32">
        <v>20231008</v>
      </c>
      <c r="B282" s="31">
        <f t="shared" si="8"/>
        <v>45207</v>
      </c>
      <c r="C282" s="31" t="str">
        <f t="shared" si="9"/>
        <v>Sunday</v>
      </c>
      <c r="D282" s="9">
        <v>6240</v>
      </c>
      <c r="E282" s="9">
        <v>358</v>
      </c>
      <c r="F282" s="9">
        <v>318</v>
      </c>
    </row>
    <row r="283" spans="1:6">
      <c r="A283" s="32">
        <v>20231009</v>
      </c>
      <c r="B283" s="31">
        <f t="shared" si="8"/>
        <v>45208</v>
      </c>
      <c r="C283" s="31" t="str">
        <f t="shared" si="9"/>
        <v>Monday</v>
      </c>
      <c r="D283" s="9">
        <v>6240</v>
      </c>
      <c r="E283" s="9">
        <v>244</v>
      </c>
      <c r="F283" s="9">
        <v>581</v>
      </c>
    </row>
    <row r="284" spans="1:6">
      <c r="A284" s="32">
        <v>20231010</v>
      </c>
      <c r="B284" s="31">
        <f t="shared" si="8"/>
        <v>45209</v>
      </c>
      <c r="C284" s="31" t="str">
        <f t="shared" si="9"/>
        <v>Tuesday</v>
      </c>
      <c r="D284" s="9">
        <v>6240</v>
      </c>
      <c r="E284" s="9">
        <v>249</v>
      </c>
      <c r="F284" s="9">
        <v>2582</v>
      </c>
    </row>
    <row r="285" spans="1:6">
      <c r="A285" s="32">
        <v>20231011</v>
      </c>
      <c r="B285" s="31">
        <f t="shared" si="8"/>
        <v>45210</v>
      </c>
      <c r="C285" s="31" t="str">
        <f t="shared" si="9"/>
        <v>Wednesday</v>
      </c>
      <c r="D285" s="9">
        <v>6240</v>
      </c>
      <c r="E285" s="9">
        <v>310</v>
      </c>
      <c r="F285" s="9">
        <v>922</v>
      </c>
    </row>
    <row r="286" spans="1:6">
      <c r="A286" s="32">
        <v>20231012</v>
      </c>
      <c r="B286" s="31">
        <f t="shared" si="8"/>
        <v>45211</v>
      </c>
      <c r="C286" s="31" t="str">
        <f t="shared" si="9"/>
        <v>Thursday</v>
      </c>
      <c r="D286" s="9">
        <v>6240</v>
      </c>
      <c r="E286" s="9">
        <v>355</v>
      </c>
      <c r="F286" s="9">
        <v>244</v>
      </c>
    </row>
    <row r="287" spans="1:6">
      <c r="A287" s="32">
        <v>20231013</v>
      </c>
      <c r="B287" s="31">
        <f t="shared" si="8"/>
        <v>45212</v>
      </c>
      <c r="C287" s="31" t="str">
        <f t="shared" si="9"/>
        <v>Friday</v>
      </c>
      <c r="D287" s="9">
        <v>6240</v>
      </c>
      <c r="E287" s="9">
        <v>658</v>
      </c>
      <c r="F287" s="9">
        <v>334</v>
      </c>
    </row>
    <row r="288" spans="1:6">
      <c r="A288" s="32">
        <v>20231014</v>
      </c>
      <c r="B288" s="31">
        <f t="shared" si="8"/>
        <v>45213</v>
      </c>
      <c r="C288" s="31" t="str">
        <f t="shared" si="9"/>
        <v>Saturday</v>
      </c>
      <c r="D288" s="9">
        <v>6240</v>
      </c>
      <c r="E288" s="9">
        <v>458</v>
      </c>
      <c r="F288" s="9">
        <v>350</v>
      </c>
    </row>
    <row r="289" spans="1:6">
      <c r="A289" s="32">
        <v>20231015</v>
      </c>
      <c r="B289" s="31">
        <f t="shared" si="8"/>
        <v>45214</v>
      </c>
      <c r="C289" s="31" t="str">
        <f t="shared" si="9"/>
        <v>Sunday</v>
      </c>
      <c r="D289" s="9">
        <v>6240</v>
      </c>
      <c r="E289" s="9">
        <v>337</v>
      </c>
      <c r="F289" s="9">
        <v>654</v>
      </c>
    </row>
    <row r="290" spans="1:6">
      <c r="A290" s="32">
        <v>20231016</v>
      </c>
      <c r="B290" s="31">
        <f t="shared" si="8"/>
        <v>45215</v>
      </c>
      <c r="C290" s="31" t="str">
        <f t="shared" si="9"/>
        <v>Monday</v>
      </c>
      <c r="D290" s="9">
        <v>6240</v>
      </c>
      <c r="E290" s="9">
        <v>228</v>
      </c>
      <c r="F290" s="9">
        <v>426</v>
      </c>
    </row>
    <row r="291" spans="1:6">
      <c r="A291" s="32">
        <v>20231017</v>
      </c>
      <c r="B291" s="31">
        <f t="shared" si="8"/>
        <v>45216</v>
      </c>
      <c r="C291" s="31" t="str">
        <f t="shared" si="9"/>
        <v>Tuesday</v>
      </c>
      <c r="D291" s="9">
        <v>6240</v>
      </c>
      <c r="E291" s="9">
        <v>284</v>
      </c>
      <c r="F291" s="9">
        <v>242</v>
      </c>
    </row>
    <row r="292" spans="1:6">
      <c r="A292" s="32">
        <v>20231018</v>
      </c>
      <c r="B292" s="31">
        <f t="shared" si="8"/>
        <v>45217</v>
      </c>
      <c r="C292" s="31" t="str">
        <f t="shared" si="9"/>
        <v>Wednesday</v>
      </c>
      <c r="D292" s="9">
        <v>6240</v>
      </c>
      <c r="E292" s="9">
        <v>265</v>
      </c>
      <c r="F292" s="9">
        <v>258</v>
      </c>
    </row>
    <row r="293" spans="1:6">
      <c r="A293" s="32">
        <v>20231019</v>
      </c>
      <c r="B293" s="31">
        <f t="shared" si="8"/>
        <v>45218</v>
      </c>
      <c r="C293" s="31" t="str">
        <f t="shared" si="9"/>
        <v>Thursday</v>
      </c>
      <c r="D293" s="9">
        <v>6240</v>
      </c>
      <c r="E293" s="9">
        <v>464</v>
      </c>
      <c r="F293" s="9">
        <v>272</v>
      </c>
    </row>
    <row r="294" spans="1:6">
      <c r="A294" s="32">
        <v>20231020</v>
      </c>
      <c r="B294" s="31">
        <f t="shared" si="8"/>
        <v>45219</v>
      </c>
      <c r="C294" s="31" t="str">
        <f t="shared" si="9"/>
        <v>Friday</v>
      </c>
      <c r="D294" s="9">
        <v>6240</v>
      </c>
      <c r="E294" s="9">
        <v>785</v>
      </c>
      <c r="F294" s="9">
        <v>376</v>
      </c>
    </row>
    <row r="295" spans="1:6">
      <c r="A295" s="32">
        <v>20231021</v>
      </c>
      <c r="B295" s="31">
        <f t="shared" si="8"/>
        <v>45220</v>
      </c>
      <c r="C295" s="31" t="str">
        <f t="shared" si="9"/>
        <v>Saturday</v>
      </c>
      <c r="D295" s="9">
        <v>6240</v>
      </c>
      <c r="E295" s="9">
        <v>424</v>
      </c>
      <c r="F295" s="9">
        <v>324</v>
      </c>
    </row>
    <row r="296" spans="1:6">
      <c r="A296" s="32">
        <v>20231022</v>
      </c>
      <c r="B296" s="31">
        <f t="shared" si="8"/>
        <v>45221</v>
      </c>
      <c r="C296" s="31" t="str">
        <f t="shared" si="9"/>
        <v>Sunday</v>
      </c>
      <c r="D296" s="9">
        <v>6240</v>
      </c>
      <c r="E296" s="9">
        <v>402</v>
      </c>
      <c r="F296" s="9">
        <v>780</v>
      </c>
    </row>
    <row r="297" spans="1:6">
      <c r="A297" s="32">
        <v>20231023</v>
      </c>
      <c r="B297" s="31">
        <f t="shared" si="8"/>
        <v>45222</v>
      </c>
      <c r="C297" s="31" t="str">
        <f t="shared" si="9"/>
        <v>Monday</v>
      </c>
      <c r="D297" s="9">
        <v>6240</v>
      </c>
      <c r="E297" s="9">
        <v>272</v>
      </c>
      <c r="F297" s="9">
        <v>488</v>
      </c>
    </row>
    <row r="298" spans="1:6">
      <c r="A298" s="32">
        <v>20231024</v>
      </c>
      <c r="B298" s="31">
        <f t="shared" si="8"/>
        <v>45223</v>
      </c>
      <c r="C298" s="31" t="str">
        <f t="shared" si="9"/>
        <v>Tuesday</v>
      </c>
      <c r="D298" s="9">
        <v>6240</v>
      </c>
      <c r="E298" s="9">
        <v>216</v>
      </c>
      <c r="F298" s="9">
        <v>238</v>
      </c>
    </row>
    <row r="299" spans="1:6">
      <c r="A299" s="32">
        <v>20231025</v>
      </c>
      <c r="B299" s="31">
        <f t="shared" si="8"/>
        <v>45224</v>
      </c>
      <c r="C299" s="31" t="str">
        <f t="shared" si="9"/>
        <v>Wednesday</v>
      </c>
      <c r="D299" s="9">
        <v>6240</v>
      </c>
      <c r="E299" s="9">
        <v>271</v>
      </c>
      <c r="F299" s="9">
        <v>236</v>
      </c>
    </row>
    <row r="300" spans="1:6">
      <c r="A300" s="32">
        <v>20231026</v>
      </c>
      <c r="B300" s="31">
        <f t="shared" si="8"/>
        <v>45225</v>
      </c>
      <c r="C300" s="31" t="str">
        <f t="shared" si="9"/>
        <v>Thursday</v>
      </c>
      <c r="D300" s="9">
        <v>6240</v>
      </c>
      <c r="E300" s="9">
        <v>441</v>
      </c>
      <c r="F300" s="9">
        <v>230</v>
      </c>
    </row>
    <row r="301" spans="1:6">
      <c r="A301" s="32">
        <v>20231027</v>
      </c>
      <c r="B301" s="31">
        <f t="shared" si="8"/>
        <v>45226</v>
      </c>
      <c r="C301" s="31" t="str">
        <f t="shared" si="9"/>
        <v>Friday</v>
      </c>
      <c r="D301" s="9">
        <v>6240</v>
      </c>
      <c r="E301" s="9">
        <v>833</v>
      </c>
      <c r="F301" s="9">
        <v>341</v>
      </c>
    </row>
    <row r="302" spans="1:6">
      <c r="A302" s="32">
        <v>20231028</v>
      </c>
      <c r="B302" s="31">
        <f t="shared" si="8"/>
        <v>45227</v>
      </c>
      <c r="C302" s="31" t="str">
        <f t="shared" si="9"/>
        <v>Saturday</v>
      </c>
      <c r="D302" s="9">
        <v>6240</v>
      </c>
      <c r="E302" s="9">
        <v>557</v>
      </c>
      <c r="F302" s="9">
        <v>334</v>
      </c>
    </row>
    <row r="303" spans="1:6">
      <c r="A303" s="32">
        <v>20231029</v>
      </c>
      <c r="B303" s="31">
        <f t="shared" si="8"/>
        <v>45228</v>
      </c>
      <c r="C303" s="31" t="str">
        <f t="shared" si="9"/>
        <v>Sunday</v>
      </c>
      <c r="D303" s="9">
        <v>6240</v>
      </c>
      <c r="E303" s="9">
        <v>327</v>
      </c>
      <c r="F303" s="9">
        <v>889</v>
      </c>
    </row>
    <row r="304" spans="1:6">
      <c r="A304" s="32">
        <v>20231030</v>
      </c>
      <c r="B304" s="31">
        <f t="shared" si="8"/>
        <v>45229</v>
      </c>
      <c r="C304" s="31" t="str">
        <f t="shared" si="9"/>
        <v>Monday</v>
      </c>
      <c r="D304" s="9">
        <v>6240</v>
      </c>
      <c r="E304" s="9">
        <v>260</v>
      </c>
      <c r="F304" s="9">
        <v>469</v>
      </c>
    </row>
    <row r="305" spans="1:6">
      <c r="A305" s="32">
        <v>20231031</v>
      </c>
      <c r="B305" s="31">
        <f t="shared" si="8"/>
        <v>45230</v>
      </c>
      <c r="C305" s="31" t="str">
        <f t="shared" si="9"/>
        <v>Tuesday</v>
      </c>
      <c r="D305" s="9">
        <v>6240</v>
      </c>
      <c r="E305" s="9">
        <v>209</v>
      </c>
      <c r="F305" s="9">
        <v>239</v>
      </c>
    </row>
    <row r="306" spans="1:6">
      <c r="A306" s="32">
        <v>20231101</v>
      </c>
      <c r="B306" s="31">
        <f t="shared" si="8"/>
        <v>45231</v>
      </c>
      <c r="C306" s="31" t="str">
        <f t="shared" si="9"/>
        <v>Wednesday</v>
      </c>
      <c r="D306" s="9">
        <v>6240</v>
      </c>
      <c r="E306" s="9">
        <v>271</v>
      </c>
      <c r="F306" s="9">
        <v>225</v>
      </c>
    </row>
    <row r="307" spans="1:6">
      <c r="A307" s="32">
        <v>20231102</v>
      </c>
      <c r="B307" s="31">
        <f t="shared" si="8"/>
        <v>45232</v>
      </c>
      <c r="C307" s="31" t="str">
        <f t="shared" si="9"/>
        <v>Thursday</v>
      </c>
      <c r="D307" s="9">
        <v>6240</v>
      </c>
      <c r="E307" s="9">
        <v>473</v>
      </c>
      <c r="F307" s="9">
        <v>257</v>
      </c>
    </row>
    <row r="308" spans="1:6">
      <c r="A308" s="32">
        <v>20231103</v>
      </c>
      <c r="B308" s="31">
        <f t="shared" si="8"/>
        <v>45233</v>
      </c>
      <c r="C308" s="31" t="str">
        <f t="shared" si="9"/>
        <v>Friday</v>
      </c>
      <c r="D308" s="9">
        <v>6240</v>
      </c>
      <c r="E308" s="9">
        <v>718</v>
      </c>
      <c r="F308" s="9">
        <v>325</v>
      </c>
    </row>
    <row r="309" spans="1:6">
      <c r="A309" s="32">
        <v>20231104</v>
      </c>
      <c r="B309" s="31">
        <f t="shared" si="8"/>
        <v>45234</v>
      </c>
      <c r="C309" s="31" t="str">
        <f t="shared" si="9"/>
        <v>Saturday</v>
      </c>
      <c r="D309" s="9">
        <v>6240</v>
      </c>
      <c r="E309" s="9">
        <v>388</v>
      </c>
      <c r="F309" s="9">
        <v>343</v>
      </c>
    </row>
    <row r="310" spans="1:6">
      <c r="A310" s="32">
        <v>20231105</v>
      </c>
      <c r="B310" s="31">
        <f t="shared" si="8"/>
        <v>45235</v>
      </c>
      <c r="C310" s="31" t="str">
        <f t="shared" si="9"/>
        <v>Sunday</v>
      </c>
      <c r="D310" s="9">
        <v>6240</v>
      </c>
      <c r="E310" s="9">
        <v>242</v>
      </c>
      <c r="F310" s="9">
        <v>717</v>
      </c>
    </row>
    <row r="311" spans="1:6">
      <c r="A311" s="32">
        <v>20231106</v>
      </c>
      <c r="B311" s="31">
        <f t="shared" si="8"/>
        <v>45236</v>
      </c>
      <c r="C311" s="31" t="str">
        <f t="shared" si="9"/>
        <v>Monday</v>
      </c>
      <c r="D311" s="9">
        <v>6240</v>
      </c>
      <c r="E311" s="9">
        <v>240</v>
      </c>
      <c r="F311" s="9">
        <v>447</v>
      </c>
    </row>
    <row r="312" spans="1:6">
      <c r="A312" s="32">
        <v>20231107</v>
      </c>
      <c r="B312" s="31">
        <f t="shared" si="8"/>
        <v>45237</v>
      </c>
      <c r="C312" s="31" t="str">
        <f t="shared" si="9"/>
        <v>Tuesday</v>
      </c>
      <c r="D312" s="9">
        <v>6240</v>
      </c>
      <c r="E312" s="9">
        <v>212</v>
      </c>
      <c r="F312" s="9">
        <v>233</v>
      </c>
    </row>
    <row r="313" spans="1:6">
      <c r="A313" s="32">
        <v>20231108</v>
      </c>
      <c r="B313" s="31">
        <f t="shared" si="8"/>
        <v>45238</v>
      </c>
      <c r="C313" s="31" t="str">
        <f t="shared" si="9"/>
        <v>Wednesday</v>
      </c>
      <c r="D313" s="9">
        <v>6240</v>
      </c>
      <c r="E313" s="9">
        <v>275</v>
      </c>
      <c r="F313" s="9">
        <v>191</v>
      </c>
    </row>
    <row r="314" spans="1:6">
      <c r="A314" s="32">
        <v>20231109</v>
      </c>
      <c r="B314" s="31">
        <f t="shared" si="8"/>
        <v>45239</v>
      </c>
      <c r="C314" s="31" t="str">
        <f t="shared" si="9"/>
        <v>Thursday</v>
      </c>
      <c r="D314" s="9">
        <v>6240</v>
      </c>
      <c r="E314" s="9">
        <v>683</v>
      </c>
      <c r="F314" s="9">
        <v>241</v>
      </c>
    </row>
    <row r="315" spans="1:6">
      <c r="A315" s="32">
        <v>20231110</v>
      </c>
      <c r="B315" s="31">
        <f t="shared" si="8"/>
        <v>45240</v>
      </c>
      <c r="C315" s="31" t="str">
        <f t="shared" si="9"/>
        <v>Friday</v>
      </c>
      <c r="D315" s="9">
        <v>6240</v>
      </c>
      <c r="E315" s="9">
        <v>1258</v>
      </c>
      <c r="F315" s="9">
        <v>348</v>
      </c>
    </row>
    <row r="316" spans="1:6">
      <c r="A316" s="32">
        <v>20231111</v>
      </c>
      <c r="B316" s="31">
        <f t="shared" si="8"/>
        <v>45241</v>
      </c>
      <c r="C316" s="31" t="str">
        <f t="shared" si="9"/>
        <v>Saturday</v>
      </c>
      <c r="D316" s="9">
        <v>6240</v>
      </c>
      <c r="E316" s="9">
        <v>549</v>
      </c>
      <c r="F316" s="9">
        <v>415</v>
      </c>
    </row>
    <row r="317" spans="1:6">
      <c r="A317" s="32">
        <v>20231112</v>
      </c>
      <c r="B317" s="31">
        <f t="shared" si="8"/>
        <v>45242</v>
      </c>
      <c r="C317" s="31" t="str">
        <f t="shared" si="9"/>
        <v>Sunday</v>
      </c>
      <c r="D317" s="9">
        <v>6240</v>
      </c>
      <c r="E317" s="9">
        <v>379</v>
      </c>
      <c r="F317" s="9">
        <v>1224</v>
      </c>
    </row>
    <row r="318" spans="1:6">
      <c r="A318" s="32">
        <v>20231113</v>
      </c>
      <c r="B318" s="31">
        <f t="shared" si="8"/>
        <v>45243</v>
      </c>
      <c r="C318" s="31" t="str">
        <f t="shared" si="9"/>
        <v>Monday</v>
      </c>
      <c r="D318" s="9">
        <v>6240</v>
      </c>
      <c r="E318" s="9">
        <v>272</v>
      </c>
      <c r="F318" s="9">
        <v>685</v>
      </c>
    </row>
    <row r="319" spans="1:6">
      <c r="A319" s="32">
        <v>20231114</v>
      </c>
      <c r="B319" s="31">
        <f t="shared" si="8"/>
        <v>45244</v>
      </c>
      <c r="C319" s="31" t="str">
        <f t="shared" si="9"/>
        <v>Tuesday</v>
      </c>
      <c r="D319" s="9">
        <v>6240</v>
      </c>
      <c r="E319" s="9">
        <v>343</v>
      </c>
      <c r="F319" s="9">
        <v>271</v>
      </c>
    </row>
    <row r="320" spans="1:6">
      <c r="A320" s="32">
        <v>20231115</v>
      </c>
      <c r="B320" s="31">
        <f t="shared" si="8"/>
        <v>45245</v>
      </c>
      <c r="C320" s="31" t="str">
        <f t="shared" si="9"/>
        <v>Wednesday</v>
      </c>
      <c r="D320" s="9">
        <v>6240</v>
      </c>
      <c r="E320" s="9">
        <v>358</v>
      </c>
      <c r="F320" s="9">
        <v>327</v>
      </c>
    </row>
    <row r="321" spans="1:6">
      <c r="A321" s="32">
        <v>20231116</v>
      </c>
      <c r="B321" s="31">
        <f t="shared" si="8"/>
        <v>45246</v>
      </c>
      <c r="C321" s="31" t="str">
        <f t="shared" si="9"/>
        <v>Thursday</v>
      </c>
      <c r="D321" s="9">
        <v>6240</v>
      </c>
      <c r="E321" s="9">
        <v>615</v>
      </c>
      <c r="F321" s="9">
        <v>292</v>
      </c>
    </row>
    <row r="322" spans="1:6">
      <c r="A322" s="32">
        <v>20231117</v>
      </c>
      <c r="B322" s="31">
        <f t="shared" ref="B322:B385" si="10">DATE(LEFT(A322,4), MID(A322,5,2), RIGHT(A322,2))</f>
        <v>45247</v>
      </c>
      <c r="C322" s="31" t="str">
        <f t="shared" si="9"/>
        <v>Friday</v>
      </c>
      <c r="D322" s="9">
        <v>6240</v>
      </c>
      <c r="E322" s="9">
        <v>1229</v>
      </c>
      <c r="F322" s="9">
        <v>464</v>
      </c>
    </row>
    <row r="323" spans="1:6">
      <c r="A323" s="32">
        <v>20231118</v>
      </c>
      <c r="B323" s="31">
        <f t="shared" si="10"/>
        <v>45248</v>
      </c>
      <c r="C323" s="31" t="str">
        <f t="shared" ref="C323:C366" si="11">TEXT(B323, "dddd")</f>
        <v>Saturday</v>
      </c>
      <c r="D323" s="9">
        <v>6240</v>
      </c>
      <c r="E323" s="9">
        <v>602</v>
      </c>
      <c r="F323" s="9">
        <v>423</v>
      </c>
    </row>
    <row r="324" spans="1:6">
      <c r="A324" s="32">
        <v>20231119</v>
      </c>
      <c r="B324" s="31">
        <f t="shared" si="10"/>
        <v>45249</v>
      </c>
      <c r="C324" s="31" t="str">
        <f t="shared" si="11"/>
        <v>Sunday</v>
      </c>
      <c r="D324" s="9">
        <v>6240</v>
      </c>
      <c r="E324" s="9">
        <v>395</v>
      </c>
      <c r="F324" s="9">
        <v>1180</v>
      </c>
    </row>
    <row r="325" spans="1:6">
      <c r="A325" s="32">
        <v>20231120</v>
      </c>
      <c r="B325" s="31">
        <f t="shared" si="10"/>
        <v>45250</v>
      </c>
      <c r="C325" s="31" t="str">
        <f t="shared" si="11"/>
        <v>Monday</v>
      </c>
      <c r="D325" s="9">
        <v>6240</v>
      </c>
      <c r="E325" s="9">
        <v>307</v>
      </c>
      <c r="F325" s="9">
        <v>714</v>
      </c>
    </row>
    <row r="326" spans="1:6">
      <c r="A326" s="32">
        <v>20231121</v>
      </c>
      <c r="B326" s="31">
        <f t="shared" si="10"/>
        <v>45251</v>
      </c>
      <c r="C326" s="31" t="str">
        <f t="shared" si="11"/>
        <v>Tuesday</v>
      </c>
      <c r="D326" s="9">
        <v>6240</v>
      </c>
      <c r="E326" s="9">
        <v>251</v>
      </c>
      <c r="F326" s="9">
        <v>286</v>
      </c>
    </row>
    <row r="327" spans="1:6">
      <c r="A327" s="32">
        <v>20231122</v>
      </c>
      <c r="B327" s="31">
        <f t="shared" si="10"/>
        <v>45252</v>
      </c>
      <c r="C327" s="31" t="str">
        <f t="shared" si="11"/>
        <v>Wednesday</v>
      </c>
      <c r="D327" s="9">
        <v>6240</v>
      </c>
      <c r="E327" s="9">
        <v>306</v>
      </c>
      <c r="F327" s="9">
        <v>240</v>
      </c>
    </row>
    <row r="328" spans="1:6">
      <c r="A328" s="32">
        <v>20231123</v>
      </c>
      <c r="B328" s="31">
        <f t="shared" si="10"/>
        <v>45253</v>
      </c>
      <c r="C328" s="31" t="str">
        <f t="shared" si="11"/>
        <v>Thursday</v>
      </c>
      <c r="D328" s="9">
        <v>6240</v>
      </c>
      <c r="E328" s="9">
        <v>574</v>
      </c>
      <c r="F328" s="9">
        <v>254</v>
      </c>
    </row>
    <row r="329" spans="1:6">
      <c r="A329" s="32">
        <v>20231124</v>
      </c>
      <c r="B329" s="31">
        <f t="shared" si="10"/>
        <v>45254</v>
      </c>
      <c r="C329" s="31" t="str">
        <f t="shared" si="11"/>
        <v>Friday</v>
      </c>
      <c r="D329" s="9">
        <v>6240</v>
      </c>
      <c r="E329" s="9">
        <v>927</v>
      </c>
      <c r="F329" s="9">
        <v>336</v>
      </c>
    </row>
    <row r="330" spans="1:6">
      <c r="A330" s="32">
        <v>20231125</v>
      </c>
      <c r="B330" s="31">
        <f t="shared" si="10"/>
        <v>45255</v>
      </c>
      <c r="C330" s="31" t="str">
        <f t="shared" si="11"/>
        <v>Saturday</v>
      </c>
      <c r="D330" s="9">
        <v>6240</v>
      </c>
      <c r="E330" s="9">
        <v>444</v>
      </c>
      <c r="F330" s="9">
        <v>350</v>
      </c>
    </row>
    <row r="331" spans="1:6">
      <c r="A331" s="32">
        <v>20231126</v>
      </c>
      <c r="B331" s="31">
        <f t="shared" si="10"/>
        <v>45256</v>
      </c>
      <c r="C331" s="31" t="str">
        <f t="shared" si="11"/>
        <v>Sunday</v>
      </c>
      <c r="D331" s="9">
        <v>6240</v>
      </c>
      <c r="E331" s="9">
        <v>343</v>
      </c>
      <c r="F331" s="9">
        <v>928</v>
      </c>
    </row>
    <row r="332" spans="1:6">
      <c r="A332" s="32">
        <v>20231127</v>
      </c>
      <c r="B332" s="31">
        <f t="shared" si="10"/>
        <v>45257</v>
      </c>
      <c r="C332" s="31" t="str">
        <f t="shared" si="11"/>
        <v>Monday</v>
      </c>
      <c r="D332" s="9">
        <v>6240</v>
      </c>
      <c r="E332" s="9">
        <v>268</v>
      </c>
      <c r="F332" s="9">
        <v>567</v>
      </c>
    </row>
    <row r="333" spans="1:6">
      <c r="A333" s="32">
        <v>20231128</v>
      </c>
      <c r="B333" s="31">
        <f t="shared" si="10"/>
        <v>45258</v>
      </c>
      <c r="C333" s="31" t="str">
        <f t="shared" si="11"/>
        <v>Tuesday</v>
      </c>
      <c r="D333" s="9">
        <v>6240</v>
      </c>
      <c r="E333" s="9">
        <v>215</v>
      </c>
      <c r="F333" s="9">
        <v>245</v>
      </c>
    </row>
    <row r="334" spans="1:6">
      <c r="A334" s="32">
        <v>20231129</v>
      </c>
      <c r="B334" s="31">
        <f t="shared" si="10"/>
        <v>45259</v>
      </c>
      <c r="C334" s="31" t="str">
        <f t="shared" si="11"/>
        <v>Wednesday</v>
      </c>
      <c r="D334" s="9">
        <v>6240</v>
      </c>
      <c r="E334" s="9">
        <v>298</v>
      </c>
      <c r="F334" s="9">
        <v>264</v>
      </c>
    </row>
    <row r="335" spans="1:6">
      <c r="A335" s="32">
        <v>20231130</v>
      </c>
      <c r="B335" s="31">
        <f t="shared" si="10"/>
        <v>45260</v>
      </c>
      <c r="C335" s="31" t="str">
        <f t="shared" si="11"/>
        <v>Thursday</v>
      </c>
      <c r="D335" s="9">
        <v>6240</v>
      </c>
      <c r="E335" s="9">
        <v>632</v>
      </c>
      <c r="F335" s="9">
        <v>225</v>
      </c>
    </row>
    <row r="336" spans="1:6">
      <c r="A336" s="32">
        <v>20231201</v>
      </c>
      <c r="B336" s="31">
        <f t="shared" si="10"/>
        <v>45261</v>
      </c>
      <c r="C336" s="31" t="str">
        <f t="shared" si="11"/>
        <v>Friday</v>
      </c>
      <c r="D336" s="9">
        <v>6240</v>
      </c>
      <c r="E336" s="9">
        <v>1211</v>
      </c>
      <c r="F336" s="9">
        <v>452</v>
      </c>
    </row>
    <row r="337" spans="1:6">
      <c r="A337" s="32">
        <v>20231202</v>
      </c>
      <c r="B337" s="31">
        <f t="shared" si="10"/>
        <v>45262</v>
      </c>
      <c r="C337" s="31" t="str">
        <f t="shared" si="11"/>
        <v>Saturday</v>
      </c>
      <c r="D337" s="9">
        <v>6240</v>
      </c>
      <c r="E337" s="9">
        <v>419</v>
      </c>
      <c r="F337" s="9">
        <v>310</v>
      </c>
    </row>
    <row r="338" spans="1:6">
      <c r="A338" s="32">
        <v>20231203</v>
      </c>
      <c r="B338" s="31">
        <f t="shared" si="10"/>
        <v>45263</v>
      </c>
      <c r="C338" s="31" t="str">
        <f t="shared" si="11"/>
        <v>Sunday</v>
      </c>
      <c r="D338" s="9">
        <v>6240</v>
      </c>
      <c r="E338" s="9">
        <v>286</v>
      </c>
      <c r="F338" s="9">
        <v>979</v>
      </c>
    </row>
    <row r="339" spans="1:6">
      <c r="A339" s="33">
        <v>20231204</v>
      </c>
      <c r="B339" s="31">
        <f t="shared" si="10"/>
        <v>45264</v>
      </c>
      <c r="C339" s="31" t="str">
        <f t="shared" si="11"/>
        <v>Monday</v>
      </c>
      <c r="D339" s="9">
        <v>6240</v>
      </c>
      <c r="E339" s="9">
        <v>273</v>
      </c>
      <c r="F339" s="9">
        <v>636</v>
      </c>
    </row>
    <row r="340" spans="1:6">
      <c r="A340" s="33">
        <v>20231205</v>
      </c>
      <c r="B340" s="31">
        <f t="shared" si="10"/>
        <v>45265</v>
      </c>
      <c r="C340" s="31" t="str">
        <f t="shared" si="11"/>
        <v>Tuesday</v>
      </c>
      <c r="D340" s="9">
        <v>6240</v>
      </c>
      <c r="E340" s="9">
        <v>253</v>
      </c>
      <c r="F340" s="9">
        <v>265</v>
      </c>
    </row>
    <row r="341" spans="1:6">
      <c r="A341" s="33">
        <v>20231206</v>
      </c>
      <c r="B341" s="31">
        <f t="shared" si="10"/>
        <v>45266</v>
      </c>
      <c r="C341" s="31" t="str">
        <f t="shared" si="11"/>
        <v>Wednesday</v>
      </c>
      <c r="D341" s="9">
        <v>6240</v>
      </c>
      <c r="E341" s="9">
        <v>282</v>
      </c>
      <c r="F341" s="9">
        <v>243</v>
      </c>
    </row>
    <row r="342" spans="1:6">
      <c r="A342" s="33">
        <v>20231207</v>
      </c>
      <c r="B342" s="31">
        <f t="shared" si="10"/>
        <v>45267</v>
      </c>
      <c r="C342" s="31" t="str">
        <f t="shared" si="11"/>
        <v>Thursday</v>
      </c>
      <c r="D342" s="9">
        <v>6240</v>
      </c>
      <c r="E342" s="9">
        <v>514</v>
      </c>
      <c r="F342" s="9">
        <v>247</v>
      </c>
    </row>
    <row r="343" spans="1:6">
      <c r="A343" s="34">
        <v>20231208</v>
      </c>
      <c r="B343" s="31">
        <f t="shared" si="10"/>
        <v>45268</v>
      </c>
      <c r="C343" s="31" t="str">
        <f t="shared" si="11"/>
        <v>Friday</v>
      </c>
      <c r="D343" s="9">
        <v>6240</v>
      </c>
      <c r="E343" s="9">
        <v>945</v>
      </c>
      <c r="F343" s="9">
        <v>343</v>
      </c>
    </row>
    <row r="344" spans="1:6">
      <c r="A344" s="32">
        <v>20231209</v>
      </c>
      <c r="B344" s="31">
        <f t="shared" si="10"/>
        <v>45269</v>
      </c>
      <c r="C344" s="31" t="str">
        <f t="shared" si="11"/>
        <v>Saturday</v>
      </c>
      <c r="D344" s="9">
        <v>6240</v>
      </c>
      <c r="E344" s="9">
        <v>556</v>
      </c>
      <c r="F344" s="9">
        <v>390</v>
      </c>
    </row>
    <row r="345" spans="1:6">
      <c r="A345" s="32">
        <v>20231210</v>
      </c>
      <c r="B345" s="31">
        <f t="shared" si="10"/>
        <v>45270</v>
      </c>
      <c r="C345" s="31" t="str">
        <f t="shared" si="11"/>
        <v>Sunday</v>
      </c>
      <c r="D345" s="9">
        <v>6240</v>
      </c>
      <c r="E345" s="9">
        <v>383</v>
      </c>
      <c r="F345" s="9">
        <v>942</v>
      </c>
    </row>
    <row r="346" spans="1:6">
      <c r="A346" s="33">
        <v>20231211</v>
      </c>
      <c r="B346" s="31">
        <f t="shared" si="10"/>
        <v>45271</v>
      </c>
      <c r="C346" s="31" t="str">
        <f t="shared" si="11"/>
        <v>Monday</v>
      </c>
      <c r="D346" s="9">
        <v>6240</v>
      </c>
      <c r="E346" s="9">
        <v>271</v>
      </c>
      <c r="F346" s="9">
        <v>633</v>
      </c>
    </row>
    <row r="347" spans="1:6">
      <c r="A347" s="33">
        <v>20231212</v>
      </c>
      <c r="B347" s="31">
        <f t="shared" si="10"/>
        <v>45272</v>
      </c>
      <c r="C347" s="31" t="str">
        <f t="shared" si="11"/>
        <v>Tuesday</v>
      </c>
      <c r="D347" s="9">
        <v>6240</v>
      </c>
      <c r="E347" s="9">
        <v>228</v>
      </c>
      <c r="F347" s="9">
        <v>310</v>
      </c>
    </row>
    <row r="348" spans="1:6">
      <c r="A348" s="33">
        <v>20231213</v>
      </c>
      <c r="B348" s="31">
        <f t="shared" si="10"/>
        <v>45273</v>
      </c>
      <c r="C348" s="31" t="str">
        <f t="shared" si="11"/>
        <v>Wednesday</v>
      </c>
      <c r="D348" s="9">
        <v>6240</v>
      </c>
      <c r="E348" s="9">
        <v>284</v>
      </c>
      <c r="F348" s="9">
        <v>234</v>
      </c>
    </row>
    <row r="349" spans="1:6">
      <c r="A349" s="33">
        <v>20231214</v>
      </c>
      <c r="B349" s="31">
        <f t="shared" si="10"/>
        <v>45274</v>
      </c>
      <c r="C349" s="31" t="str">
        <f t="shared" si="11"/>
        <v>Thursday</v>
      </c>
      <c r="D349" s="9">
        <v>6240</v>
      </c>
      <c r="E349" s="9">
        <v>626</v>
      </c>
      <c r="F349" s="9">
        <v>300</v>
      </c>
    </row>
    <row r="350" spans="1:6">
      <c r="A350" s="34">
        <v>20231215</v>
      </c>
      <c r="B350" s="31">
        <f t="shared" si="10"/>
        <v>45275</v>
      </c>
      <c r="C350" s="31" t="str">
        <f t="shared" si="11"/>
        <v>Friday</v>
      </c>
      <c r="D350" s="9">
        <v>6240</v>
      </c>
      <c r="E350" s="9">
        <v>1076</v>
      </c>
      <c r="F350" s="9">
        <v>402</v>
      </c>
    </row>
    <row r="351" spans="1:6">
      <c r="A351" s="32">
        <v>20231216</v>
      </c>
      <c r="B351" s="31">
        <f t="shared" si="10"/>
        <v>45276</v>
      </c>
      <c r="C351" s="31" t="str">
        <f t="shared" si="11"/>
        <v>Saturday</v>
      </c>
      <c r="D351" s="9">
        <v>6240</v>
      </c>
      <c r="E351" s="9">
        <v>470</v>
      </c>
      <c r="F351" s="9">
        <v>299</v>
      </c>
    </row>
    <row r="352" spans="1:6">
      <c r="A352" s="32">
        <v>20231217</v>
      </c>
      <c r="B352" s="31">
        <f t="shared" si="10"/>
        <v>45277</v>
      </c>
      <c r="C352" s="31" t="str">
        <f t="shared" si="11"/>
        <v>Sunday</v>
      </c>
      <c r="D352" s="9">
        <v>6240</v>
      </c>
      <c r="E352" s="9">
        <v>291</v>
      </c>
      <c r="F352" s="9">
        <v>1008</v>
      </c>
    </row>
    <row r="353" spans="1:7">
      <c r="A353" s="33">
        <v>20231218</v>
      </c>
      <c r="B353" s="31">
        <f t="shared" si="10"/>
        <v>45278</v>
      </c>
      <c r="C353" s="31" t="str">
        <f t="shared" si="11"/>
        <v>Monday</v>
      </c>
      <c r="D353" s="9">
        <v>6240</v>
      </c>
      <c r="E353" s="9">
        <v>288</v>
      </c>
      <c r="F353" s="9">
        <v>606</v>
      </c>
    </row>
    <row r="354" spans="1:7">
      <c r="A354" s="33">
        <v>20231219</v>
      </c>
      <c r="B354" s="31">
        <f t="shared" si="10"/>
        <v>45279</v>
      </c>
      <c r="C354" s="31" t="str">
        <f t="shared" si="11"/>
        <v>Tuesday</v>
      </c>
      <c r="D354" s="9">
        <v>6240</v>
      </c>
      <c r="E354" s="9">
        <v>225</v>
      </c>
      <c r="F354" s="9">
        <v>253</v>
      </c>
    </row>
    <row r="355" spans="1:7">
      <c r="A355" s="33">
        <v>20231220</v>
      </c>
      <c r="B355" s="31">
        <f t="shared" si="10"/>
        <v>45280</v>
      </c>
      <c r="C355" s="31" t="str">
        <f t="shared" si="11"/>
        <v>Wednesday</v>
      </c>
      <c r="D355" s="9">
        <v>6240</v>
      </c>
      <c r="E355" s="9">
        <v>262</v>
      </c>
      <c r="F355" s="9">
        <v>197</v>
      </c>
    </row>
    <row r="356" spans="1:7">
      <c r="A356" s="33">
        <v>20231221</v>
      </c>
      <c r="B356" s="31">
        <f t="shared" si="10"/>
        <v>45281</v>
      </c>
      <c r="C356" s="31" t="str">
        <f t="shared" si="11"/>
        <v>Thursday</v>
      </c>
      <c r="D356" s="9">
        <v>6240</v>
      </c>
      <c r="E356" s="9">
        <v>479</v>
      </c>
      <c r="F356" s="9">
        <v>219</v>
      </c>
    </row>
    <row r="357" spans="1:7">
      <c r="A357" s="34">
        <v>20231222</v>
      </c>
      <c r="B357" s="31">
        <f t="shared" si="10"/>
        <v>45282</v>
      </c>
      <c r="C357" s="31" t="str">
        <f t="shared" si="11"/>
        <v>Friday</v>
      </c>
      <c r="D357" s="9">
        <v>6240</v>
      </c>
      <c r="E357" s="9">
        <v>805</v>
      </c>
      <c r="F357" s="9">
        <v>329</v>
      </c>
    </row>
    <row r="358" spans="1:7">
      <c r="A358" s="32">
        <v>20231223</v>
      </c>
      <c r="B358" s="31">
        <f t="shared" si="10"/>
        <v>45283</v>
      </c>
      <c r="C358" s="31" t="str">
        <f t="shared" si="11"/>
        <v>Saturday</v>
      </c>
      <c r="D358" s="9">
        <v>6240</v>
      </c>
      <c r="E358" s="9">
        <v>468</v>
      </c>
      <c r="F358" s="9">
        <v>374</v>
      </c>
    </row>
    <row r="359" spans="1:7">
      <c r="A359" s="32">
        <v>20231224</v>
      </c>
      <c r="B359" s="31">
        <f t="shared" si="10"/>
        <v>45284</v>
      </c>
      <c r="C359" s="31" t="str">
        <f t="shared" si="11"/>
        <v>Sunday</v>
      </c>
      <c r="D359" s="9">
        <v>6240</v>
      </c>
      <c r="E359" s="9">
        <v>360</v>
      </c>
      <c r="F359" s="9">
        <v>833</v>
      </c>
    </row>
    <row r="360" spans="1:7">
      <c r="A360" s="33">
        <v>20231225</v>
      </c>
      <c r="B360" s="31">
        <f t="shared" si="10"/>
        <v>45285</v>
      </c>
      <c r="C360" s="31" t="str">
        <f t="shared" si="11"/>
        <v>Monday</v>
      </c>
      <c r="D360" s="9">
        <v>6240</v>
      </c>
      <c r="E360" s="9">
        <v>334</v>
      </c>
      <c r="F360" s="9">
        <v>514</v>
      </c>
    </row>
    <row r="361" spans="1:7">
      <c r="A361" s="33">
        <v>20231226</v>
      </c>
      <c r="B361" s="31">
        <f t="shared" si="10"/>
        <v>45286</v>
      </c>
      <c r="C361" s="31" t="str">
        <f t="shared" si="11"/>
        <v>Tuesday</v>
      </c>
      <c r="D361" s="9">
        <v>6240</v>
      </c>
      <c r="E361" s="9">
        <v>230</v>
      </c>
      <c r="F361" s="9">
        <v>257</v>
      </c>
    </row>
    <row r="362" spans="1:7">
      <c r="A362" s="33">
        <v>20231227</v>
      </c>
      <c r="B362" s="31">
        <f t="shared" si="10"/>
        <v>45287</v>
      </c>
      <c r="C362" s="31" t="str">
        <f t="shared" si="11"/>
        <v>Wednesday</v>
      </c>
      <c r="D362" s="9">
        <v>6240</v>
      </c>
      <c r="E362" s="9">
        <v>297</v>
      </c>
      <c r="F362" s="9">
        <v>256</v>
      </c>
    </row>
    <row r="363" spans="1:7">
      <c r="A363" s="33">
        <v>20231228</v>
      </c>
      <c r="B363" s="31">
        <f t="shared" si="10"/>
        <v>45288</v>
      </c>
      <c r="C363" s="31" t="str">
        <f t="shared" si="11"/>
        <v>Thursday</v>
      </c>
      <c r="D363" s="9">
        <v>6240</v>
      </c>
      <c r="E363" s="9">
        <v>705</v>
      </c>
      <c r="F363" s="9">
        <v>227</v>
      </c>
    </row>
    <row r="364" spans="1:7">
      <c r="A364" s="34">
        <v>20231229</v>
      </c>
      <c r="B364" s="31">
        <f t="shared" si="10"/>
        <v>45289</v>
      </c>
      <c r="C364" s="31" t="str">
        <f t="shared" si="11"/>
        <v>Friday</v>
      </c>
      <c r="D364" s="9">
        <v>6240</v>
      </c>
      <c r="E364" s="9">
        <v>1369</v>
      </c>
      <c r="F364" s="9">
        <v>486</v>
      </c>
    </row>
    <row r="365" spans="1:7">
      <c r="A365" s="32">
        <v>20231230</v>
      </c>
      <c r="B365" s="31">
        <f t="shared" si="10"/>
        <v>45290</v>
      </c>
      <c r="C365" s="31" t="str">
        <f t="shared" si="11"/>
        <v>Saturday</v>
      </c>
      <c r="D365" s="9">
        <v>6240</v>
      </c>
      <c r="E365" s="9">
        <v>764</v>
      </c>
      <c r="F365" s="9">
        <v>534</v>
      </c>
    </row>
    <row r="366" spans="1:7">
      <c r="A366" s="32">
        <v>20231231</v>
      </c>
      <c r="B366" s="31">
        <f t="shared" si="10"/>
        <v>45291</v>
      </c>
      <c r="C366" s="31" t="str">
        <f t="shared" si="11"/>
        <v>Sunday</v>
      </c>
      <c r="D366" s="9">
        <v>6240</v>
      </c>
      <c r="E366" s="9">
        <v>603</v>
      </c>
      <c r="F366" s="9">
        <v>416</v>
      </c>
    </row>
    <row r="368" spans="1:7">
      <c r="E368" s="9">
        <f>AVERAGE(E2:E366)</f>
        <v>402.71232876712327</v>
      </c>
      <c r="F368" s="9">
        <f>AVERAGE(F2:F366)</f>
        <v>370.82465753424657</v>
      </c>
      <c r="G368" s="9">
        <f>E368/F368</f>
        <v>1.0859912375970624</v>
      </c>
    </row>
    <row r="369" spans="5:7">
      <c r="E369" s="9">
        <f>MEDIAN(E2:E366)</f>
        <v>292</v>
      </c>
      <c r="F369" s="9">
        <f>MEDIAN(F2:F366)</f>
        <v>277</v>
      </c>
      <c r="G369" s="9">
        <f>E369/F369</f>
        <v>1.0541516245487366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6694F-4D1D-4772-A2B8-D2A18E84FE14}">
  <dimension ref="A1"/>
  <sheetViews>
    <sheetView topLeftCell="B1" zoomScale="175" zoomScaleNormal="175" workbookViewId="0">
      <selection activeCell="S39" sqref="S39"/>
    </sheetView>
  </sheetViews>
  <sheetFormatPr defaultRowHeight="12.75"/>
  <sheetData/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8FD24-EB86-4149-B438-F77C7D83D11F}">
  <dimension ref="A1:J65"/>
  <sheetViews>
    <sheetView zoomScale="175" zoomScaleNormal="175" workbookViewId="0">
      <selection activeCell="C1" sqref="C1"/>
    </sheetView>
  </sheetViews>
  <sheetFormatPr defaultRowHeight="12.75"/>
  <cols>
    <col min="1" max="1" width="10" bestFit="1" customWidth="1"/>
    <col min="2" max="2" width="11.5" bestFit="1" customWidth="1"/>
    <col min="3" max="3" width="13.1640625" bestFit="1" customWidth="1"/>
    <col min="4" max="4" width="9.33203125" bestFit="1" customWidth="1"/>
    <col min="5" max="6" width="18.6640625" bestFit="1" customWidth="1"/>
    <col min="7" max="7" width="13.33203125" bestFit="1" customWidth="1"/>
  </cols>
  <sheetData>
    <row r="1" spans="1:10" ht="13.5">
      <c r="A1" s="32" t="s">
        <v>91</v>
      </c>
      <c r="B1" s="36" t="s">
        <v>96</v>
      </c>
      <c r="C1" s="35" t="s">
        <v>95</v>
      </c>
      <c r="D1" s="9" t="s">
        <v>92</v>
      </c>
      <c r="E1" s="9" t="s">
        <v>93</v>
      </c>
      <c r="F1" s="9" t="s">
        <v>94</v>
      </c>
      <c r="G1" s="35" t="s">
        <v>97</v>
      </c>
      <c r="J1" s="38" t="s">
        <v>98</v>
      </c>
    </row>
    <row r="2" spans="1:10" ht="13.5">
      <c r="A2" s="32">
        <v>20230911</v>
      </c>
      <c r="B2" s="31">
        <f t="shared" ref="B2:B65" si="0">DATE(LEFT(A2,4), MID(A2,5,2), RIGHT(A2,2))</f>
        <v>45180</v>
      </c>
      <c r="C2" s="31" t="str">
        <f t="shared" ref="C2:C65" si="1">TEXT(B2, "dddd")</f>
        <v>Monday</v>
      </c>
      <c r="D2" s="9">
        <v>6240</v>
      </c>
      <c r="E2" s="9">
        <v>258</v>
      </c>
      <c r="F2" s="9">
        <v>379</v>
      </c>
      <c r="G2" s="9">
        <f t="shared" ref="G2:G65" si="2">E2+F2</f>
        <v>637</v>
      </c>
      <c r="J2" s="38" t="s">
        <v>99</v>
      </c>
    </row>
    <row r="3" spans="1:10">
      <c r="A3" s="32">
        <v>20230912</v>
      </c>
      <c r="B3" s="31">
        <f t="shared" si="0"/>
        <v>45181</v>
      </c>
      <c r="C3" s="31" t="str">
        <f t="shared" si="1"/>
        <v>Tuesday</v>
      </c>
      <c r="D3" s="9">
        <v>6240</v>
      </c>
      <c r="E3" s="9">
        <v>227</v>
      </c>
      <c r="F3" s="9">
        <v>240</v>
      </c>
      <c r="G3" s="9">
        <f t="shared" si="2"/>
        <v>467</v>
      </c>
    </row>
    <row r="4" spans="1:10">
      <c r="A4" s="32">
        <v>20230913</v>
      </c>
      <c r="B4" s="31">
        <f t="shared" si="0"/>
        <v>45182</v>
      </c>
      <c r="C4" s="31" t="str">
        <f t="shared" si="1"/>
        <v>Wednesday</v>
      </c>
      <c r="D4" s="9">
        <v>6240</v>
      </c>
      <c r="E4" s="9">
        <v>225</v>
      </c>
      <c r="F4" s="9">
        <v>211</v>
      </c>
      <c r="G4" s="9">
        <f t="shared" si="2"/>
        <v>436</v>
      </c>
    </row>
    <row r="5" spans="1:10">
      <c r="A5" s="32">
        <v>20230914</v>
      </c>
      <c r="B5" s="31">
        <f t="shared" si="0"/>
        <v>45183</v>
      </c>
      <c r="C5" s="31" t="str">
        <f t="shared" si="1"/>
        <v>Thursday</v>
      </c>
      <c r="D5" s="9">
        <v>6240</v>
      </c>
      <c r="E5" s="9">
        <v>313</v>
      </c>
      <c r="F5" s="9">
        <v>224</v>
      </c>
      <c r="G5" s="9">
        <f t="shared" si="2"/>
        <v>537</v>
      </c>
    </row>
    <row r="6" spans="1:10">
      <c r="A6" s="32">
        <v>20230918</v>
      </c>
      <c r="B6" s="31">
        <f t="shared" si="0"/>
        <v>45187</v>
      </c>
      <c r="C6" s="31" t="str">
        <f t="shared" si="1"/>
        <v>Monday</v>
      </c>
      <c r="D6" s="9">
        <v>6240</v>
      </c>
      <c r="E6" s="9">
        <v>229</v>
      </c>
      <c r="F6" s="9">
        <v>385</v>
      </c>
      <c r="G6" s="9">
        <f t="shared" si="2"/>
        <v>614</v>
      </c>
    </row>
    <row r="7" spans="1:10">
      <c r="A7" s="32">
        <v>20230919</v>
      </c>
      <c r="B7" s="31">
        <f t="shared" si="0"/>
        <v>45188</v>
      </c>
      <c r="C7" s="31" t="str">
        <f t="shared" si="1"/>
        <v>Tuesday</v>
      </c>
      <c r="D7" s="9">
        <v>6240</v>
      </c>
      <c r="E7" s="9">
        <v>219</v>
      </c>
      <c r="F7" s="9">
        <v>225</v>
      </c>
      <c r="G7" s="9">
        <f t="shared" si="2"/>
        <v>444</v>
      </c>
    </row>
    <row r="8" spans="1:10">
      <c r="A8" s="32">
        <v>20230920</v>
      </c>
      <c r="B8" s="31">
        <f t="shared" si="0"/>
        <v>45189</v>
      </c>
      <c r="C8" s="31" t="str">
        <f t="shared" si="1"/>
        <v>Wednesday</v>
      </c>
      <c r="D8" s="9">
        <v>6240</v>
      </c>
      <c r="E8" s="9">
        <v>218</v>
      </c>
      <c r="F8" s="9">
        <v>202</v>
      </c>
      <c r="G8" s="9">
        <f t="shared" si="2"/>
        <v>420</v>
      </c>
    </row>
    <row r="9" spans="1:10">
      <c r="A9" s="32">
        <v>20230921</v>
      </c>
      <c r="B9" s="31">
        <f t="shared" si="0"/>
        <v>45190</v>
      </c>
      <c r="C9" s="31" t="str">
        <f t="shared" si="1"/>
        <v>Thursday</v>
      </c>
      <c r="D9" s="9">
        <v>6240</v>
      </c>
      <c r="E9" s="9">
        <v>347</v>
      </c>
      <c r="F9" s="9">
        <v>211</v>
      </c>
      <c r="G9" s="9">
        <f t="shared" si="2"/>
        <v>558</v>
      </c>
    </row>
    <row r="10" spans="1:10">
      <c r="A10" s="32">
        <v>20230925</v>
      </c>
      <c r="B10" s="31">
        <f t="shared" si="0"/>
        <v>45194</v>
      </c>
      <c r="C10" s="31" t="str">
        <f t="shared" si="1"/>
        <v>Monday</v>
      </c>
      <c r="D10" s="9">
        <v>6240</v>
      </c>
      <c r="E10" s="9">
        <v>259</v>
      </c>
      <c r="F10" s="9">
        <v>412</v>
      </c>
      <c r="G10" s="9">
        <f t="shared" si="2"/>
        <v>671</v>
      </c>
    </row>
    <row r="11" spans="1:10">
      <c r="A11" s="32">
        <v>20230926</v>
      </c>
      <c r="B11" s="31">
        <f t="shared" si="0"/>
        <v>45195</v>
      </c>
      <c r="C11" s="31" t="str">
        <f t="shared" si="1"/>
        <v>Tuesday</v>
      </c>
      <c r="D11" s="9">
        <v>6240</v>
      </c>
      <c r="E11" s="9">
        <v>232</v>
      </c>
      <c r="F11" s="9">
        <v>213</v>
      </c>
      <c r="G11" s="9">
        <f t="shared" si="2"/>
        <v>445</v>
      </c>
    </row>
    <row r="12" spans="1:10">
      <c r="A12" s="32">
        <v>20230927</v>
      </c>
      <c r="B12" s="31">
        <f t="shared" si="0"/>
        <v>45196</v>
      </c>
      <c r="C12" s="31" t="str">
        <f t="shared" si="1"/>
        <v>Wednesday</v>
      </c>
      <c r="D12" s="9">
        <v>6240</v>
      </c>
      <c r="E12" s="9">
        <v>381</v>
      </c>
      <c r="F12" s="9">
        <v>245</v>
      </c>
      <c r="G12" s="9">
        <f t="shared" si="2"/>
        <v>626</v>
      </c>
    </row>
    <row r="13" spans="1:10">
      <c r="A13" s="32">
        <v>20230928</v>
      </c>
      <c r="B13" s="31">
        <f t="shared" si="0"/>
        <v>45197</v>
      </c>
      <c r="C13" s="31" t="str">
        <f t="shared" si="1"/>
        <v>Thursday</v>
      </c>
      <c r="D13" s="9">
        <v>6240</v>
      </c>
      <c r="E13" s="9">
        <v>1777</v>
      </c>
      <c r="F13" s="9">
        <v>267</v>
      </c>
      <c r="G13" s="9">
        <f t="shared" si="2"/>
        <v>2044</v>
      </c>
    </row>
    <row r="14" spans="1:10">
      <c r="A14" s="32">
        <v>20231002</v>
      </c>
      <c r="B14" s="31">
        <f t="shared" si="0"/>
        <v>45201</v>
      </c>
      <c r="C14" s="31" t="str">
        <f t="shared" si="1"/>
        <v>Monday</v>
      </c>
      <c r="D14" s="9">
        <v>6240</v>
      </c>
      <c r="E14" s="9">
        <v>266</v>
      </c>
      <c r="F14" s="9">
        <v>876</v>
      </c>
      <c r="G14" s="9">
        <f t="shared" si="2"/>
        <v>1142</v>
      </c>
    </row>
    <row r="15" spans="1:10">
      <c r="A15" s="32">
        <v>20231003</v>
      </c>
      <c r="B15" s="31">
        <f t="shared" si="0"/>
        <v>45202</v>
      </c>
      <c r="C15" s="31" t="str">
        <f t="shared" si="1"/>
        <v>Tuesday</v>
      </c>
      <c r="D15" s="9">
        <v>6240</v>
      </c>
      <c r="E15" s="9">
        <v>270</v>
      </c>
      <c r="F15" s="9">
        <v>240</v>
      </c>
      <c r="G15" s="9">
        <f t="shared" si="2"/>
        <v>510</v>
      </c>
    </row>
    <row r="16" spans="1:10">
      <c r="A16" s="32">
        <v>20231004</v>
      </c>
      <c r="B16" s="31">
        <f t="shared" si="0"/>
        <v>45203</v>
      </c>
      <c r="C16" s="31" t="str">
        <f t="shared" si="1"/>
        <v>Wednesday</v>
      </c>
      <c r="D16" s="9">
        <v>6240</v>
      </c>
      <c r="E16" s="9">
        <v>752</v>
      </c>
      <c r="F16" s="9">
        <v>143</v>
      </c>
      <c r="G16" s="9">
        <f t="shared" si="2"/>
        <v>895</v>
      </c>
    </row>
    <row r="17" spans="1:7">
      <c r="A17" s="32">
        <v>20231005</v>
      </c>
      <c r="B17" s="31">
        <f t="shared" si="0"/>
        <v>45204</v>
      </c>
      <c r="C17" s="31" t="str">
        <f t="shared" si="1"/>
        <v>Thursday</v>
      </c>
      <c r="D17" s="9">
        <v>6240</v>
      </c>
      <c r="E17" s="9">
        <v>879</v>
      </c>
      <c r="F17" s="9">
        <v>74</v>
      </c>
      <c r="G17" s="9">
        <f t="shared" si="2"/>
        <v>953</v>
      </c>
    </row>
    <row r="18" spans="1:7">
      <c r="A18" s="32">
        <v>20231009</v>
      </c>
      <c r="B18" s="31">
        <f t="shared" si="0"/>
        <v>45208</v>
      </c>
      <c r="C18" s="31" t="str">
        <f t="shared" si="1"/>
        <v>Monday</v>
      </c>
      <c r="D18" s="9">
        <v>6240</v>
      </c>
      <c r="E18" s="9">
        <v>244</v>
      </c>
      <c r="F18" s="9">
        <v>581</v>
      </c>
      <c r="G18" s="9">
        <f t="shared" si="2"/>
        <v>825</v>
      </c>
    </row>
    <row r="19" spans="1:7">
      <c r="A19" s="32">
        <v>20231010</v>
      </c>
      <c r="B19" s="31">
        <f t="shared" si="0"/>
        <v>45209</v>
      </c>
      <c r="C19" s="31" t="str">
        <f t="shared" si="1"/>
        <v>Tuesday</v>
      </c>
      <c r="D19" s="9">
        <v>6240</v>
      </c>
      <c r="E19" s="9">
        <v>249</v>
      </c>
      <c r="F19" s="9">
        <v>2582</v>
      </c>
      <c r="G19" s="9">
        <f t="shared" si="2"/>
        <v>2831</v>
      </c>
    </row>
    <row r="20" spans="1:7">
      <c r="A20" s="32">
        <v>20231011</v>
      </c>
      <c r="B20" s="31">
        <f t="shared" si="0"/>
        <v>45210</v>
      </c>
      <c r="C20" s="31" t="str">
        <f t="shared" si="1"/>
        <v>Wednesday</v>
      </c>
      <c r="D20" s="9">
        <v>6240</v>
      </c>
      <c r="E20" s="9">
        <v>310</v>
      </c>
      <c r="F20" s="9">
        <v>922</v>
      </c>
      <c r="G20" s="9">
        <f t="shared" si="2"/>
        <v>1232</v>
      </c>
    </row>
    <row r="21" spans="1:7">
      <c r="A21" s="32">
        <v>20231012</v>
      </c>
      <c r="B21" s="31">
        <f t="shared" si="0"/>
        <v>45211</v>
      </c>
      <c r="C21" s="31" t="str">
        <f t="shared" si="1"/>
        <v>Thursday</v>
      </c>
      <c r="D21" s="9">
        <v>6240</v>
      </c>
      <c r="E21" s="9">
        <v>355</v>
      </c>
      <c r="F21" s="9">
        <v>244</v>
      </c>
      <c r="G21" s="9">
        <f t="shared" si="2"/>
        <v>599</v>
      </c>
    </row>
    <row r="22" spans="1:7">
      <c r="A22" s="32">
        <v>20231016</v>
      </c>
      <c r="B22" s="31">
        <f t="shared" si="0"/>
        <v>45215</v>
      </c>
      <c r="C22" s="31" t="str">
        <f t="shared" si="1"/>
        <v>Monday</v>
      </c>
      <c r="D22" s="9">
        <v>6240</v>
      </c>
      <c r="E22" s="9">
        <v>228</v>
      </c>
      <c r="F22" s="9">
        <v>426</v>
      </c>
      <c r="G22" s="9">
        <f t="shared" si="2"/>
        <v>654</v>
      </c>
    </row>
    <row r="23" spans="1:7">
      <c r="A23" s="32">
        <v>20231017</v>
      </c>
      <c r="B23" s="31">
        <f t="shared" si="0"/>
        <v>45216</v>
      </c>
      <c r="C23" s="31" t="str">
        <f t="shared" si="1"/>
        <v>Tuesday</v>
      </c>
      <c r="D23" s="9">
        <v>6240</v>
      </c>
      <c r="E23" s="9">
        <v>284</v>
      </c>
      <c r="F23" s="9">
        <v>242</v>
      </c>
      <c r="G23" s="9">
        <f t="shared" si="2"/>
        <v>526</v>
      </c>
    </row>
    <row r="24" spans="1:7">
      <c r="A24" s="32">
        <v>20231018</v>
      </c>
      <c r="B24" s="31">
        <f t="shared" si="0"/>
        <v>45217</v>
      </c>
      <c r="C24" s="31" t="str">
        <f t="shared" si="1"/>
        <v>Wednesday</v>
      </c>
      <c r="D24" s="9">
        <v>6240</v>
      </c>
      <c r="E24" s="9">
        <v>265</v>
      </c>
      <c r="F24" s="9">
        <v>258</v>
      </c>
      <c r="G24" s="9">
        <f t="shared" si="2"/>
        <v>523</v>
      </c>
    </row>
    <row r="25" spans="1:7">
      <c r="A25" s="32">
        <v>20231019</v>
      </c>
      <c r="B25" s="31">
        <f t="shared" si="0"/>
        <v>45218</v>
      </c>
      <c r="C25" s="31" t="str">
        <f t="shared" si="1"/>
        <v>Thursday</v>
      </c>
      <c r="D25" s="9">
        <v>6240</v>
      </c>
      <c r="E25" s="9">
        <v>464</v>
      </c>
      <c r="F25" s="9">
        <v>272</v>
      </c>
      <c r="G25" s="9">
        <f t="shared" si="2"/>
        <v>736</v>
      </c>
    </row>
    <row r="26" spans="1:7">
      <c r="A26" s="32">
        <v>20231023</v>
      </c>
      <c r="B26" s="31">
        <f t="shared" si="0"/>
        <v>45222</v>
      </c>
      <c r="C26" s="31" t="str">
        <f t="shared" si="1"/>
        <v>Monday</v>
      </c>
      <c r="D26" s="9">
        <v>6240</v>
      </c>
      <c r="E26" s="9">
        <v>272</v>
      </c>
      <c r="F26" s="9">
        <v>488</v>
      </c>
      <c r="G26" s="9">
        <f t="shared" si="2"/>
        <v>760</v>
      </c>
    </row>
    <row r="27" spans="1:7">
      <c r="A27" s="32">
        <v>20231024</v>
      </c>
      <c r="B27" s="31">
        <f t="shared" si="0"/>
        <v>45223</v>
      </c>
      <c r="C27" s="31" t="str">
        <f t="shared" si="1"/>
        <v>Tuesday</v>
      </c>
      <c r="D27" s="9">
        <v>6240</v>
      </c>
      <c r="E27" s="9">
        <v>216</v>
      </c>
      <c r="F27" s="9">
        <v>238</v>
      </c>
      <c r="G27" s="9">
        <f t="shared" si="2"/>
        <v>454</v>
      </c>
    </row>
    <row r="28" spans="1:7">
      <c r="A28" s="32">
        <v>20231025</v>
      </c>
      <c r="B28" s="31">
        <f t="shared" si="0"/>
        <v>45224</v>
      </c>
      <c r="C28" s="31" t="str">
        <f t="shared" si="1"/>
        <v>Wednesday</v>
      </c>
      <c r="D28" s="9">
        <v>6240</v>
      </c>
      <c r="E28" s="9">
        <v>271</v>
      </c>
      <c r="F28" s="9">
        <v>236</v>
      </c>
      <c r="G28" s="9">
        <f t="shared" si="2"/>
        <v>507</v>
      </c>
    </row>
    <row r="29" spans="1:7">
      <c r="A29" s="32">
        <v>20231026</v>
      </c>
      <c r="B29" s="31">
        <f t="shared" si="0"/>
        <v>45225</v>
      </c>
      <c r="C29" s="31" t="str">
        <f t="shared" si="1"/>
        <v>Thursday</v>
      </c>
      <c r="D29" s="9">
        <v>6240</v>
      </c>
      <c r="E29" s="9">
        <v>441</v>
      </c>
      <c r="F29" s="9">
        <v>230</v>
      </c>
      <c r="G29" s="9">
        <f t="shared" si="2"/>
        <v>671</v>
      </c>
    </row>
    <row r="30" spans="1:7">
      <c r="A30" s="32">
        <v>20231030</v>
      </c>
      <c r="B30" s="31">
        <f t="shared" si="0"/>
        <v>45229</v>
      </c>
      <c r="C30" s="31" t="str">
        <f t="shared" si="1"/>
        <v>Monday</v>
      </c>
      <c r="D30" s="9">
        <v>6240</v>
      </c>
      <c r="E30" s="9">
        <v>260</v>
      </c>
      <c r="F30" s="9">
        <v>469</v>
      </c>
      <c r="G30" s="9">
        <f t="shared" si="2"/>
        <v>729</v>
      </c>
    </row>
    <row r="31" spans="1:7">
      <c r="A31" s="32">
        <v>20231031</v>
      </c>
      <c r="B31" s="31">
        <f t="shared" si="0"/>
        <v>45230</v>
      </c>
      <c r="C31" s="31" t="str">
        <f t="shared" si="1"/>
        <v>Tuesday</v>
      </c>
      <c r="D31" s="9">
        <v>6240</v>
      </c>
      <c r="E31" s="9">
        <v>209</v>
      </c>
      <c r="F31" s="9">
        <v>239</v>
      </c>
      <c r="G31" s="9">
        <f t="shared" si="2"/>
        <v>448</v>
      </c>
    </row>
    <row r="32" spans="1:7">
      <c r="A32" s="32">
        <v>20231101</v>
      </c>
      <c r="B32" s="31">
        <f t="shared" si="0"/>
        <v>45231</v>
      </c>
      <c r="C32" s="31" t="str">
        <f t="shared" si="1"/>
        <v>Wednesday</v>
      </c>
      <c r="D32" s="9">
        <v>6240</v>
      </c>
      <c r="E32" s="9">
        <v>271</v>
      </c>
      <c r="F32" s="9">
        <v>225</v>
      </c>
      <c r="G32" s="9">
        <f t="shared" si="2"/>
        <v>496</v>
      </c>
    </row>
    <row r="33" spans="1:7">
      <c r="A33" s="32">
        <v>20231102</v>
      </c>
      <c r="B33" s="31">
        <f t="shared" si="0"/>
        <v>45232</v>
      </c>
      <c r="C33" s="31" t="str">
        <f t="shared" si="1"/>
        <v>Thursday</v>
      </c>
      <c r="D33" s="9">
        <v>6240</v>
      </c>
      <c r="E33" s="9">
        <v>473</v>
      </c>
      <c r="F33" s="9">
        <v>257</v>
      </c>
      <c r="G33" s="9">
        <f t="shared" si="2"/>
        <v>730</v>
      </c>
    </row>
    <row r="34" spans="1:7">
      <c r="A34" s="32">
        <v>20231106</v>
      </c>
      <c r="B34" s="31">
        <f t="shared" si="0"/>
        <v>45236</v>
      </c>
      <c r="C34" s="31" t="str">
        <f t="shared" si="1"/>
        <v>Monday</v>
      </c>
      <c r="D34" s="9">
        <v>6240</v>
      </c>
      <c r="E34" s="9">
        <v>240</v>
      </c>
      <c r="F34" s="9">
        <v>447</v>
      </c>
      <c r="G34" s="9">
        <f t="shared" si="2"/>
        <v>687</v>
      </c>
    </row>
    <row r="35" spans="1:7">
      <c r="A35" s="32">
        <v>20231107</v>
      </c>
      <c r="B35" s="31">
        <f t="shared" si="0"/>
        <v>45237</v>
      </c>
      <c r="C35" s="31" t="str">
        <f t="shared" si="1"/>
        <v>Tuesday</v>
      </c>
      <c r="D35" s="9">
        <v>6240</v>
      </c>
      <c r="E35" s="9">
        <v>212</v>
      </c>
      <c r="F35" s="9">
        <v>233</v>
      </c>
      <c r="G35" s="9">
        <f t="shared" si="2"/>
        <v>445</v>
      </c>
    </row>
    <row r="36" spans="1:7">
      <c r="A36" s="32">
        <v>20231108</v>
      </c>
      <c r="B36" s="31">
        <f t="shared" si="0"/>
        <v>45238</v>
      </c>
      <c r="C36" s="31" t="str">
        <f t="shared" si="1"/>
        <v>Wednesday</v>
      </c>
      <c r="D36" s="9">
        <v>6240</v>
      </c>
      <c r="E36" s="9">
        <v>275</v>
      </c>
      <c r="F36" s="9">
        <v>191</v>
      </c>
      <c r="G36" s="9">
        <f t="shared" si="2"/>
        <v>466</v>
      </c>
    </row>
    <row r="37" spans="1:7">
      <c r="A37" s="32">
        <v>20231109</v>
      </c>
      <c r="B37" s="31">
        <f t="shared" si="0"/>
        <v>45239</v>
      </c>
      <c r="C37" s="31" t="str">
        <f t="shared" si="1"/>
        <v>Thursday</v>
      </c>
      <c r="D37" s="9">
        <v>6240</v>
      </c>
      <c r="E37" s="9">
        <v>683</v>
      </c>
      <c r="F37" s="9">
        <v>241</v>
      </c>
      <c r="G37" s="9">
        <f t="shared" si="2"/>
        <v>924</v>
      </c>
    </row>
    <row r="38" spans="1:7">
      <c r="A38" s="32">
        <v>20231113</v>
      </c>
      <c r="B38" s="31">
        <f t="shared" si="0"/>
        <v>45243</v>
      </c>
      <c r="C38" s="31" t="str">
        <f t="shared" si="1"/>
        <v>Monday</v>
      </c>
      <c r="D38" s="9">
        <v>6240</v>
      </c>
      <c r="E38" s="9">
        <v>272</v>
      </c>
      <c r="F38" s="9">
        <v>685</v>
      </c>
      <c r="G38" s="9">
        <f t="shared" si="2"/>
        <v>957</v>
      </c>
    </row>
    <row r="39" spans="1:7">
      <c r="A39" s="32">
        <v>20231114</v>
      </c>
      <c r="B39" s="31">
        <f t="shared" si="0"/>
        <v>45244</v>
      </c>
      <c r="C39" s="31" t="str">
        <f t="shared" si="1"/>
        <v>Tuesday</v>
      </c>
      <c r="D39" s="9">
        <v>6240</v>
      </c>
      <c r="E39" s="9">
        <v>343</v>
      </c>
      <c r="F39" s="9">
        <v>271</v>
      </c>
      <c r="G39" s="9">
        <f t="shared" si="2"/>
        <v>614</v>
      </c>
    </row>
    <row r="40" spans="1:7">
      <c r="A40" s="32">
        <v>20231115</v>
      </c>
      <c r="B40" s="31">
        <f t="shared" si="0"/>
        <v>45245</v>
      </c>
      <c r="C40" s="31" t="str">
        <f t="shared" si="1"/>
        <v>Wednesday</v>
      </c>
      <c r="D40" s="9">
        <v>6240</v>
      </c>
      <c r="E40" s="9">
        <v>358</v>
      </c>
      <c r="F40" s="9">
        <v>327</v>
      </c>
      <c r="G40" s="9">
        <f t="shared" si="2"/>
        <v>685</v>
      </c>
    </row>
    <row r="41" spans="1:7">
      <c r="A41" s="32">
        <v>20231116</v>
      </c>
      <c r="B41" s="31">
        <f t="shared" si="0"/>
        <v>45246</v>
      </c>
      <c r="C41" s="31" t="str">
        <f t="shared" si="1"/>
        <v>Thursday</v>
      </c>
      <c r="D41" s="9">
        <v>6240</v>
      </c>
      <c r="E41" s="9">
        <v>615</v>
      </c>
      <c r="F41" s="9">
        <v>292</v>
      </c>
      <c r="G41" s="9">
        <f t="shared" si="2"/>
        <v>907</v>
      </c>
    </row>
    <row r="42" spans="1:7">
      <c r="A42" s="32">
        <v>20231120</v>
      </c>
      <c r="B42" s="31">
        <f t="shared" si="0"/>
        <v>45250</v>
      </c>
      <c r="C42" s="31" t="str">
        <f t="shared" si="1"/>
        <v>Monday</v>
      </c>
      <c r="D42" s="9">
        <v>6240</v>
      </c>
      <c r="E42" s="9">
        <v>307</v>
      </c>
      <c r="F42" s="9">
        <v>714</v>
      </c>
      <c r="G42" s="9">
        <f t="shared" si="2"/>
        <v>1021</v>
      </c>
    </row>
    <row r="43" spans="1:7">
      <c r="A43" s="32">
        <v>20231121</v>
      </c>
      <c r="B43" s="31">
        <f t="shared" si="0"/>
        <v>45251</v>
      </c>
      <c r="C43" s="31" t="str">
        <f t="shared" si="1"/>
        <v>Tuesday</v>
      </c>
      <c r="D43" s="9">
        <v>6240</v>
      </c>
      <c r="E43" s="9">
        <v>251</v>
      </c>
      <c r="F43" s="9">
        <v>286</v>
      </c>
      <c r="G43" s="9">
        <f t="shared" si="2"/>
        <v>537</v>
      </c>
    </row>
    <row r="44" spans="1:7">
      <c r="A44" s="32">
        <v>20231122</v>
      </c>
      <c r="B44" s="31">
        <f t="shared" si="0"/>
        <v>45252</v>
      </c>
      <c r="C44" s="31" t="str">
        <f t="shared" si="1"/>
        <v>Wednesday</v>
      </c>
      <c r="D44" s="9">
        <v>6240</v>
      </c>
      <c r="E44" s="9">
        <v>306</v>
      </c>
      <c r="F44" s="9">
        <v>240</v>
      </c>
      <c r="G44" s="9">
        <f t="shared" si="2"/>
        <v>546</v>
      </c>
    </row>
    <row r="45" spans="1:7">
      <c r="A45" s="32">
        <v>20231123</v>
      </c>
      <c r="B45" s="31">
        <f t="shared" si="0"/>
        <v>45253</v>
      </c>
      <c r="C45" s="31" t="str">
        <f t="shared" si="1"/>
        <v>Thursday</v>
      </c>
      <c r="D45" s="9">
        <v>6240</v>
      </c>
      <c r="E45" s="9">
        <v>574</v>
      </c>
      <c r="F45" s="9">
        <v>254</v>
      </c>
      <c r="G45" s="9">
        <f t="shared" si="2"/>
        <v>828</v>
      </c>
    </row>
    <row r="46" spans="1:7">
      <c r="A46" s="32">
        <v>20231127</v>
      </c>
      <c r="B46" s="31">
        <f t="shared" si="0"/>
        <v>45257</v>
      </c>
      <c r="C46" s="31" t="str">
        <f t="shared" si="1"/>
        <v>Monday</v>
      </c>
      <c r="D46" s="9">
        <v>6240</v>
      </c>
      <c r="E46" s="9">
        <v>268</v>
      </c>
      <c r="F46" s="9">
        <v>567</v>
      </c>
      <c r="G46" s="9">
        <f t="shared" si="2"/>
        <v>835</v>
      </c>
    </row>
    <row r="47" spans="1:7">
      <c r="A47" s="32">
        <v>20231128</v>
      </c>
      <c r="B47" s="31">
        <f t="shared" si="0"/>
        <v>45258</v>
      </c>
      <c r="C47" s="31" t="str">
        <f t="shared" si="1"/>
        <v>Tuesday</v>
      </c>
      <c r="D47" s="9">
        <v>6240</v>
      </c>
      <c r="E47" s="9">
        <v>215</v>
      </c>
      <c r="F47" s="9">
        <v>245</v>
      </c>
      <c r="G47" s="9">
        <f t="shared" si="2"/>
        <v>460</v>
      </c>
    </row>
    <row r="48" spans="1:7">
      <c r="A48" s="32">
        <v>20231129</v>
      </c>
      <c r="B48" s="31">
        <f t="shared" si="0"/>
        <v>45259</v>
      </c>
      <c r="C48" s="31" t="str">
        <f t="shared" si="1"/>
        <v>Wednesday</v>
      </c>
      <c r="D48" s="9">
        <v>6240</v>
      </c>
      <c r="E48" s="9">
        <v>298</v>
      </c>
      <c r="F48" s="9">
        <v>264</v>
      </c>
      <c r="G48" s="9">
        <f t="shared" si="2"/>
        <v>562</v>
      </c>
    </row>
    <row r="49" spans="1:7">
      <c r="A49" s="32">
        <v>20231130</v>
      </c>
      <c r="B49" s="31">
        <f t="shared" si="0"/>
        <v>45260</v>
      </c>
      <c r="C49" s="31" t="str">
        <f t="shared" si="1"/>
        <v>Thursday</v>
      </c>
      <c r="D49" s="9">
        <v>6240</v>
      </c>
      <c r="E49" s="9">
        <v>632</v>
      </c>
      <c r="F49" s="9">
        <v>225</v>
      </c>
      <c r="G49" s="9">
        <f t="shared" si="2"/>
        <v>857</v>
      </c>
    </row>
    <row r="50" spans="1:7">
      <c r="A50" s="37">
        <v>20231204</v>
      </c>
      <c r="B50" s="31">
        <f t="shared" si="0"/>
        <v>45264</v>
      </c>
      <c r="C50" s="31" t="str">
        <f t="shared" si="1"/>
        <v>Monday</v>
      </c>
      <c r="D50" s="9">
        <v>6240</v>
      </c>
      <c r="E50" s="9">
        <v>273</v>
      </c>
      <c r="F50" s="9">
        <v>636</v>
      </c>
      <c r="G50" s="9">
        <f t="shared" si="2"/>
        <v>909</v>
      </c>
    </row>
    <row r="51" spans="1:7">
      <c r="A51" s="37">
        <v>20231205</v>
      </c>
      <c r="B51" s="31">
        <f t="shared" si="0"/>
        <v>45265</v>
      </c>
      <c r="C51" s="31" t="str">
        <f t="shared" si="1"/>
        <v>Tuesday</v>
      </c>
      <c r="D51" s="9">
        <v>6240</v>
      </c>
      <c r="E51" s="9">
        <v>253</v>
      </c>
      <c r="F51" s="9">
        <v>265</v>
      </c>
      <c r="G51" s="9">
        <f t="shared" si="2"/>
        <v>518</v>
      </c>
    </row>
    <row r="52" spans="1:7">
      <c r="A52" s="37">
        <v>20231206</v>
      </c>
      <c r="B52" s="31">
        <f t="shared" si="0"/>
        <v>45266</v>
      </c>
      <c r="C52" s="31" t="str">
        <f t="shared" si="1"/>
        <v>Wednesday</v>
      </c>
      <c r="D52" s="9">
        <v>6240</v>
      </c>
      <c r="E52" s="9">
        <v>282</v>
      </c>
      <c r="F52" s="9">
        <v>243</v>
      </c>
      <c r="G52" s="9">
        <f t="shared" si="2"/>
        <v>525</v>
      </c>
    </row>
    <row r="53" spans="1:7">
      <c r="A53" s="37">
        <v>20231207</v>
      </c>
      <c r="B53" s="31">
        <f t="shared" si="0"/>
        <v>45267</v>
      </c>
      <c r="C53" s="31" t="str">
        <f t="shared" si="1"/>
        <v>Thursday</v>
      </c>
      <c r="D53" s="9">
        <v>6240</v>
      </c>
      <c r="E53" s="9">
        <v>514</v>
      </c>
      <c r="F53" s="9">
        <v>247</v>
      </c>
      <c r="G53" s="9">
        <f t="shared" si="2"/>
        <v>761</v>
      </c>
    </row>
    <row r="54" spans="1:7">
      <c r="A54" s="37">
        <v>20231211</v>
      </c>
      <c r="B54" s="31">
        <f t="shared" si="0"/>
        <v>45271</v>
      </c>
      <c r="C54" s="31" t="str">
        <f t="shared" si="1"/>
        <v>Monday</v>
      </c>
      <c r="D54" s="9">
        <v>6240</v>
      </c>
      <c r="E54" s="9">
        <v>271</v>
      </c>
      <c r="F54" s="9">
        <v>633</v>
      </c>
      <c r="G54" s="9">
        <f t="shared" si="2"/>
        <v>904</v>
      </c>
    </row>
    <row r="55" spans="1:7">
      <c r="A55" s="37">
        <v>20231212</v>
      </c>
      <c r="B55" s="31">
        <f t="shared" si="0"/>
        <v>45272</v>
      </c>
      <c r="C55" s="31" t="str">
        <f t="shared" si="1"/>
        <v>Tuesday</v>
      </c>
      <c r="D55" s="9">
        <v>6240</v>
      </c>
      <c r="E55" s="9">
        <v>228</v>
      </c>
      <c r="F55" s="9">
        <v>310</v>
      </c>
      <c r="G55" s="9">
        <f t="shared" si="2"/>
        <v>538</v>
      </c>
    </row>
    <row r="56" spans="1:7">
      <c r="A56" s="37">
        <v>20231213</v>
      </c>
      <c r="B56" s="31">
        <f t="shared" si="0"/>
        <v>45273</v>
      </c>
      <c r="C56" s="31" t="str">
        <f t="shared" si="1"/>
        <v>Wednesday</v>
      </c>
      <c r="D56" s="9">
        <v>6240</v>
      </c>
      <c r="E56" s="9">
        <v>284</v>
      </c>
      <c r="F56" s="9">
        <v>234</v>
      </c>
      <c r="G56" s="9">
        <f t="shared" si="2"/>
        <v>518</v>
      </c>
    </row>
    <row r="57" spans="1:7">
      <c r="A57" s="37">
        <v>20231214</v>
      </c>
      <c r="B57" s="31">
        <f t="shared" si="0"/>
        <v>45274</v>
      </c>
      <c r="C57" s="31" t="str">
        <f t="shared" si="1"/>
        <v>Thursday</v>
      </c>
      <c r="D57" s="9">
        <v>6240</v>
      </c>
      <c r="E57" s="9">
        <v>626</v>
      </c>
      <c r="F57" s="9">
        <v>300</v>
      </c>
      <c r="G57" s="9">
        <f t="shared" si="2"/>
        <v>926</v>
      </c>
    </row>
    <row r="58" spans="1:7">
      <c r="A58" s="37">
        <v>20231218</v>
      </c>
      <c r="B58" s="31">
        <f t="shared" si="0"/>
        <v>45278</v>
      </c>
      <c r="C58" s="31" t="str">
        <f t="shared" si="1"/>
        <v>Monday</v>
      </c>
      <c r="D58" s="9">
        <v>6240</v>
      </c>
      <c r="E58" s="9">
        <v>288</v>
      </c>
      <c r="F58" s="9">
        <v>606</v>
      </c>
      <c r="G58" s="9">
        <f t="shared" si="2"/>
        <v>894</v>
      </c>
    </row>
    <row r="59" spans="1:7">
      <c r="A59" s="37">
        <v>20231219</v>
      </c>
      <c r="B59" s="31">
        <f t="shared" si="0"/>
        <v>45279</v>
      </c>
      <c r="C59" s="31" t="str">
        <f t="shared" si="1"/>
        <v>Tuesday</v>
      </c>
      <c r="D59" s="9">
        <v>6240</v>
      </c>
      <c r="E59" s="9">
        <v>225</v>
      </c>
      <c r="F59" s="9">
        <v>253</v>
      </c>
      <c r="G59" s="9">
        <f t="shared" si="2"/>
        <v>478</v>
      </c>
    </row>
    <row r="60" spans="1:7">
      <c r="A60" s="37">
        <v>20231220</v>
      </c>
      <c r="B60" s="31">
        <f t="shared" si="0"/>
        <v>45280</v>
      </c>
      <c r="C60" s="31" t="str">
        <f t="shared" si="1"/>
        <v>Wednesday</v>
      </c>
      <c r="D60" s="9">
        <v>6240</v>
      </c>
      <c r="E60" s="9">
        <v>262</v>
      </c>
      <c r="F60" s="9">
        <v>197</v>
      </c>
      <c r="G60" s="9">
        <f t="shared" si="2"/>
        <v>459</v>
      </c>
    </row>
    <row r="61" spans="1:7">
      <c r="A61" s="37">
        <v>20231221</v>
      </c>
      <c r="B61" s="31">
        <f t="shared" si="0"/>
        <v>45281</v>
      </c>
      <c r="C61" s="31" t="str">
        <f t="shared" si="1"/>
        <v>Thursday</v>
      </c>
      <c r="D61" s="9">
        <v>6240</v>
      </c>
      <c r="E61" s="9">
        <v>479</v>
      </c>
      <c r="F61" s="9">
        <v>219</v>
      </c>
      <c r="G61" s="9">
        <f t="shared" si="2"/>
        <v>698</v>
      </c>
    </row>
    <row r="62" spans="1:7">
      <c r="A62" s="37">
        <v>20231225</v>
      </c>
      <c r="B62" s="31">
        <f t="shared" si="0"/>
        <v>45285</v>
      </c>
      <c r="C62" s="31" t="str">
        <f t="shared" si="1"/>
        <v>Monday</v>
      </c>
      <c r="D62" s="9">
        <v>6240</v>
      </c>
      <c r="E62" s="9">
        <v>334</v>
      </c>
      <c r="F62" s="9">
        <v>514</v>
      </c>
      <c r="G62" s="9">
        <f t="shared" si="2"/>
        <v>848</v>
      </c>
    </row>
    <row r="63" spans="1:7">
      <c r="A63" s="37">
        <v>20231226</v>
      </c>
      <c r="B63" s="31">
        <f t="shared" si="0"/>
        <v>45286</v>
      </c>
      <c r="C63" s="31" t="str">
        <f t="shared" si="1"/>
        <v>Tuesday</v>
      </c>
      <c r="D63" s="9">
        <v>6240</v>
      </c>
      <c r="E63" s="9">
        <v>230</v>
      </c>
      <c r="F63" s="9">
        <v>257</v>
      </c>
      <c r="G63" s="9">
        <f t="shared" si="2"/>
        <v>487</v>
      </c>
    </row>
    <row r="64" spans="1:7">
      <c r="A64" s="37">
        <v>20231227</v>
      </c>
      <c r="B64" s="31">
        <f t="shared" si="0"/>
        <v>45287</v>
      </c>
      <c r="C64" s="31" t="str">
        <f t="shared" si="1"/>
        <v>Wednesday</v>
      </c>
      <c r="D64" s="9">
        <v>6240</v>
      </c>
      <c r="E64" s="9">
        <v>297</v>
      </c>
      <c r="F64" s="9">
        <v>256</v>
      </c>
      <c r="G64" s="9">
        <f t="shared" si="2"/>
        <v>553</v>
      </c>
    </row>
    <row r="65" spans="1:7">
      <c r="A65" s="37">
        <v>20231228</v>
      </c>
      <c r="B65" s="31">
        <f t="shared" si="0"/>
        <v>45288</v>
      </c>
      <c r="C65" s="31" t="str">
        <f t="shared" si="1"/>
        <v>Thursday</v>
      </c>
      <c r="D65" s="9">
        <v>6240</v>
      </c>
      <c r="E65" s="9">
        <v>705</v>
      </c>
      <c r="F65" s="9">
        <v>227</v>
      </c>
      <c r="G65" s="9">
        <f t="shared" si="2"/>
        <v>932</v>
      </c>
    </row>
  </sheetData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31BB5-5DD9-48A4-8508-8FD5F2C39373}">
  <sheetPr filterMode="1"/>
  <dimension ref="A1:J338"/>
  <sheetViews>
    <sheetView topLeftCell="B248" zoomScale="160" zoomScaleNormal="160" workbookViewId="0">
      <selection activeCell="I290" sqref="I290:I333"/>
    </sheetView>
  </sheetViews>
  <sheetFormatPr defaultRowHeight="12.75"/>
  <cols>
    <col min="1" max="1" width="13.6640625" bestFit="1" customWidth="1"/>
    <col min="2" max="3" width="13.6640625" customWidth="1"/>
    <col min="4" max="4" width="10.5" style="41" bestFit="1" customWidth="1"/>
    <col min="5" max="5" width="22.6640625" style="41" bestFit="1" customWidth="1"/>
    <col min="6" max="6" width="22.5" style="41" bestFit="1" customWidth="1"/>
  </cols>
  <sheetData>
    <row r="1" spans="1:6" ht="15.75">
      <c r="A1" s="39" t="s">
        <v>91</v>
      </c>
      <c r="B1" s="39" t="s">
        <v>96</v>
      </c>
      <c r="C1" s="39" t="s">
        <v>95</v>
      </c>
      <c r="D1" s="39" t="s">
        <v>92</v>
      </c>
      <c r="E1" s="39" t="s">
        <v>93</v>
      </c>
      <c r="F1" s="39" t="s">
        <v>94</v>
      </c>
    </row>
    <row r="2" spans="1:6" hidden="1">
      <c r="A2" s="40">
        <v>20240101</v>
      </c>
      <c r="B2" s="42">
        <f>DATE(LEFT(A2,4), MID(A2,5,2), RIGHT(A2,2))</f>
        <v>45292</v>
      </c>
      <c r="C2" s="40" t="str">
        <f>TEXT(B2, "dddd")</f>
        <v>Monday</v>
      </c>
      <c r="D2" s="40">
        <v>6240</v>
      </c>
      <c r="E2" s="40">
        <v>268</v>
      </c>
      <c r="F2" s="40">
        <v>1435</v>
      </c>
    </row>
    <row r="3" spans="1:6">
      <c r="A3" s="40">
        <v>20240102</v>
      </c>
      <c r="B3" s="42">
        <f t="shared" ref="B3:B66" si="0">DATE(LEFT(A3,4), MID(A3,5,2), RIGHT(A3,2))</f>
        <v>45293</v>
      </c>
      <c r="C3" s="40" t="str">
        <f t="shared" ref="C3:C66" si="1">TEXT(B3, "dddd")</f>
        <v>Tuesday</v>
      </c>
      <c r="D3" s="40">
        <v>6240</v>
      </c>
      <c r="E3" s="40">
        <v>298</v>
      </c>
      <c r="F3" s="40">
        <v>580</v>
      </c>
    </row>
    <row r="4" spans="1:6">
      <c r="A4" s="40">
        <v>20240103</v>
      </c>
      <c r="B4" s="42">
        <f t="shared" si="0"/>
        <v>45294</v>
      </c>
      <c r="C4" s="40" t="str">
        <f t="shared" si="1"/>
        <v>Wednesday</v>
      </c>
      <c r="D4" s="40">
        <v>6240</v>
      </c>
      <c r="E4" s="40">
        <v>261</v>
      </c>
      <c r="F4" s="40">
        <v>281</v>
      </c>
    </row>
    <row r="5" spans="1:6" hidden="1">
      <c r="A5" s="40">
        <v>20240104</v>
      </c>
      <c r="B5" s="42">
        <f t="shared" si="0"/>
        <v>45295</v>
      </c>
      <c r="C5" s="40" t="str">
        <f t="shared" si="1"/>
        <v>Thursday</v>
      </c>
      <c r="D5" s="40">
        <v>6240</v>
      </c>
      <c r="E5" s="40">
        <v>389</v>
      </c>
      <c r="F5" s="40">
        <v>214</v>
      </c>
    </row>
    <row r="6" spans="1:6" hidden="1">
      <c r="A6" s="40">
        <v>20240105</v>
      </c>
      <c r="B6" s="42">
        <f t="shared" si="0"/>
        <v>45296</v>
      </c>
      <c r="C6" s="40" t="str">
        <f t="shared" si="1"/>
        <v>Friday</v>
      </c>
      <c r="D6" s="40">
        <v>6240</v>
      </c>
      <c r="E6" s="40">
        <v>744</v>
      </c>
      <c r="F6" s="40">
        <v>427</v>
      </c>
    </row>
    <row r="7" spans="1:6" hidden="1">
      <c r="A7" s="40">
        <v>20240106</v>
      </c>
      <c r="B7" s="42">
        <f t="shared" si="0"/>
        <v>45297</v>
      </c>
      <c r="C7" s="40" t="str">
        <f t="shared" si="1"/>
        <v>Saturday</v>
      </c>
      <c r="D7" s="40">
        <v>6240</v>
      </c>
      <c r="E7" s="40">
        <v>549</v>
      </c>
      <c r="F7" s="40">
        <v>312</v>
      </c>
    </row>
    <row r="8" spans="1:6" hidden="1">
      <c r="A8" s="40">
        <v>20240107</v>
      </c>
      <c r="B8" s="42">
        <f t="shared" si="0"/>
        <v>45298</v>
      </c>
      <c r="C8" s="40" t="str">
        <f t="shared" si="1"/>
        <v>Sunday</v>
      </c>
      <c r="D8" s="40">
        <v>6240</v>
      </c>
      <c r="E8" s="40">
        <v>547</v>
      </c>
      <c r="F8" s="40">
        <v>462</v>
      </c>
    </row>
    <row r="9" spans="1:6" hidden="1">
      <c r="A9" s="40">
        <v>20240108</v>
      </c>
      <c r="B9" s="42">
        <f t="shared" si="0"/>
        <v>45299</v>
      </c>
      <c r="C9" s="40" t="str">
        <f t="shared" si="1"/>
        <v>Monday</v>
      </c>
      <c r="D9" s="40">
        <v>6240</v>
      </c>
      <c r="E9" s="40">
        <v>541</v>
      </c>
      <c r="F9" s="40">
        <v>385</v>
      </c>
    </row>
    <row r="10" spans="1:6">
      <c r="A10" s="40">
        <v>20240109</v>
      </c>
      <c r="B10" s="42">
        <f t="shared" si="0"/>
        <v>45300</v>
      </c>
      <c r="C10" s="40" t="str">
        <f t="shared" si="1"/>
        <v>Tuesday</v>
      </c>
      <c r="D10" s="40">
        <v>6240</v>
      </c>
      <c r="E10" s="40">
        <v>791</v>
      </c>
      <c r="F10" s="40">
        <v>379</v>
      </c>
    </row>
    <row r="11" spans="1:6">
      <c r="A11" s="40">
        <v>20240110</v>
      </c>
      <c r="B11" s="42">
        <f t="shared" si="0"/>
        <v>45301</v>
      </c>
      <c r="C11" s="40" t="str">
        <f t="shared" si="1"/>
        <v>Wednesday</v>
      </c>
      <c r="D11" s="40">
        <v>6240</v>
      </c>
      <c r="E11" s="40">
        <v>899</v>
      </c>
      <c r="F11" s="40">
        <v>321</v>
      </c>
    </row>
    <row r="12" spans="1:6" hidden="1">
      <c r="A12" s="40">
        <v>20240111</v>
      </c>
      <c r="B12" s="42">
        <f t="shared" si="0"/>
        <v>45302</v>
      </c>
      <c r="C12" s="40" t="str">
        <f t="shared" si="1"/>
        <v>Thursday</v>
      </c>
      <c r="D12" s="40">
        <v>6240</v>
      </c>
      <c r="E12" s="40">
        <v>1061</v>
      </c>
      <c r="F12" s="40">
        <v>292</v>
      </c>
    </row>
    <row r="13" spans="1:6" hidden="1">
      <c r="A13" s="40">
        <v>20240112</v>
      </c>
      <c r="B13" s="42">
        <f t="shared" si="0"/>
        <v>45303</v>
      </c>
      <c r="C13" s="40" t="str">
        <f t="shared" si="1"/>
        <v>Friday</v>
      </c>
      <c r="D13" s="40">
        <v>6240</v>
      </c>
      <c r="E13" s="40">
        <v>1528</v>
      </c>
      <c r="F13" s="40">
        <v>277</v>
      </c>
    </row>
    <row r="14" spans="1:6" hidden="1">
      <c r="A14" s="40">
        <v>20240113</v>
      </c>
      <c r="B14" s="42">
        <f t="shared" si="0"/>
        <v>45304</v>
      </c>
      <c r="C14" s="40" t="str">
        <f t="shared" si="1"/>
        <v>Saturday</v>
      </c>
      <c r="D14" s="40">
        <v>6240</v>
      </c>
      <c r="E14" s="40">
        <v>620</v>
      </c>
      <c r="F14" s="40">
        <v>311</v>
      </c>
    </row>
    <row r="15" spans="1:6" hidden="1">
      <c r="A15" s="40">
        <v>20240114</v>
      </c>
      <c r="B15" s="42">
        <f t="shared" si="0"/>
        <v>45305</v>
      </c>
      <c r="C15" s="40" t="str">
        <f t="shared" si="1"/>
        <v>Sunday</v>
      </c>
      <c r="D15" s="40">
        <v>6240</v>
      </c>
      <c r="E15" s="40">
        <v>364</v>
      </c>
      <c r="F15" s="40">
        <v>501</v>
      </c>
    </row>
    <row r="16" spans="1:6" hidden="1">
      <c r="A16" s="40">
        <v>20240115</v>
      </c>
      <c r="B16" s="42">
        <f t="shared" si="0"/>
        <v>45306</v>
      </c>
      <c r="C16" s="40" t="str">
        <f t="shared" si="1"/>
        <v>Monday</v>
      </c>
      <c r="D16" s="40">
        <v>6240</v>
      </c>
      <c r="E16" s="40">
        <v>456</v>
      </c>
      <c r="F16" s="40">
        <v>371</v>
      </c>
    </row>
    <row r="17" spans="1:6">
      <c r="A17" s="40">
        <v>20240116</v>
      </c>
      <c r="B17" s="42">
        <f t="shared" si="0"/>
        <v>45307</v>
      </c>
      <c r="C17" s="40" t="str">
        <f t="shared" si="1"/>
        <v>Tuesday</v>
      </c>
      <c r="D17" s="40">
        <v>6240</v>
      </c>
      <c r="E17" s="40">
        <v>241</v>
      </c>
      <c r="F17" s="40">
        <v>263</v>
      </c>
    </row>
    <row r="18" spans="1:6">
      <c r="A18" s="40">
        <v>20240117</v>
      </c>
      <c r="B18" s="42">
        <f t="shared" si="0"/>
        <v>45308</v>
      </c>
      <c r="C18" s="40" t="str">
        <f t="shared" si="1"/>
        <v>Wednesday</v>
      </c>
      <c r="D18" s="40">
        <v>6240</v>
      </c>
      <c r="E18" s="40">
        <v>264</v>
      </c>
      <c r="F18" s="40">
        <v>428</v>
      </c>
    </row>
    <row r="19" spans="1:6" hidden="1">
      <c r="A19" s="40">
        <v>20240118</v>
      </c>
      <c r="B19" s="42">
        <f t="shared" si="0"/>
        <v>45309</v>
      </c>
      <c r="C19" s="40" t="str">
        <f t="shared" si="1"/>
        <v>Thursday</v>
      </c>
      <c r="D19" s="40">
        <v>6240</v>
      </c>
      <c r="E19" s="40">
        <v>336</v>
      </c>
      <c r="F19" s="40">
        <v>285</v>
      </c>
    </row>
    <row r="20" spans="1:6" hidden="1">
      <c r="A20" s="40">
        <v>20240119</v>
      </c>
      <c r="B20" s="42">
        <f t="shared" si="0"/>
        <v>45310</v>
      </c>
      <c r="C20" s="40" t="str">
        <f t="shared" si="1"/>
        <v>Friday</v>
      </c>
      <c r="D20" s="40">
        <v>6240</v>
      </c>
      <c r="E20" s="40">
        <v>452</v>
      </c>
      <c r="F20" s="40">
        <v>316</v>
      </c>
    </row>
    <row r="21" spans="1:6" hidden="1">
      <c r="A21" s="40">
        <v>20240120</v>
      </c>
      <c r="B21" s="42">
        <f t="shared" si="0"/>
        <v>45311</v>
      </c>
      <c r="C21" s="40" t="str">
        <f t="shared" si="1"/>
        <v>Saturday</v>
      </c>
      <c r="D21" s="40">
        <v>6240</v>
      </c>
      <c r="E21" s="40">
        <v>316</v>
      </c>
      <c r="F21" s="40">
        <v>206</v>
      </c>
    </row>
    <row r="22" spans="1:6" hidden="1">
      <c r="A22" s="40">
        <v>20240121</v>
      </c>
      <c r="B22" s="42">
        <f t="shared" si="0"/>
        <v>45312</v>
      </c>
      <c r="C22" s="40" t="str">
        <f t="shared" si="1"/>
        <v>Sunday</v>
      </c>
      <c r="D22" s="40">
        <v>6240</v>
      </c>
      <c r="E22" s="40">
        <v>258</v>
      </c>
      <c r="F22" s="40">
        <v>194</v>
      </c>
    </row>
    <row r="23" spans="1:6" hidden="1">
      <c r="A23" s="40">
        <v>20240122</v>
      </c>
      <c r="B23" s="42">
        <f t="shared" si="0"/>
        <v>45313</v>
      </c>
      <c r="C23" s="40" t="str">
        <f t="shared" si="1"/>
        <v>Monday</v>
      </c>
      <c r="D23" s="40">
        <v>6240</v>
      </c>
      <c r="E23" s="40">
        <v>279</v>
      </c>
      <c r="F23" s="40">
        <v>270</v>
      </c>
    </row>
    <row r="24" spans="1:6">
      <c r="A24" s="40">
        <v>20240123</v>
      </c>
      <c r="B24" s="42">
        <f t="shared" si="0"/>
        <v>45314</v>
      </c>
      <c r="C24" s="40" t="str">
        <f t="shared" si="1"/>
        <v>Tuesday</v>
      </c>
      <c r="D24" s="40">
        <v>6240</v>
      </c>
      <c r="E24" s="40">
        <v>207</v>
      </c>
      <c r="F24" s="40">
        <v>181</v>
      </c>
    </row>
    <row r="25" spans="1:6">
      <c r="A25" s="40">
        <v>20240124</v>
      </c>
      <c r="B25" s="42">
        <f t="shared" si="0"/>
        <v>45315</v>
      </c>
      <c r="C25" s="40" t="str">
        <f t="shared" si="1"/>
        <v>Wednesday</v>
      </c>
      <c r="D25" s="40">
        <v>6240</v>
      </c>
      <c r="E25" s="40">
        <v>218</v>
      </c>
      <c r="F25" s="40">
        <v>146</v>
      </c>
    </row>
    <row r="26" spans="1:6" hidden="1">
      <c r="A26" s="40">
        <v>20240125</v>
      </c>
      <c r="B26" s="42">
        <f t="shared" si="0"/>
        <v>45316</v>
      </c>
      <c r="C26" s="40" t="str">
        <f t="shared" si="1"/>
        <v>Thursday</v>
      </c>
      <c r="D26" s="40">
        <v>6240</v>
      </c>
      <c r="E26" s="40">
        <v>205</v>
      </c>
      <c r="F26" s="40">
        <v>154</v>
      </c>
    </row>
    <row r="27" spans="1:6" hidden="1">
      <c r="A27" s="40">
        <v>20240126</v>
      </c>
      <c r="B27" s="42">
        <f t="shared" si="0"/>
        <v>45317</v>
      </c>
      <c r="C27" s="40" t="str">
        <f t="shared" si="1"/>
        <v>Friday</v>
      </c>
      <c r="D27" s="40">
        <v>6240</v>
      </c>
      <c r="E27" s="40">
        <v>312</v>
      </c>
      <c r="F27" s="40">
        <v>231</v>
      </c>
    </row>
    <row r="28" spans="1:6" hidden="1">
      <c r="A28" s="40">
        <v>20240127</v>
      </c>
      <c r="B28" s="42">
        <f t="shared" si="0"/>
        <v>45318</v>
      </c>
      <c r="C28" s="40" t="str">
        <f t="shared" si="1"/>
        <v>Saturday</v>
      </c>
      <c r="D28" s="40">
        <v>6240</v>
      </c>
      <c r="E28" s="40">
        <v>186</v>
      </c>
      <c r="F28" s="40">
        <v>181</v>
      </c>
    </row>
    <row r="29" spans="1:6" hidden="1">
      <c r="A29" s="40">
        <v>20240128</v>
      </c>
      <c r="B29" s="42">
        <f t="shared" si="0"/>
        <v>45319</v>
      </c>
      <c r="C29" s="40" t="str">
        <f t="shared" si="1"/>
        <v>Sunday</v>
      </c>
      <c r="D29" s="40">
        <v>6240</v>
      </c>
      <c r="E29" s="40">
        <v>225</v>
      </c>
      <c r="F29" s="40">
        <v>217</v>
      </c>
    </row>
    <row r="30" spans="1:6" hidden="1">
      <c r="A30" s="40">
        <v>20240129</v>
      </c>
      <c r="B30" s="42">
        <f t="shared" si="0"/>
        <v>45320</v>
      </c>
      <c r="C30" s="40" t="str">
        <f t="shared" si="1"/>
        <v>Monday</v>
      </c>
      <c r="D30" s="40">
        <v>6240</v>
      </c>
      <c r="E30" s="40">
        <v>230</v>
      </c>
      <c r="F30" s="40">
        <v>227</v>
      </c>
    </row>
    <row r="31" spans="1:6">
      <c r="A31" s="40">
        <v>20240130</v>
      </c>
      <c r="B31" s="42">
        <f t="shared" si="0"/>
        <v>45321</v>
      </c>
      <c r="C31" s="40" t="str">
        <f t="shared" si="1"/>
        <v>Tuesday</v>
      </c>
      <c r="D31" s="40">
        <v>6240</v>
      </c>
      <c r="E31" s="40">
        <v>225</v>
      </c>
      <c r="F31" s="40">
        <v>201</v>
      </c>
    </row>
    <row r="32" spans="1:6">
      <c r="A32" s="40">
        <v>20240131</v>
      </c>
      <c r="B32" s="42">
        <f t="shared" si="0"/>
        <v>45322</v>
      </c>
      <c r="C32" s="40" t="str">
        <f t="shared" si="1"/>
        <v>Wednesday</v>
      </c>
      <c r="D32" s="40">
        <v>6240</v>
      </c>
      <c r="E32" s="40">
        <v>292</v>
      </c>
      <c r="F32" s="40">
        <v>189</v>
      </c>
    </row>
    <row r="33" spans="1:6" hidden="1">
      <c r="A33" s="40">
        <v>20240201</v>
      </c>
      <c r="B33" s="42">
        <f t="shared" si="0"/>
        <v>45323</v>
      </c>
      <c r="C33" s="40" t="str">
        <f t="shared" si="1"/>
        <v>Thursday</v>
      </c>
      <c r="D33" s="40">
        <v>6240</v>
      </c>
      <c r="E33" s="40">
        <v>262</v>
      </c>
      <c r="F33" s="40">
        <v>190</v>
      </c>
    </row>
    <row r="34" spans="1:6" hidden="1">
      <c r="A34" s="40">
        <v>20240202</v>
      </c>
      <c r="B34" s="42">
        <f t="shared" si="0"/>
        <v>45324</v>
      </c>
      <c r="C34" s="40" t="str">
        <f t="shared" si="1"/>
        <v>Friday</v>
      </c>
      <c r="D34" s="40">
        <v>6240</v>
      </c>
      <c r="E34" s="40">
        <v>301</v>
      </c>
      <c r="F34" s="40">
        <v>173</v>
      </c>
    </row>
    <row r="35" spans="1:6" hidden="1">
      <c r="A35" s="40">
        <v>20240203</v>
      </c>
      <c r="B35" s="42">
        <f t="shared" si="0"/>
        <v>45325</v>
      </c>
      <c r="C35" s="40" t="str">
        <f t="shared" si="1"/>
        <v>Saturday</v>
      </c>
      <c r="D35" s="40">
        <v>6240</v>
      </c>
      <c r="E35" s="40">
        <v>242</v>
      </c>
      <c r="F35" s="40">
        <v>186</v>
      </c>
    </row>
    <row r="36" spans="1:6" hidden="1">
      <c r="A36" s="40">
        <v>20240204</v>
      </c>
      <c r="B36" s="42">
        <f t="shared" si="0"/>
        <v>45326</v>
      </c>
      <c r="C36" s="40" t="str">
        <f t="shared" si="1"/>
        <v>Sunday</v>
      </c>
      <c r="D36" s="40">
        <v>6240</v>
      </c>
      <c r="E36" s="40">
        <v>241</v>
      </c>
      <c r="F36" s="40">
        <v>189</v>
      </c>
    </row>
    <row r="37" spans="1:6" hidden="1">
      <c r="A37" s="40">
        <v>20240205</v>
      </c>
      <c r="B37" s="42">
        <f t="shared" si="0"/>
        <v>45327</v>
      </c>
      <c r="C37" s="40" t="str">
        <f t="shared" si="1"/>
        <v>Monday</v>
      </c>
      <c r="D37" s="40">
        <v>6240</v>
      </c>
      <c r="E37" s="40">
        <v>227</v>
      </c>
      <c r="F37" s="40">
        <v>189</v>
      </c>
    </row>
    <row r="38" spans="1:6">
      <c r="A38" s="40">
        <v>20240206</v>
      </c>
      <c r="B38" s="42">
        <f t="shared" si="0"/>
        <v>45328</v>
      </c>
      <c r="C38" s="40" t="str">
        <f t="shared" si="1"/>
        <v>Tuesday</v>
      </c>
      <c r="D38" s="40">
        <v>6240</v>
      </c>
      <c r="E38" s="40">
        <v>271</v>
      </c>
      <c r="F38" s="40">
        <v>171</v>
      </c>
    </row>
    <row r="39" spans="1:6">
      <c r="A39" s="40">
        <v>20240207</v>
      </c>
      <c r="B39" s="42">
        <f t="shared" si="0"/>
        <v>45329</v>
      </c>
      <c r="C39" s="40" t="str">
        <f t="shared" si="1"/>
        <v>Wednesday</v>
      </c>
      <c r="D39" s="40">
        <v>6240</v>
      </c>
      <c r="E39" s="40">
        <v>325</v>
      </c>
      <c r="F39" s="40">
        <v>187</v>
      </c>
    </row>
    <row r="40" spans="1:6" hidden="1">
      <c r="A40" s="40">
        <v>20240208</v>
      </c>
      <c r="B40" s="42">
        <f t="shared" si="0"/>
        <v>45330</v>
      </c>
      <c r="C40" s="40" t="str">
        <f t="shared" si="1"/>
        <v>Thursday</v>
      </c>
      <c r="D40" s="40">
        <v>6240</v>
      </c>
      <c r="E40" s="40">
        <v>330</v>
      </c>
      <c r="F40" s="40">
        <v>181</v>
      </c>
    </row>
    <row r="41" spans="1:6" hidden="1">
      <c r="A41" s="40">
        <v>20240209</v>
      </c>
      <c r="B41" s="42">
        <f t="shared" si="0"/>
        <v>45331</v>
      </c>
      <c r="C41" s="40" t="str">
        <f t="shared" si="1"/>
        <v>Friday</v>
      </c>
      <c r="D41" s="40">
        <v>6240</v>
      </c>
      <c r="E41" s="40">
        <v>231</v>
      </c>
      <c r="F41" s="40">
        <v>161</v>
      </c>
    </row>
    <row r="42" spans="1:6" hidden="1">
      <c r="A42" s="40">
        <v>20240210</v>
      </c>
      <c r="B42" s="42">
        <f t="shared" si="0"/>
        <v>45332</v>
      </c>
      <c r="C42" s="40" t="str">
        <f t="shared" si="1"/>
        <v>Saturday</v>
      </c>
      <c r="D42" s="40">
        <v>6240</v>
      </c>
      <c r="E42" s="40">
        <v>138</v>
      </c>
      <c r="F42" s="40">
        <v>191</v>
      </c>
    </row>
    <row r="43" spans="1:6" hidden="1">
      <c r="A43" s="40">
        <v>20240211</v>
      </c>
      <c r="B43" s="42">
        <f t="shared" si="0"/>
        <v>45333</v>
      </c>
      <c r="C43" s="40" t="str">
        <f t="shared" si="1"/>
        <v>Sunday</v>
      </c>
      <c r="D43" s="40">
        <v>6240</v>
      </c>
      <c r="E43" s="40">
        <v>200</v>
      </c>
      <c r="F43" s="40">
        <v>211</v>
      </c>
    </row>
    <row r="44" spans="1:6" hidden="1">
      <c r="A44" s="40">
        <v>20240212</v>
      </c>
      <c r="B44" s="42">
        <f t="shared" si="0"/>
        <v>45334</v>
      </c>
      <c r="C44" s="40" t="str">
        <f t="shared" si="1"/>
        <v>Monday</v>
      </c>
      <c r="D44" s="40">
        <v>6240</v>
      </c>
      <c r="E44" s="40">
        <v>197</v>
      </c>
      <c r="F44" s="40">
        <v>271</v>
      </c>
    </row>
    <row r="45" spans="1:6">
      <c r="A45" s="40">
        <v>20240213</v>
      </c>
      <c r="B45" s="42">
        <f t="shared" si="0"/>
        <v>45335</v>
      </c>
      <c r="C45" s="40" t="str">
        <f t="shared" si="1"/>
        <v>Tuesday</v>
      </c>
      <c r="D45" s="40">
        <v>6240</v>
      </c>
      <c r="E45" s="40">
        <v>253</v>
      </c>
      <c r="F45" s="40">
        <v>293</v>
      </c>
    </row>
    <row r="46" spans="1:6">
      <c r="A46" s="40">
        <v>20240214</v>
      </c>
      <c r="B46" s="42">
        <f t="shared" si="0"/>
        <v>45336</v>
      </c>
      <c r="C46" s="40" t="str">
        <f t="shared" si="1"/>
        <v>Wednesday</v>
      </c>
      <c r="D46" s="40">
        <v>6240</v>
      </c>
      <c r="E46" s="40">
        <v>233</v>
      </c>
      <c r="F46" s="40">
        <v>405</v>
      </c>
    </row>
    <row r="47" spans="1:6" hidden="1">
      <c r="A47" s="40">
        <v>20240215</v>
      </c>
      <c r="B47" s="42">
        <f t="shared" si="0"/>
        <v>45337</v>
      </c>
      <c r="C47" s="40" t="str">
        <f t="shared" si="1"/>
        <v>Thursday</v>
      </c>
      <c r="D47" s="40">
        <v>6240</v>
      </c>
      <c r="E47" s="40">
        <v>259</v>
      </c>
      <c r="F47" s="40">
        <v>484</v>
      </c>
    </row>
    <row r="48" spans="1:6" hidden="1">
      <c r="A48" s="40">
        <v>20240216</v>
      </c>
      <c r="B48" s="42">
        <f t="shared" si="0"/>
        <v>45338</v>
      </c>
      <c r="C48" s="40" t="str">
        <f t="shared" si="1"/>
        <v>Friday</v>
      </c>
      <c r="D48" s="40">
        <v>6240</v>
      </c>
      <c r="E48" s="40">
        <v>301</v>
      </c>
      <c r="F48" s="40">
        <v>676</v>
      </c>
    </row>
    <row r="49" spans="1:6" hidden="1">
      <c r="A49" s="40">
        <v>20240217</v>
      </c>
      <c r="B49" s="42">
        <f t="shared" si="0"/>
        <v>45339</v>
      </c>
      <c r="C49" s="40" t="str">
        <f t="shared" si="1"/>
        <v>Saturday</v>
      </c>
      <c r="D49" s="40">
        <v>6240</v>
      </c>
      <c r="E49" s="40">
        <v>305</v>
      </c>
      <c r="F49" s="40">
        <v>1143</v>
      </c>
    </row>
    <row r="50" spans="1:6" hidden="1">
      <c r="A50" s="40">
        <v>20240218</v>
      </c>
      <c r="B50" s="42">
        <f t="shared" si="0"/>
        <v>45340</v>
      </c>
      <c r="C50" s="40" t="str">
        <f t="shared" si="1"/>
        <v>Sunday</v>
      </c>
      <c r="D50" s="40">
        <v>6240</v>
      </c>
      <c r="E50" s="40">
        <v>344</v>
      </c>
      <c r="F50" s="40">
        <v>1965</v>
      </c>
    </row>
    <row r="51" spans="1:6" hidden="1">
      <c r="A51" s="40">
        <v>20240219</v>
      </c>
      <c r="B51" s="42">
        <f t="shared" si="0"/>
        <v>45341</v>
      </c>
      <c r="C51" s="40" t="str">
        <f t="shared" si="1"/>
        <v>Monday</v>
      </c>
      <c r="D51" s="40">
        <v>6240</v>
      </c>
      <c r="E51" s="40">
        <v>297</v>
      </c>
      <c r="F51" s="40">
        <v>603</v>
      </c>
    </row>
    <row r="52" spans="1:6">
      <c r="A52" s="40">
        <v>20240220</v>
      </c>
      <c r="B52" s="42">
        <f t="shared" si="0"/>
        <v>45342</v>
      </c>
      <c r="C52" s="40" t="str">
        <f t="shared" si="1"/>
        <v>Tuesday</v>
      </c>
      <c r="D52" s="40">
        <v>6240</v>
      </c>
      <c r="E52" s="40">
        <v>250</v>
      </c>
      <c r="F52" s="40">
        <v>307</v>
      </c>
    </row>
    <row r="53" spans="1:6">
      <c r="A53" s="40">
        <v>20240221</v>
      </c>
      <c r="B53" s="42">
        <f t="shared" si="0"/>
        <v>45343</v>
      </c>
      <c r="C53" s="40" t="str">
        <f t="shared" si="1"/>
        <v>Wednesday</v>
      </c>
      <c r="D53" s="40">
        <v>6240</v>
      </c>
      <c r="E53" s="40">
        <v>273</v>
      </c>
      <c r="F53" s="40">
        <v>281</v>
      </c>
    </row>
    <row r="54" spans="1:6" hidden="1">
      <c r="A54" s="40">
        <v>20240222</v>
      </c>
      <c r="B54" s="42">
        <f t="shared" si="0"/>
        <v>45344</v>
      </c>
      <c r="C54" s="40" t="str">
        <f t="shared" si="1"/>
        <v>Thursday</v>
      </c>
      <c r="D54" s="40">
        <v>6240</v>
      </c>
      <c r="E54" s="40">
        <v>385</v>
      </c>
      <c r="F54" s="40">
        <v>189</v>
      </c>
    </row>
    <row r="55" spans="1:6" hidden="1">
      <c r="A55" s="40">
        <v>20240223</v>
      </c>
      <c r="B55" s="42">
        <f t="shared" si="0"/>
        <v>45345</v>
      </c>
      <c r="C55" s="40" t="str">
        <f t="shared" si="1"/>
        <v>Friday</v>
      </c>
      <c r="D55" s="40">
        <v>6240</v>
      </c>
      <c r="E55" s="40">
        <v>849</v>
      </c>
      <c r="F55" s="40">
        <v>286</v>
      </c>
    </row>
    <row r="56" spans="1:6" hidden="1">
      <c r="A56" s="40">
        <v>20240224</v>
      </c>
      <c r="B56" s="42">
        <f t="shared" si="0"/>
        <v>45346</v>
      </c>
      <c r="C56" s="40" t="str">
        <f t="shared" si="1"/>
        <v>Saturday</v>
      </c>
      <c r="D56" s="40">
        <v>6240</v>
      </c>
      <c r="E56" s="40">
        <v>517</v>
      </c>
      <c r="F56" s="40">
        <v>317</v>
      </c>
    </row>
    <row r="57" spans="1:6" hidden="1">
      <c r="A57" s="40">
        <v>20240225</v>
      </c>
      <c r="B57" s="42">
        <f t="shared" si="0"/>
        <v>45347</v>
      </c>
      <c r="C57" s="40" t="str">
        <f t="shared" si="1"/>
        <v>Sunday</v>
      </c>
      <c r="D57" s="40">
        <v>6240</v>
      </c>
      <c r="E57" s="40">
        <v>320</v>
      </c>
      <c r="F57" s="40">
        <v>805</v>
      </c>
    </row>
    <row r="58" spans="1:6" hidden="1">
      <c r="A58" s="40">
        <v>20240226</v>
      </c>
      <c r="B58" s="42">
        <f t="shared" si="0"/>
        <v>45348</v>
      </c>
      <c r="C58" s="40" t="str">
        <f t="shared" si="1"/>
        <v>Monday</v>
      </c>
      <c r="D58" s="40">
        <v>6240</v>
      </c>
      <c r="E58" s="40">
        <v>281</v>
      </c>
      <c r="F58" s="40">
        <v>509</v>
      </c>
    </row>
    <row r="59" spans="1:6">
      <c r="A59" s="40">
        <v>20240227</v>
      </c>
      <c r="B59" s="42">
        <f t="shared" si="0"/>
        <v>45349</v>
      </c>
      <c r="C59" s="40" t="str">
        <f t="shared" si="1"/>
        <v>Tuesday</v>
      </c>
      <c r="D59" s="40">
        <v>6240</v>
      </c>
      <c r="E59" s="40">
        <v>415</v>
      </c>
      <c r="F59" s="40">
        <v>288</v>
      </c>
    </row>
    <row r="60" spans="1:6">
      <c r="A60" s="40">
        <v>20240228</v>
      </c>
      <c r="B60" s="42">
        <f t="shared" si="0"/>
        <v>45350</v>
      </c>
      <c r="C60" s="40" t="str">
        <f t="shared" si="1"/>
        <v>Wednesday</v>
      </c>
      <c r="D60" s="40">
        <v>6240</v>
      </c>
      <c r="E60" s="40">
        <v>366</v>
      </c>
      <c r="F60" s="40">
        <v>378</v>
      </c>
    </row>
    <row r="61" spans="1:6" hidden="1">
      <c r="A61" s="40">
        <v>20240229</v>
      </c>
      <c r="B61" s="42">
        <f t="shared" si="0"/>
        <v>45351</v>
      </c>
      <c r="C61" s="40" t="str">
        <f t="shared" si="1"/>
        <v>Thursday</v>
      </c>
      <c r="D61" s="40">
        <v>6240</v>
      </c>
      <c r="E61" s="40">
        <v>463</v>
      </c>
      <c r="F61" s="40">
        <v>272</v>
      </c>
    </row>
    <row r="62" spans="1:6" hidden="1">
      <c r="A62" s="40">
        <v>20240301</v>
      </c>
      <c r="B62" s="42">
        <f t="shared" si="0"/>
        <v>45352</v>
      </c>
      <c r="C62" s="40" t="str">
        <f t="shared" si="1"/>
        <v>Friday</v>
      </c>
      <c r="D62" s="40">
        <v>6240</v>
      </c>
      <c r="E62" s="40">
        <v>821</v>
      </c>
      <c r="F62" s="40">
        <v>279</v>
      </c>
    </row>
    <row r="63" spans="1:6" hidden="1">
      <c r="A63" s="40">
        <v>20240302</v>
      </c>
      <c r="B63" s="42">
        <f t="shared" si="0"/>
        <v>45353</v>
      </c>
      <c r="C63" s="40" t="str">
        <f t="shared" si="1"/>
        <v>Saturday</v>
      </c>
      <c r="D63" s="40">
        <v>6240</v>
      </c>
      <c r="E63" s="40">
        <v>415</v>
      </c>
      <c r="F63" s="40">
        <v>294</v>
      </c>
    </row>
    <row r="64" spans="1:6" hidden="1">
      <c r="A64" s="40">
        <v>20240303</v>
      </c>
      <c r="B64" s="42">
        <f t="shared" si="0"/>
        <v>45354</v>
      </c>
      <c r="C64" s="40" t="str">
        <f t="shared" si="1"/>
        <v>Sunday</v>
      </c>
      <c r="D64" s="40">
        <v>6240</v>
      </c>
      <c r="E64" s="40">
        <v>369</v>
      </c>
      <c r="F64" s="40">
        <v>928</v>
      </c>
    </row>
    <row r="65" spans="1:6" hidden="1">
      <c r="A65" s="40">
        <v>20240304</v>
      </c>
      <c r="B65" s="42">
        <f t="shared" si="0"/>
        <v>45355</v>
      </c>
      <c r="C65" s="40" t="str">
        <f t="shared" si="1"/>
        <v>Monday</v>
      </c>
      <c r="D65" s="40">
        <v>6240</v>
      </c>
      <c r="E65" s="40">
        <v>273</v>
      </c>
      <c r="F65" s="40">
        <v>549</v>
      </c>
    </row>
    <row r="66" spans="1:6">
      <c r="A66" s="40">
        <v>20240305</v>
      </c>
      <c r="B66" s="42">
        <f t="shared" si="0"/>
        <v>45356</v>
      </c>
      <c r="C66" s="40" t="str">
        <f t="shared" si="1"/>
        <v>Tuesday</v>
      </c>
      <c r="D66" s="40">
        <v>6240</v>
      </c>
      <c r="E66" s="40">
        <v>248</v>
      </c>
      <c r="F66" s="40">
        <v>308</v>
      </c>
    </row>
    <row r="67" spans="1:6">
      <c r="A67" s="40">
        <v>20240306</v>
      </c>
      <c r="B67" s="42">
        <f t="shared" ref="B67:B130" si="2">DATE(LEFT(A67,4), MID(A67,5,2), RIGHT(A67,2))</f>
        <v>45357</v>
      </c>
      <c r="C67" s="40" t="str">
        <f t="shared" ref="C67:C130" si="3">TEXT(B67, "dddd")</f>
        <v>Wednesday</v>
      </c>
      <c r="D67" s="40">
        <v>6240</v>
      </c>
      <c r="E67" s="40">
        <v>258</v>
      </c>
      <c r="F67" s="40">
        <v>231</v>
      </c>
    </row>
    <row r="68" spans="1:6" hidden="1">
      <c r="A68" s="40">
        <v>20240307</v>
      </c>
      <c r="B68" s="42">
        <f t="shared" si="2"/>
        <v>45358</v>
      </c>
      <c r="C68" s="40" t="str">
        <f t="shared" si="3"/>
        <v>Thursday</v>
      </c>
      <c r="D68" s="40">
        <v>6240</v>
      </c>
      <c r="E68" s="40">
        <v>484</v>
      </c>
      <c r="F68" s="40">
        <v>229</v>
      </c>
    </row>
    <row r="69" spans="1:6" hidden="1">
      <c r="A69" s="40">
        <v>20240308</v>
      </c>
      <c r="B69" s="42">
        <f t="shared" si="2"/>
        <v>45359</v>
      </c>
      <c r="C69" s="40" t="str">
        <f t="shared" si="3"/>
        <v>Friday</v>
      </c>
      <c r="D69" s="40">
        <v>6240</v>
      </c>
      <c r="E69" s="40">
        <v>960</v>
      </c>
      <c r="F69" s="40">
        <v>341</v>
      </c>
    </row>
    <row r="70" spans="1:6" hidden="1">
      <c r="A70" s="40">
        <v>20240309</v>
      </c>
      <c r="B70" s="42">
        <f t="shared" si="2"/>
        <v>45360</v>
      </c>
      <c r="C70" s="40" t="str">
        <f t="shared" si="3"/>
        <v>Saturday</v>
      </c>
      <c r="D70" s="40">
        <v>6240</v>
      </c>
      <c r="E70" s="40">
        <v>494</v>
      </c>
      <c r="F70" s="40">
        <v>322</v>
      </c>
    </row>
    <row r="71" spans="1:6" hidden="1">
      <c r="A71" s="40">
        <v>20240310</v>
      </c>
      <c r="B71" s="42">
        <f t="shared" si="2"/>
        <v>45361</v>
      </c>
      <c r="C71" s="40" t="str">
        <f t="shared" si="3"/>
        <v>Sunday</v>
      </c>
      <c r="D71" s="40">
        <v>6240</v>
      </c>
      <c r="E71" s="40">
        <v>329</v>
      </c>
      <c r="F71" s="40">
        <v>873</v>
      </c>
    </row>
    <row r="72" spans="1:6" hidden="1">
      <c r="A72" s="40">
        <v>20240311</v>
      </c>
      <c r="B72" s="42">
        <f t="shared" si="2"/>
        <v>45362</v>
      </c>
      <c r="C72" s="40" t="str">
        <f t="shared" si="3"/>
        <v>Monday</v>
      </c>
      <c r="D72" s="40">
        <v>6240</v>
      </c>
      <c r="E72" s="40">
        <v>289</v>
      </c>
      <c r="F72" s="40">
        <v>606</v>
      </c>
    </row>
    <row r="73" spans="1:6">
      <c r="A73" s="40">
        <v>20240312</v>
      </c>
      <c r="B73" s="42">
        <f t="shared" si="2"/>
        <v>45363</v>
      </c>
      <c r="C73" s="40" t="str">
        <f t="shared" si="3"/>
        <v>Tuesday</v>
      </c>
      <c r="D73" s="40">
        <v>6240</v>
      </c>
      <c r="E73" s="40">
        <v>269</v>
      </c>
      <c r="F73" s="40">
        <v>294</v>
      </c>
    </row>
    <row r="74" spans="1:6">
      <c r="A74" s="40">
        <v>20240313</v>
      </c>
      <c r="B74" s="42">
        <f t="shared" si="2"/>
        <v>45364</v>
      </c>
      <c r="C74" s="40" t="str">
        <f t="shared" si="3"/>
        <v>Wednesday</v>
      </c>
      <c r="D74" s="40">
        <v>6240</v>
      </c>
      <c r="E74" s="40">
        <v>306</v>
      </c>
      <c r="F74" s="40">
        <v>222</v>
      </c>
    </row>
    <row r="75" spans="1:6" hidden="1">
      <c r="A75" s="40">
        <v>20240314</v>
      </c>
      <c r="B75" s="42">
        <f t="shared" si="2"/>
        <v>45365</v>
      </c>
      <c r="C75" s="40" t="str">
        <f t="shared" si="3"/>
        <v>Thursday</v>
      </c>
      <c r="D75" s="40">
        <v>6240</v>
      </c>
      <c r="E75" s="40">
        <v>481</v>
      </c>
      <c r="F75" s="40">
        <v>235</v>
      </c>
    </row>
    <row r="76" spans="1:6" hidden="1">
      <c r="A76" s="40">
        <v>20240315</v>
      </c>
      <c r="B76" s="42">
        <f t="shared" si="2"/>
        <v>45366</v>
      </c>
      <c r="C76" s="40" t="str">
        <f t="shared" si="3"/>
        <v>Friday</v>
      </c>
      <c r="D76" s="40">
        <v>6240</v>
      </c>
      <c r="E76" s="40">
        <v>1037</v>
      </c>
      <c r="F76" s="40">
        <v>323</v>
      </c>
    </row>
    <row r="77" spans="1:6" hidden="1">
      <c r="A77" s="40">
        <v>20240316</v>
      </c>
      <c r="B77" s="42">
        <f t="shared" si="2"/>
        <v>45367</v>
      </c>
      <c r="C77" s="40" t="str">
        <f t="shared" si="3"/>
        <v>Saturday</v>
      </c>
      <c r="D77" s="40">
        <v>6240</v>
      </c>
      <c r="E77" s="40">
        <v>446</v>
      </c>
      <c r="F77" s="40">
        <v>350</v>
      </c>
    </row>
    <row r="78" spans="1:6" hidden="1">
      <c r="A78" s="40">
        <v>20240317</v>
      </c>
      <c r="B78" s="42">
        <f t="shared" si="2"/>
        <v>45368</v>
      </c>
      <c r="C78" s="40" t="str">
        <f t="shared" si="3"/>
        <v>Sunday</v>
      </c>
      <c r="D78" s="40">
        <v>6240</v>
      </c>
      <c r="E78" s="40">
        <v>318</v>
      </c>
      <c r="F78" s="40">
        <v>953</v>
      </c>
    </row>
    <row r="79" spans="1:6" hidden="1">
      <c r="A79" s="40">
        <v>20240318</v>
      </c>
      <c r="B79" s="42">
        <f t="shared" si="2"/>
        <v>45369</v>
      </c>
      <c r="C79" s="40" t="str">
        <f t="shared" si="3"/>
        <v>Monday</v>
      </c>
      <c r="D79" s="40">
        <v>6240</v>
      </c>
      <c r="E79" s="40">
        <v>258</v>
      </c>
      <c r="F79" s="40">
        <v>558</v>
      </c>
    </row>
    <row r="80" spans="1:6">
      <c r="A80" s="40">
        <v>20240319</v>
      </c>
      <c r="B80" s="42">
        <f t="shared" si="2"/>
        <v>45370</v>
      </c>
      <c r="C80" s="40" t="str">
        <f t="shared" si="3"/>
        <v>Tuesday</v>
      </c>
      <c r="D80" s="40">
        <v>6240</v>
      </c>
      <c r="E80" s="40">
        <v>245</v>
      </c>
      <c r="F80" s="40">
        <v>296</v>
      </c>
    </row>
    <row r="81" spans="1:10">
      <c r="A81" s="40">
        <v>20240320</v>
      </c>
      <c r="B81" s="42">
        <f t="shared" si="2"/>
        <v>45371</v>
      </c>
      <c r="C81" s="40" t="str">
        <f t="shared" si="3"/>
        <v>Wednesday</v>
      </c>
      <c r="D81" s="40">
        <v>6240</v>
      </c>
      <c r="E81" s="40">
        <v>321</v>
      </c>
      <c r="F81" s="40">
        <v>274</v>
      </c>
    </row>
    <row r="82" spans="1:10" hidden="1">
      <c r="A82" s="40">
        <v>20240321</v>
      </c>
      <c r="B82" s="42">
        <f t="shared" si="2"/>
        <v>45372</v>
      </c>
      <c r="C82" s="40" t="str">
        <f t="shared" si="3"/>
        <v>Thursday</v>
      </c>
      <c r="D82" s="40">
        <v>6240</v>
      </c>
      <c r="E82" s="40">
        <v>475</v>
      </c>
      <c r="F82" s="40">
        <v>233</v>
      </c>
    </row>
    <row r="83" spans="1:10" hidden="1">
      <c r="A83" s="40">
        <v>20240322</v>
      </c>
      <c r="B83" s="42">
        <f t="shared" si="2"/>
        <v>45373</v>
      </c>
      <c r="C83" s="40" t="str">
        <f t="shared" si="3"/>
        <v>Friday</v>
      </c>
      <c r="D83" s="40">
        <v>6240</v>
      </c>
      <c r="E83" s="40">
        <v>867</v>
      </c>
      <c r="F83" s="40">
        <v>303</v>
      </c>
    </row>
    <row r="84" spans="1:10" hidden="1">
      <c r="A84" s="40">
        <v>20240323</v>
      </c>
      <c r="B84" s="42">
        <f t="shared" si="2"/>
        <v>45374</v>
      </c>
      <c r="C84" s="40" t="str">
        <f t="shared" si="3"/>
        <v>Saturday</v>
      </c>
      <c r="D84" s="40">
        <v>6240</v>
      </c>
      <c r="E84" s="40">
        <v>463</v>
      </c>
      <c r="F84" s="40">
        <v>297</v>
      </c>
    </row>
    <row r="85" spans="1:10" hidden="1">
      <c r="A85" s="40">
        <v>20240324</v>
      </c>
      <c r="B85" s="42">
        <f t="shared" si="2"/>
        <v>45375</v>
      </c>
      <c r="C85" s="40" t="str">
        <f t="shared" si="3"/>
        <v>Sunday</v>
      </c>
      <c r="D85" s="40">
        <v>6240</v>
      </c>
      <c r="E85" s="40">
        <v>336</v>
      </c>
      <c r="F85" s="40">
        <v>898</v>
      </c>
    </row>
    <row r="86" spans="1:10" hidden="1">
      <c r="A86" s="40">
        <v>20240325</v>
      </c>
      <c r="B86" s="42">
        <f t="shared" si="2"/>
        <v>45376</v>
      </c>
      <c r="C86" s="40" t="str">
        <f t="shared" si="3"/>
        <v>Monday</v>
      </c>
      <c r="D86" s="40">
        <v>6240</v>
      </c>
      <c r="E86" s="40">
        <v>252</v>
      </c>
      <c r="F86" s="40">
        <v>547</v>
      </c>
    </row>
    <row r="87" spans="1:10">
      <c r="A87" s="40">
        <v>20240326</v>
      </c>
      <c r="B87" s="42">
        <f t="shared" si="2"/>
        <v>45377</v>
      </c>
      <c r="C87" s="40" t="str">
        <f t="shared" si="3"/>
        <v>Tuesday</v>
      </c>
      <c r="D87" s="40">
        <v>6240</v>
      </c>
      <c r="E87" s="40">
        <v>264</v>
      </c>
      <c r="F87" s="40">
        <v>280</v>
      </c>
    </row>
    <row r="88" spans="1:10">
      <c r="A88" s="40">
        <v>20240327</v>
      </c>
      <c r="B88" s="42">
        <f t="shared" si="2"/>
        <v>45378</v>
      </c>
      <c r="C88" s="40" t="str">
        <f t="shared" si="3"/>
        <v>Wednesday</v>
      </c>
      <c r="D88" s="40">
        <v>6240</v>
      </c>
      <c r="E88" s="40">
        <v>323</v>
      </c>
      <c r="F88" s="40">
        <v>232</v>
      </c>
    </row>
    <row r="89" spans="1:10" hidden="1">
      <c r="A89" s="40">
        <v>20240328</v>
      </c>
      <c r="B89" s="42">
        <f t="shared" si="2"/>
        <v>45379</v>
      </c>
      <c r="C89" s="40" t="str">
        <f t="shared" si="3"/>
        <v>Thursday</v>
      </c>
      <c r="D89" s="40">
        <v>6240</v>
      </c>
      <c r="E89" s="40">
        <v>459</v>
      </c>
      <c r="F89" s="40">
        <v>271</v>
      </c>
    </row>
    <row r="90" spans="1:10" hidden="1">
      <c r="A90" s="40">
        <v>20240329</v>
      </c>
      <c r="B90" s="42">
        <f t="shared" si="2"/>
        <v>45380</v>
      </c>
      <c r="C90" s="40" t="str">
        <f t="shared" si="3"/>
        <v>Friday</v>
      </c>
      <c r="D90" s="40">
        <v>6240</v>
      </c>
      <c r="E90" s="40">
        <v>718</v>
      </c>
      <c r="F90" s="40">
        <v>274</v>
      </c>
    </row>
    <row r="91" spans="1:10" hidden="1">
      <c r="A91" s="40">
        <v>20240330</v>
      </c>
      <c r="B91" s="42">
        <f t="shared" si="2"/>
        <v>45381</v>
      </c>
      <c r="C91" s="40" t="str">
        <f t="shared" si="3"/>
        <v>Saturday</v>
      </c>
      <c r="D91" s="40">
        <v>6240</v>
      </c>
      <c r="E91" s="40">
        <v>450</v>
      </c>
      <c r="F91" s="40">
        <v>415</v>
      </c>
    </row>
    <row r="92" spans="1:10" hidden="1">
      <c r="A92" s="40">
        <v>20240331</v>
      </c>
      <c r="B92" s="42">
        <f t="shared" si="2"/>
        <v>45382</v>
      </c>
      <c r="C92" s="40" t="str">
        <f t="shared" si="3"/>
        <v>Sunday</v>
      </c>
      <c r="D92" s="40">
        <v>6240</v>
      </c>
      <c r="E92" s="40">
        <v>354</v>
      </c>
      <c r="F92" s="40">
        <v>696</v>
      </c>
    </row>
    <row r="93" spans="1:10" hidden="1">
      <c r="A93" s="40">
        <v>20240401</v>
      </c>
      <c r="B93" s="42">
        <f t="shared" si="2"/>
        <v>45383</v>
      </c>
      <c r="C93" s="40" t="str">
        <f t="shared" si="3"/>
        <v>Monday</v>
      </c>
      <c r="D93" s="40">
        <v>6240</v>
      </c>
      <c r="E93" s="40">
        <v>339</v>
      </c>
      <c r="F93" s="40">
        <v>419</v>
      </c>
    </row>
    <row r="94" spans="1:10">
      <c r="A94" s="40">
        <v>20240402</v>
      </c>
      <c r="B94" s="42">
        <f t="shared" si="2"/>
        <v>45384</v>
      </c>
      <c r="C94" s="40" t="str">
        <f t="shared" si="3"/>
        <v>Tuesday</v>
      </c>
      <c r="D94" s="40">
        <v>6240</v>
      </c>
      <c r="E94" s="40">
        <v>779</v>
      </c>
      <c r="F94" s="40">
        <v>276</v>
      </c>
    </row>
    <row r="95" spans="1:10">
      <c r="A95" s="40">
        <v>20240403</v>
      </c>
      <c r="B95" s="42">
        <f t="shared" si="2"/>
        <v>45385</v>
      </c>
      <c r="C95" s="40" t="str">
        <f t="shared" si="3"/>
        <v>Wednesday</v>
      </c>
      <c r="D95" s="40">
        <v>6240</v>
      </c>
      <c r="E95" s="40">
        <v>1827</v>
      </c>
      <c r="F95" s="40">
        <v>156</v>
      </c>
      <c r="G95" s="40"/>
      <c r="H95" s="40"/>
      <c r="I95" s="40"/>
      <c r="J95" s="40"/>
    </row>
    <row r="96" spans="1:10" hidden="1">
      <c r="A96" s="40">
        <v>20240404</v>
      </c>
      <c r="B96" s="42">
        <f t="shared" si="2"/>
        <v>45386</v>
      </c>
      <c r="C96" s="40" t="str">
        <f t="shared" si="3"/>
        <v>Thursday</v>
      </c>
      <c r="D96" s="40">
        <v>6240</v>
      </c>
      <c r="E96" s="40">
        <v>2737</v>
      </c>
      <c r="F96" s="40">
        <v>224</v>
      </c>
    </row>
    <row r="97" spans="1:6" hidden="1">
      <c r="A97" s="40">
        <v>20240405</v>
      </c>
      <c r="B97" s="42">
        <f t="shared" si="2"/>
        <v>45387</v>
      </c>
      <c r="C97" s="40" t="str">
        <f t="shared" si="3"/>
        <v>Friday</v>
      </c>
      <c r="D97" s="40">
        <v>6240</v>
      </c>
      <c r="E97" s="40">
        <v>554</v>
      </c>
      <c r="F97" s="40">
        <v>229</v>
      </c>
    </row>
    <row r="98" spans="1:6" hidden="1">
      <c r="A98" s="40">
        <v>20240406</v>
      </c>
      <c r="B98" s="42">
        <f t="shared" si="2"/>
        <v>45388</v>
      </c>
      <c r="C98" s="40" t="str">
        <f t="shared" si="3"/>
        <v>Saturday</v>
      </c>
      <c r="D98" s="40">
        <v>6240</v>
      </c>
      <c r="E98" s="40">
        <v>297</v>
      </c>
      <c r="F98" s="40">
        <v>294</v>
      </c>
    </row>
    <row r="99" spans="1:6" hidden="1">
      <c r="A99" s="40">
        <v>20240407</v>
      </c>
      <c r="B99" s="42">
        <f t="shared" si="2"/>
        <v>45389</v>
      </c>
      <c r="C99" s="40" t="str">
        <f t="shared" si="3"/>
        <v>Sunday</v>
      </c>
      <c r="D99" s="40">
        <v>6240</v>
      </c>
      <c r="E99" s="40">
        <v>314</v>
      </c>
      <c r="F99" s="40">
        <v>1120</v>
      </c>
    </row>
    <row r="100" spans="1:6" hidden="1">
      <c r="A100" s="40">
        <v>20240408</v>
      </c>
      <c r="B100" s="42">
        <f t="shared" si="2"/>
        <v>45390</v>
      </c>
      <c r="C100" s="40" t="str">
        <f t="shared" si="3"/>
        <v>Monday</v>
      </c>
      <c r="D100" s="40">
        <v>6240</v>
      </c>
      <c r="E100" s="40">
        <v>536</v>
      </c>
      <c r="F100" s="40">
        <v>2376</v>
      </c>
    </row>
    <row r="101" spans="1:6">
      <c r="A101" s="40">
        <v>20240409</v>
      </c>
      <c r="B101" s="42">
        <f t="shared" si="2"/>
        <v>45391</v>
      </c>
      <c r="C101" s="40" t="str">
        <f t="shared" si="3"/>
        <v>Tuesday</v>
      </c>
      <c r="D101" s="40">
        <v>6240</v>
      </c>
      <c r="E101" s="40">
        <v>594</v>
      </c>
      <c r="F101" s="40">
        <v>1814</v>
      </c>
    </row>
    <row r="102" spans="1:6">
      <c r="A102" s="40">
        <v>20240410</v>
      </c>
      <c r="B102" s="42">
        <f t="shared" si="2"/>
        <v>45392</v>
      </c>
      <c r="C102" s="40" t="str">
        <f t="shared" si="3"/>
        <v>Wednesday</v>
      </c>
      <c r="D102" s="40">
        <v>6240</v>
      </c>
      <c r="E102" s="40">
        <v>419</v>
      </c>
      <c r="F102" s="40">
        <v>506</v>
      </c>
    </row>
    <row r="103" spans="1:6" hidden="1">
      <c r="A103" s="40">
        <v>20240411</v>
      </c>
      <c r="B103" s="42">
        <f t="shared" si="2"/>
        <v>45393</v>
      </c>
      <c r="C103" s="40" t="str">
        <f t="shared" si="3"/>
        <v>Thursday</v>
      </c>
      <c r="D103" s="40">
        <v>6240</v>
      </c>
      <c r="E103" s="40">
        <v>482</v>
      </c>
      <c r="F103" s="40">
        <v>307</v>
      </c>
    </row>
    <row r="104" spans="1:6" hidden="1">
      <c r="A104" s="40">
        <v>20240412</v>
      </c>
      <c r="B104" s="42">
        <f t="shared" si="2"/>
        <v>45394</v>
      </c>
      <c r="C104" s="40" t="str">
        <f t="shared" si="3"/>
        <v>Friday</v>
      </c>
      <c r="D104" s="40">
        <v>6240</v>
      </c>
      <c r="E104" s="40">
        <v>573</v>
      </c>
      <c r="F104" s="40">
        <v>403</v>
      </c>
    </row>
    <row r="105" spans="1:6" hidden="1">
      <c r="A105" s="40">
        <v>20240413</v>
      </c>
      <c r="B105" s="42">
        <f t="shared" si="2"/>
        <v>45395</v>
      </c>
      <c r="C105" s="40" t="str">
        <f t="shared" si="3"/>
        <v>Saturday</v>
      </c>
      <c r="D105" s="40">
        <v>6240</v>
      </c>
      <c r="E105" s="40">
        <v>485</v>
      </c>
      <c r="F105" s="40">
        <v>312</v>
      </c>
    </row>
    <row r="106" spans="1:6" hidden="1">
      <c r="A106" s="40">
        <v>20240414</v>
      </c>
      <c r="B106" s="42">
        <f t="shared" si="2"/>
        <v>45396</v>
      </c>
      <c r="C106" s="40" t="str">
        <f t="shared" si="3"/>
        <v>Sunday</v>
      </c>
      <c r="D106" s="40">
        <v>6240</v>
      </c>
      <c r="E106" s="40">
        <v>386</v>
      </c>
      <c r="F106" s="40">
        <v>521</v>
      </c>
    </row>
    <row r="107" spans="1:6" hidden="1">
      <c r="A107" s="40">
        <v>20240415</v>
      </c>
      <c r="B107" s="42">
        <f t="shared" si="2"/>
        <v>45397</v>
      </c>
      <c r="C107" s="40" t="str">
        <f t="shared" si="3"/>
        <v>Monday</v>
      </c>
      <c r="D107" s="40">
        <v>6240</v>
      </c>
      <c r="E107" s="40">
        <v>258</v>
      </c>
      <c r="F107" s="40">
        <v>337</v>
      </c>
    </row>
    <row r="108" spans="1:6">
      <c r="A108" s="40">
        <v>20240416</v>
      </c>
      <c r="B108" s="42">
        <f t="shared" si="2"/>
        <v>45398</v>
      </c>
      <c r="C108" s="40" t="str">
        <f t="shared" si="3"/>
        <v>Tuesday</v>
      </c>
      <c r="D108" s="40">
        <v>6240</v>
      </c>
      <c r="E108" s="40">
        <v>251</v>
      </c>
      <c r="F108" s="40">
        <v>247</v>
      </c>
    </row>
    <row r="109" spans="1:6">
      <c r="A109" s="40">
        <v>20240417</v>
      </c>
      <c r="B109" s="42">
        <f t="shared" si="2"/>
        <v>45399</v>
      </c>
      <c r="C109" s="40" t="str">
        <f t="shared" si="3"/>
        <v>Wednesday</v>
      </c>
      <c r="D109" s="40">
        <v>6240</v>
      </c>
      <c r="E109" s="40">
        <v>245</v>
      </c>
      <c r="F109" s="40">
        <v>219</v>
      </c>
    </row>
    <row r="110" spans="1:6" hidden="1">
      <c r="A110" s="40">
        <v>20240418</v>
      </c>
      <c r="B110" s="42">
        <f t="shared" si="2"/>
        <v>45400</v>
      </c>
      <c r="C110" s="40" t="str">
        <f t="shared" si="3"/>
        <v>Thursday</v>
      </c>
      <c r="D110" s="40">
        <v>6240</v>
      </c>
      <c r="E110" s="40">
        <v>345</v>
      </c>
      <c r="F110" s="40">
        <v>205</v>
      </c>
    </row>
    <row r="111" spans="1:6" hidden="1">
      <c r="A111" s="40">
        <v>20240419</v>
      </c>
      <c r="B111" s="42">
        <f t="shared" si="2"/>
        <v>45401</v>
      </c>
      <c r="C111" s="40" t="str">
        <f t="shared" si="3"/>
        <v>Friday</v>
      </c>
      <c r="D111" s="40">
        <v>6240</v>
      </c>
      <c r="E111" s="40">
        <v>533</v>
      </c>
      <c r="F111" s="40">
        <v>324</v>
      </c>
    </row>
    <row r="112" spans="1:6" hidden="1">
      <c r="A112" s="40">
        <v>20240420</v>
      </c>
      <c r="B112" s="42">
        <f t="shared" si="2"/>
        <v>45402</v>
      </c>
      <c r="C112" s="40" t="str">
        <f t="shared" si="3"/>
        <v>Saturday</v>
      </c>
      <c r="D112" s="40">
        <v>6240</v>
      </c>
      <c r="E112" s="40">
        <v>368</v>
      </c>
      <c r="F112" s="40">
        <v>338</v>
      </c>
    </row>
    <row r="113" spans="1:6" hidden="1">
      <c r="A113" s="40">
        <v>20240421</v>
      </c>
      <c r="B113" s="42">
        <f t="shared" si="2"/>
        <v>45403</v>
      </c>
      <c r="C113" s="40" t="str">
        <f t="shared" si="3"/>
        <v>Sunday</v>
      </c>
      <c r="D113" s="40">
        <v>6240</v>
      </c>
      <c r="E113" s="40">
        <v>368</v>
      </c>
      <c r="F113" s="40">
        <v>591</v>
      </c>
    </row>
    <row r="114" spans="1:6" hidden="1">
      <c r="A114" s="40">
        <v>20240422</v>
      </c>
      <c r="B114" s="42">
        <f t="shared" si="2"/>
        <v>45404</v>
      </c>
      <c r="C114" s="40" t="str">
        <f t="shared" si="3"/>
        <v>Monday</v>
      </c>
      <c r="D114" s="40">
        <v>6240</v>
      </c>
      <c r="E114" s="40">
        <v>255</v>
      </c>
      <c r="F114" s="40">
        <v>368</v>
      </c>
    </row>
    <row r="115" spans="1:6">
      <c r="A115" s="40">
        <v>20240423</v>
      </c>
      <c r="B115" s="42">
        <f t="shared" si="2"/>
        <v>45405</v>
      </c>
      <c r="C115" s="40" t="str">
        <f t="shared" si="3"/>
        <v>Tuesday</v>
      </c>
      <c r="D115" s="40">
        <v>6240</v>
      </c>
      <c r="E115" s="40">
        <v>373</v>
      </c>
      <c r="F115" s="40">
        <v>263</v>
      </c>
    </row>
    <row r="116" spans="1:6">
      <c r="A116" s="40">
        <v>20240424</v>
      </c>
      <c r="B116" s="42">
        <f t="shared" si="2"/>
        <v>45406</v>
      </c>
      <c r="C116" s="40" t="str">
        <f t="shared" si="3"/>
        <v>Wednesday</v>
      </c>
      <c r="D116" s="40">
        <v>6240</v>
      </c>
      <c r="E116" s="40">
        <v>237</v>
      </c>
      <c r="F116" s="40">
        <v>246</v>
      </c>
    </row>
    <row r="117" spans="1:6" hidden="1">
      <c r="A117" s="40">
        <v>20240425</v>
      </c>
      <c r="B117" s="42">
        <f t="shared" si="2"/>
        <v>45407</v>
      </c>
      <c r="C117" s="40" t="str">
        <f t="shared" si="3"/>
        <v>Thursday</v>
      </c>
      <c r="D117" s="40">
        <v>6240</v>
      </c>
      <c r="E117" s="40">
        <v>318</v>
      </c>
      <c r="F117" s="40">
        <v>282</v>
      </c>
    </row>
    <row r="118" spans="1:6" hidden="1">
      <c r="A118" s="40">
        <v>20240426</v>
      </c>
      <c r="B118" s="42">
        <f t="shared" si="2"/>
        <v>45408</v>
      </c>
      <c r="C118" s="40" t="str">
        <f t="shared" si="3"/>
        <v>Friday</v>
      </c>
      <c r="D118" s="40">
        <v>6240</v>
      </c>
      <c r="E118" s="40">
        <v>476</v>
      </c>
      <c r="F118" s="40">
        <v>436</v>
      </c>
    </row>
    <row r="119" spans="1:6" hidden="1">
      <c r="A119" s="40">
        <v>20240427</v>
      </c>
      <c r="B119" s="42">
        <f t="shared" si="2"/>
        <v>45409</v>
      </c>
      <c r="C119" s="40" t="str">
        <f t="shared" si="3"/>
        <v>Saturday</v>
      </c>
      <c r="D119" s="40">
        <v>6240</v>
      </c>
      <c r="E119" s="40">
        <v>412</v>
      </c>
      <c r="F119" s="40">
        <v>469</v>
      </c>
    </row>
    <row r="120" spans="1:6" hidden="1">
      <c r="A120" s="40">
        <v>20240428</v>
      </c>
      <c r="B120" s="42">
        <f t="shared" si="2"/>
        <v>45410</v>
      </c>
      <c r="C120" s="40" t="str">
        <f t="shared" si="3"/>
        <v>Sunday</v>
      </c>
      <c r="D120" s="40">
        <v>6240</v>
      </c>
      <c r="E120" s="40">
        <v>348</v>
      </c>
      <c r="F120" s="40">
        <v>917</v>
      </c>
    </row>
    <row r="121" spans="1:6" hidden="1">
      <c r="A121" s="40">
        <v>20240429</v>
      </c>
      <c r="B121" s="42">
        <f t="shared" si="2"/>
        <v>45411</v>
      </c>
      <c r="C121" s="40" t="str">
        <f t="shared" si="3"/>
        <v>Monday</v>
      </c>
      <c r="D121" s="40">
        <v>6240</v>
      </c>
      <c r="E121" s="40">
        <v>339</v>
      </c>
      <c r="F121" s="40">
        <v>532</v>
      </c>
    </row>
    <row r="122" spans="1:6">
      <c r="A122" s="40">
        <v>20240430</v>
      </c>
      <c r="B122" s="42">
        <f t="shared" si="2"/>
        <v>45412</v>
      </c>
      <c r="C122" s="40" t="str">
        <f t="shared" si="3"/>
        <v>Tuesday</v>
      </c>
      <c r="D122" s="40">
        <v>6240</v>
      </c>
      <c r="E122" s="40">
        <v>320</v>
      </c>
      <c r="F122" s="40">
        <v>400</v>
      </c>
    </row>
    <row r="123" spans="1:6">
      <c r="A123" s="40">
        <v>20240501</v>
      </c>
      <c r="B123" s="42">
        <f t="shared" si="2"/>
        <v>45413</v>
      </c>
      <c r="C123" s="40" t="str">
        <f t="shared" si="3"/>
        <v>Wednesday</v>
      </c>
      <c r="D123" s="40">
        <v>6240</v>
      </c>
      <c r="E123" s="40">
        <v>309</v>
      </c>
      <c r="F123" s="40">
        <v>369</v>
      </c>
    </row>
    <row r="124" spans="1:6" hidden="1">
      <c r="A124" s="40">
        <v>20240502</v>
      </c>
      <c r="B124" s="42">
        <f t="shared" si="2"/>
        <v>45414</v>
      </c>
      <c r="C124" s="40" t="str">
        <f t="shared" si="3"/>
        <v>Thursday</v>
      </c>
      <c r="D124" s="40">
        <v>6240</v>
      </c>
      <c r="E124" s="40">
        <v>404</v>
      </c>
      <c r="F124" s="40">
        <v>324</v>
      </c>
    </row>
    <row r="125" spans="1:6" hidden="1">
      <c r="A125" s="40">
        <v>20240503</v>
      </c>
      <c r="B125" s="42">
        <f t="shared" si="2"/>
        <v>45415</v>
      </c>
      <c r="C125" s="40" t="str">
        <f t="shared" si="3"/>
        <v>Friday</v>
      </c>
      <c r="D125" s="40">
        <v>6240</v>
      </c>
      <c r="E125" s="40">
        <v>736</v>
      </c>
      <c r="F125" s="40">
        <v>350</v>
      </c>
    </row>
    <row r="126" spans="1:6" hidden="1">
      <c r="A126" s="40">
        <v>20240504</v>
      </c>
      <c r="B126" s="42">
        <f t="shared" si="2"/>
        <v>45416</v>
      </c>
      <c r="C126" s="40" t="str">
        <f t="shared" si="3"/>
        <v>Saturday</v>
      </c>
      <c r="D126" s="40">
        <v>6240</v>
      </c>
      <c r="E126" s="40">
        <v>489</v>
      </c>
      <c r="F126" s="40">
        <v>337</v>
      </c>
    </row>
    <row r="127" spans="1:6" hidden="1">
      <c r="A127" s="40">
        <v>20240505</v>
      </c>
      <c r="B127" s="42">
        <f t="shared" si="2"/>
        <v>45417</v>
      </c>
      <c r="C127" s="40" t="str">
        <f t="shared" si="3"/>
        <v>Sunday</v>
      </c>
      <c r="D127" s="40">
        <v>6240</v>
      </c>
      <c r="E127" s="40">
        <v>334</v>
      </c>
      <c r="F127" s="40">
        <v>529</v>
      </c>
    </row>
    <row r="128" spans="1:6" hidden="1">
      <c r="A128" s="40">
        <v>20240506</v>
      </c>
      <c r="B128" s="42">
        <f t="shared" si="2"/>
        <v>45418</v>
      </c>
      <c r="C128" s="40" t="str">
        <f t="shared" si="3"/>
        <v>Monday</v>
      </c>
      <c r="D128" s="40">
        <v>6240</v>
      </c>
      <c r="E128" s="40">
        <v>265</v>
      </c>
      <c r="F128" s="40">
        <v>446</v>
      </c>
    </row>
    <row r="129" spans="1:6">
      <c r="A129" s="40">
        <v>20240507</v>
      </c>
      <c r="B129" s="42">
        <f t="shared" si="2"/>
        <v>45419</v>
      </c>
      <c r="C129" s="40" t="str">
        <f t="shared" si="3"/>
        <v>Tuesday</v>
      </c>
      <c r="D129" s="40">
        <v>6240</v>
      </c>
      <c r="E129" s="40">
        <v>305</v>
      </c>
      <c r="F129" s="40">
        <v>288</v>
      </c>
    </row>
    <row r="130" spans="1:6">
      <c r="A130" s="40">
        <v>20240508</v>
      </c>
      <c r="B130" s="42">
        <f t="shared" si="2"/>
        <v>45420</v>
      </c>
      <c r="C130" s="40" t="str">
        <f t="shared" si="3"/>
        <v>Wednesday</v>
      </c>
      <c r="D130" s="40">
        <v>6240</v>
      </c>
      <c r="E130" s="40">
        <v>310</v>
      </c>
      <c r="F130" s="40">
        <v>253</v>
      </c>
    </row>
    <row r="131" spans="1:6" hidden="1">
      <c r="A131" s="40">
        <v>20240509</v>
      </c>
      <c r="B131" s="42">
        <f t="shared" ref="B131:B194" si="4">DATE(LEFT(A131,4), MID(A131,5,2), RIGHT(A131,2))</f>
        <v>45421</v>
      </c>
      <c r="C131" s="40" t="str">
        <f t="shared" ref="C131:C194" si="5">TEXT(B131, "dddd")</f>
        <v>Thursday</v>
      </c>
      <c r="D131" s="40">
        <v>6240</v>
      </c>
      <c r="E131" s="40">
        <v>492</v>
      </c>
      <c r="F131" s="40">
        <v>267</v>
      </c>
    </row>
    <row r="132" spans="1:6" hidden="1">
      <c r="A132" s="40">
        <v>20240510</v>
      </c>
      <c r="B132" s="42">
        <f t="shared" si="4"/>
        <v>45422</v>
      </c>
      <c r="C132" s="40" t="str">
        <f t="shared" si="5"/>
        <v>Friday</v>
      </c>
      <c r="D132" s="40">
        <v>6240</v>
      </c>
      <c r="E132" s="40">
        <v>944</v>
      </c>
      <c r="F132" s="40">
        <v>341</v>
      </c>
    </row>
    <row r="133" spans="1:6" hidden="1">
      <c r="A133" s="40">
        <v>20240511</v>
      </c>
      <c r="B133" s="42">
        <f t="shared" si="4"/>
        <v>45423</v>
      </c>
      <c r="C133" s="40" t="str">
        <f t="shared" si="5"/>
        <v>Saturday</v>
      </c>
      <c r="D133" s="40">
        <v>6240</v>
      </c>
      <c r="E133" s="40">
        <v>508</v>
      </c>
      <c r="F133" s="40">
        <v>268</v>
      </c>
    </row>
    <row r="134" spans="1:6" hidden="1">
      <c r="A134" s="40">
        <v>20240512</v>
      </c>
      <c r="B134" s="42">
        <f t="shared" si="4"/>
        <v>45424</v>
      </c>
      <c r="C134" s="40" t="str">
        <f t="shared" si="5"/>
        <v>Sunday</v>
      </c>
      <c r="D134" s="40">
        <v>6240</v>
      </c>
      <c r="E134" s="40">
        <v>314</v>
      </c>
      <c r="F134" s="40">
        <v>721</v>
      </c>
    </row>
    <row r="135" spans="1:6" hidden="1">
      <c r="A135" s="40">
        <v>20240513</v>
      </c>
      <c r="B135" s="42">
        <f t="shared" si="4"/>
        <v>45425</v>
      </c>
      <c r="C135" s="40" t="str">
        <f t="shared" si="5"/>
        <v>Monday</v>
      </c>
      <c r="D135" s="40">
        <v>6240</v>
      </c>
      <c r="E135" s="40">
        <v>252</v>
      </c>
      <c r="F135" s="40">
        <v>574</v>
      </c>
    </row>
    <row r="136" spans="1:6">
      <c r="A136" s="40">
        <v>20240514</v>
      </c>
      <c r="B136" s="42">
        <f t="shared" si="4"/>
        <v>45426</v>
      </c>
      <c r="C136" s="40" t="str">
        <f t="shared" si="5"/>
        <v>Tuesday</v>
      </c>
      <c r="D136" s="40">
        <v>6240</v>
      </c>
      <c r="E136" s="40">
        <v>234</v>
      </c>
      <c r="F136" s="40">
        <v>393</v>
      </c>
    </row>
    <row r="137" spans="1:6">
      <c r="A137" s="40">
        <v>20240515</v>
      </c>
      <c r="B137" s="42">
        <f t="shared" si="4"/>
        <v>45427</v>
      </c>
      <c r="C137" s="40" t="str">
        <f t="shared" si="5"/>
        <v>Wednesday</v>
      </c>
      <c r="D137" s="40">
        <v>6240</v>
      </c>
      <c r="E137" s="40">
        <v>264</v>
      </c>
      <c r="F137" s="40">
        <v>305</v>
      </c>
    </row>
    <row r="138" spans="1:6" hidden="1">
      <c r="A138" s="40">
        <v>20240516</v>
      </c>
      <c r="B138" s="42">
        <f t="shared" si="4"/>
        <v>45428</v>
      </c>
      <c r="C138" s="40" t="str">
        <f t="shared" si="5"/>
        <v>Thursday</v>
      </c>
      <c r="D138" s="40">
        <v>6240</v>
      </c>
      <c r="E138" s="40">
        <v>341</v>
      </c>
      <c r="F138" s="40">
        <v>277</v>
      </c>
    </row>
    <row r="139" spans="1:6" hidden="1">
      <c r="A139" s="40">
        <v>20240517</v>
      </c>
      <c r="B139" s="42">
        <f t="shared" si="4"/>
        <v>45429</v>
      </c>
      <c r="C139" s="40" t="str">
        <f t="shared" si="5"/>
        <v>Friday</v>
      </c>
      <c r="D139" s="40">
        <v>6240</v>
      </c>
      <c r="E139" s="40">
        <v>629</v>
      </c>
      <c r="F139" s="40">
        <v>360</v>
      </c>
    </row>
    <row r="140" spans="1:6" hidden="1">
      <c r="A140" s="40">
        <v>20240518</v>
      </c>
      <c r="B140" s="42">
        <f t="shared" si="4"/>
        <v>45430</v>
      </c>
      <c r="C140" s="40" t="str">
        <f t="shared" si="5"/>
        <v>Saturday</v>
      </c>
      <c r="D140" s="40">
        <v>6240</v>
      </c>
      <c r="E140" s="40">
        <v>411</v>
      </c>
      <c r="F140" s="40">
        <v>292</v>
      </c>
    </row>
    <row r="141" spans="1:6" hidden="1">
      <c r="A141" s="40">
        <v>20240519</v>
      </c>
      <c r="B141" s="42">
        <f t="shared" si="4"/>
        <v>45431</v>
      </c>
      <c r="C141" s="40" t="str">
        <f t="shared" si="5"/>
        <v>Sunday</v>
      </c>
      <c r="D141" s="40">
        <v>6240</v>
      </c>
      <c r="E141" s="40">
        <v>324</v>
      </c>
      <c r="F141" s="40">
        <v>524</v>
      </c>
    </row>
    <row r="142" spans="1:6" hidden="1">
      <c r="A142" s="40">
        <v>20240520</v>
      </c>
      <c r="B142" s="42">
        <f t="shared" si="4"/>
        <v>45432</v>
      </c>
      <c r="C142" s="40" t="str">
        <f t="shared" si="5"/>
        <v>Monday</v>
      </c>
      <c r="D142" s="40">
        <v>6240</v>
      </c>
      <c r="E142" s="40">
        <v>277</v>
      </c>
      <c r="F142" s="40">
        <v>455</v>
      </c>
    </row>
    <row r="143" spans="1:6">
      <c r="A143" s="40">
        <v>20240521</v>
      </c>
      <c r="B143" s="42">
        <f t="shared" si="4"/>
        <v>45433</v>
      </c>
      <c r="C143" s="40" t="str">
        <f t="shared" si="5"/>
        <v>Tuesday</v>
      </c>
      <c r="D143" s="40">
        <v>6240</v>
      </c>
      <c r="E143" s="40">
        <v>269</v>
      </c>
      <c r="F143" s="40">
        <v>299</v>
      </c>
    </row>
    <row r="144" spans="1:6">
      <c r="A144" s="40">
        <v>20240522</v>
      </c>
      <c r="B144" s="42">
        <f t="shared" si="4"/>
        <v>45434</v>
      </c>
      <c r="C144" s="40" t="str">
        <f t="shared" si="5"/>
        <v>Wednesday</v>
      </c>
      <c r="D144" s="40">
        <v>6240</v>
      </c>
      <c r="E144" s="40">
        <v>259</v>
      </c>
      <c r="F144" s="40">
        <v>286</v>
      </c>
    </row>
    <row r="145" spans="1:6" hidden="1">
      <c r="A145" s="40">
        <v>20240523</v>
      </c>
      <c r="B145" s="42">
        <f t="shared" si="4"/>
        <v>45435</v>
      </c>
      <c r="C145" s="40" t="str">
        <f t="shared" si="5"/>
        <v>Thursday</v>
      </c>
      <c r="D145" s="40">
        <v>6240</v>
      </c>
      <c r="E145" s="40">
        <v>357</v>
      </c>
      <c r="F145" s="40">
        <v>266</v>
      </c>
    </row>
    <row r="146" spans="1:6" hidden="1">
      <c r="A146" s="40">
        <v>20240524</v>
      </c>
      <c r="B146" s="42">
        <f t="shared" si="4"/>
        <v>45436</v>
      </c>
      <c r="C146" s="40" t="str">
        <f t="shared" si="5"/>
        <v>Friday</v>
      </c>
      <c r="D146" s="40">
        <v>6240</v>
      </c>
      <c r="E146" s="40">
        <v>596</v>
      </c>
      <c r="F146" s="40">
        <v>328</v>
      </c>
    </row>
    <row r="147" spans="1:6" hidden="1">
      <c r="A147" s="40">
        <v>20240525</v>
      </c>
      <c r="B147" s="42">
        <f t="shared" si="4"/>
        <v>45437</v>
      </c>
      <c r="C147" s="40" t="str">
        <f t="shared" si="5"/>
        <v>Saturday</v>
      </c>
      <c r="D147" s="40">
        <v>6240</v>
      </c>
      <c r="E147" s="40">
        <v>388</v>
      </c>
      <c r="F147" s="40">
        <v>338</v>
      </c>
    </row>
    <row r="148" spans="1:6" hidden="1">
      <c r="A148" s="40">
        <v>20240526</v>
      </c>
      <c r="B148" s="42">
        <f t="shared" si="4"/>
        <v>45438</v>
      </c>
      <c r="C148" s="40" t="str">
        <f t="shared" si="5"/>
        <v>Sunday</v>
      </c>
      <c r="D148" s="40">
        <v>6240</v>
      </c>
      <c r="E148" s="40">
        <v>339</v>
      </c>
      <c r="F148" s="40">
        <v>546</v>
      </c>
    </row>
    <row r="149" spans="1:6" hidden="1">
      <c r="A149" s="40">
        <v>20240527</v>
      </c>
      <c r="B149" s="42">
        <f t="shared" si="4"/>
        <v>45439</v>
      </c>
      <c r="C149" s="40" t="str">
        <f t="shared" si="5"/>
        <v>Monday</v>
      </c>
      <c r="D149" s="40">
        <v>6240</v>
      </c>
      <c r="E149" s="40">
        <v>282</v>
      </c>
      <c r="F149" s="40">
        <v>426</v>
      </c>
    </row>
    <row r="150" spans="1:6">
      <c r="A150" s="40">
        <v>20240528</v>
      </c>
      <c r="B150" s="42">
        <f t="shared" si="4"/>
        <v>45440</v>
      </c>
      <c r="C150" s="40" t="str">
        <f t="shared" si="5"/>
        <v>Tuesday</v>
      </c>
      <c r="D150" s="40">
        <v>6240</v>
      </c>
      <c r="E150" s="40">
        <v>262</v>
      </c>
      <c r="F150" s="40">
        <v>327</v>
      </c>
    </row>
    <row r="151" spans="1:6">
      <c r="A151" s="40">
        <v>20240529</v>
      </c>
      <c r="B151" s="42">
        <f t="shared" si="4"/>
        <v>45441</v>
      </c>
      <c r="C151" s="40" t="str">
        <f t="shared" si="5"/>
        <v>Wednesday</v>
      </c>
      <c r="D151" s="40">
        <v>6240</v>
      </c>
      <c r="E151" s="40">
        <v>266</v>
      </c>
      <c r="F151" s="40">
        <v>305</v>
      </c>
    </row>
    <row r="152" spans="1:6" hidden="1">
      <c r="A152" s="40">
        <v>20240530</v>
      </c>
      <c r="B152" s="42">
        <f t="shared" si="4"/>
        <v>45442</v>
      </c>
      <c r="C152" s="40" t="str">
        <f t="shared" si="5"/>
        <v>Thursday</v>
      </c>
      <c r="D152" s="40">
        <v>6240</v>
      </c>
      <c r="E152" s="40">
        <v>303</v>
      </c>
      <c r="F152" s="40">
        <v>304</v>
      </c>
    </row>
    <row r="153" spans="1:6" hidden="1">
      <c r="A153" s="40">
        <v>20240531</v>
      </c>
      <c r="B153" s="42">
        <f t="shared" si="4"/>
        <v>45443</v>
      </c>
      <c r="C153" s="40" t="str">
        <f t="shared" si="5"/>
        <v>Friday</v>
      </c>
      <c r="D153" s="40">
        <v>6240</v>
      </c>
      <c r="E153" s="40">
        <v>465</v>
      </c>
      <c r="F153" s="40">
        <v>639</v>
      </c>
    </row>
    <row r="154" spans="1:6" hidden="1">
      <c r="A154" s="40">
        <v>20240601</v>
      </c>
      <c r="B154" s="42">
        <f t="shared" si="4"/>
        <v>45444</v>
      </c>
      <c r="C154" s="40" t="str">
        <f t="shared" si="5"/>
        <v>Saturday</v>
      </c>
      <c r="D154" s="40">
        <v>6240</v>
      </c>
      <c r="E154" s="40">
        <v>734</v>
      </c>
      <c r="F154" s="40">
        <v>670</v>
      </c>
    </row>
    <row r="155" spans="1:6" hidden="1">
      <c r="A155" s="40">
        <v>20240602</v>
      </c>
      <c r="B155" s="42">
        <f t="shared" si="4"/>
        <v>45445</v>
      </c>
      <c r="C155" s="40" t="str">
        <f t="shared" si="5"/>
        <v>Sunday</v>
      </c>
      <c r="D155" s="40">
        <v>6240</v>
      </c>
      <c r="E155" s="40">
        <v>448</v>
      </c>
      <c r="F155" s="40">
        <v>392</v>
      </c>
    </row>
    <row r="156" spans="1:6" hidden="1">
      <c r="A156" s="40">
        <v>20240603</v>
      </c>
      <c r="B156" s="42">
        <f t="shared" si="4"/>
        <v>45446</v>
      </c>
      <c r="C156" s="40" t="str">
        <f t="shared" si="5"/>
        <v>Monday</v>
      </c>
      <c r="D156" s="40">
        <v>6240</v>
      </c>
      <c r="E156" s="40">
        <v>319</v>
      </c>
      <c r="F156" s="40">
        <v>395</v>
      </c>
    </row>
    <row r="157" spans="1:6">
      <c r="A157" s="40">
        <v>20240604</v>
      </c>
      <c r="B157" s="42">
        <f t="shared" si="4"/>
        <v>45447</v>
      </c>
      <c r="C157" s="40" t="str">
        <f t="shared" si="5"/>
        <v>Tuesday</v>
      </c>
      <c r="D157" s="40">
        <v>6240</v>
      </c>
      <c r="E157" s="40">
        <v>256</v>
      </c>
      <c r="F157" s="40">
        <v>269</v>
      </c>
    </row>
    <row r="158" spans="1:6">
      <c r="A158" s="40">
        <v>20240605</v>
      </c>
      <c r="B158" s="42">
        <f t="shared" si="4"/>
        <v>45448</v>
      </c>
      <c r="C158" s="40" t="str">
        <f t="shared" si="5"/>
        <v>Wednesday</v>
      </c>
      <c r="D158" s="40">
        <v>6240</v>
      </c>
      <c r="E158" s="40">
        <v>302</v>
      </c>
      <c r="F158" s="40">
        <v>242</v>
      </c>
    </row>
    <row r="159" spans="1:6" hidden="1">
      <c r="A159" s="40">
        <v>20240606</v>
      </c>
      <c r="B159" s="42">
        <f t="shared" si="4"/>
        <v>45449</v>
      </c>
      <c r="C159" s="40" t="str">
        <f t="shared" si="5"/>
        <v>Thursday</v>
      </c>
      <c r="D159" s="40">
        <v>6240</v>
      </c>
      <c r="E159" s="40">
        <v>420</v>
      </c>
      <c r="F159" s="40">
        <v>263</v>
      </c>
    </row>
    <row r="160" spans="1:6" hidden="1">
      <c r="A160" s="40">
        <v>20240607</v>
      </c>
      <c r="B160" s="42">
        <f t="shared" si="4"/>
        <v>45450</v>
      </c>
      <c r="C160" s="40" t="str">
        <f t="shared" si="5"/>
        <v>Friday</v>
      </c>
      <c r="D160" s="40">
        <v>6240</v>
      </c>
      <c r="E160" s="40">
        <v>654</v>
      </c>
      <c r="F160" s="40">
        <v>282</v>
      </c>
    </row>
    <row r="161" spans="1:6" hidden="1">
      <c r="A161" s="40">
        <v>20240608</v>
      </c>
      <c r="B161" s="42">
        <f t="shared" si="4"/>
        <v>45451</v>
      </c>
      <c r="C161" s="40" t="str">
        <f t="shared" si="5"/>
        <v>Saturday</v>
      </c>
      <c r="D161" s="40">
        <v>6240</v>
      </c>
      <c r="E161" s="40">
        <v>443</v>
      </c>
      <c r="F161" s="40">
        <v>270</v>
      </c>
    </row>
    <row r="162" spans="1:6" hidden="1">
      <c r="A162" s="40">
        <v>20240609</v>
      </c>
      <c r="B162" s="42">
        <f t="shared" si="4"/>
        <v>45452</v>
      </c>
      <c r="C162" s="40" t="str">
        <f t="shared" si="5"/>
        <v>Sunday</v>
      </c>
      <c r="D162" s="40">
        <v>6240</v>
      </c>
      <c r="E162" s="40">
        <v>294</v>
      </c>
      <c r="F162" s="40">
        <v>358</v>
      </c>
    </row>
    <row r="163" spans="1:6" hidden="1">
      <c r="A163" s="40">
        <v>20240610</v>
      </c>
      <c r="B163" s="42">
        <f t="shared" si="4"/>
        <v>45453</v>
      </c>
      <c r="C163" s="40" t="str">
        <f t="shared" si="5"/>
        <v>Monday</v>
      </c>
      <c r="D163" s="40">
        <v>6240</v>
      </c>
      <c r="E163" s="40">
        <v>291</v>
      </c>
      <c r="F163" s="40">
        <v>550</v>
      </c>
    </row>
    <row r="164" spans="1:6">
      <c r="A164" s="40">
        <v>20240611</v>
      </c>
      <c r="B164" s="42">
        <f t="shared" si="4"/>
        <v>45454</v>
      </c>
      <c r="C164" s="40" t="str">
        <f t="shared" si="5"/>
        <v>Tuesday</v>
      </c>
      <c r="D164" s="40">
        <v>6240</v>
      </c>
      <c r="E164" s="40">
        <v>296</v>
      </c>
      <c r="F164" s="40">
        <v>439</v>
      </c>
    </row>
    <row r="165" spans="1:6">
      <c r="A165" s="40">
        <v>20240612</v>
      </c>
      <c r="B165" s="42">
        <f t="shared" si="4"/>
        <v>45455</v>
      </c>
      <c r="C165" s="40" t="str">
        <f t="shared" si="5"/>
        <v>Wednesday</v>
      </c>
      <c r="D165" s="40">
        <v>6240</v>
      </c>
      <c r="E165" s="40">
        <v>298</v>
      </c>
      <c r="F165" s="40">
        <v>292</v>
      </c>
    </row>
    <row r="166" spans="1:6" hidden="1">
      <c r="A166" s="40">
        <v>20240613</v>
      </c>
      <c r="B166" s="42">
        <f t="shared" si="4"/>
        <v>45456</v>
      </c>
      <c r="C166" s="40" t="str">
        <f t="shared" si="5"/>
        <v>Thursday</v>
      </c>
      <c r="D166" s="40">
        <v>6240</v>
      </c>
      <c r="E166" s="40">
        <v>304</v>
      </c>
      <c r="F166" s="40">
        <v>260</v>
      </c>
    </row>
    <row r="167" spans="1:6" hidden="1">
      <c r="A167" s="40">
        <v>20240614</v>
      </c>
      <c r="B167" s="42">
        <f t="shared" si="4"/>
        <v>45457</v>
      </c>
      <c r="C167" s="40" t="str">
        <f t="shared" si="5"/>
        <v>Friday</v>
      </c>
      <c r="D167" s="40">
        <v>6240</v>
      </c>
      <c r="E167" s="40">
        <v>556</v>
      </c>
      <c r="F167" s="40">
        <v>375</v>
      </c>
    </row>
    <row r="168" spans="1:6" hidden="1">
      <c r="A168" s="40">
        <v>20240615</v>
      </c>
      <c r="B168" s="42">
        <f t="shared" si="4"/>
        <v>45458</v>
      </c>
      <c r="C168" s="40" t="str">
        <f t="shared" si="5"/>
        <v>Saturday</v>
      </c>
      <c r="D168" s="40">
        <v>6240</v>
      </c>
      <c r="E168" s="40">
        <v>451</v>
      </c>
      <c r="F168" s="40">
        <v>326</v>
      </c>
    </row>
    <row r="169" spans="1:6" hidden="1">
      <c r="A169" s="40">
        <v>20240616</v>
      </c>
      <c r="B169" s="42">
        <f t="shared" si="4"/>
        <v>45459</v>
      </c>
      <c r="C169" s="40" t="str">
        <f t="shared" si="5"/>
        <v>Sunday</v>
      </c>
      <c r="D169" s="40">
        <v>6240</v>
      </c>
      <c r="E169" s="40">
        <v>456</v>
      </c>
      <c r="F169" s="40">
        <v>417</v>
      </c>
    </row>
    <row r="170" spans="1:6" hidden="1">
      <c r="A170" s="40">
        <v>20240617</v>
      </c>
      <c r="B170" s="42">
        <f t="shared" si="4"/>
        <v>45460</v>
      </c>
      <c r="C170" s="40" t="str">
        <f t="shared" si="5"/>
        <v>Monday</v>
      </c>
      <c r="D170" s="40">
        <v>6240</v>
      </c>
      <c r="E170" s="40">
        <v>413</v>
      </c>
      <c r="F170" s="40">
        <v>368</v>
      </c>
    </row>
    <row r="171" spans="1:6">
      <c r="A171" s="40">
        <v>20240618</v>
      </c>
      <c r="B171" s="42">
        <f t="shared" si="4"/>
        <v>45461</v>
      </c>
      <c r="C171" s="40" t="str">
        <f t="shared" si="5"/>
        <v>Tuesday</v>
      </c>
      <c r="D171" s="40">
        <v>6240</v>
      </c>
      <c r="E171" s="40">
        <v>422</v>
      </c>
      <c r="F171" s="40">
        <v>273</v>
      </c>
    </row>
    <row r="172" spans="1:6">
      <c r="A172" s="40">
        <v>20240619</v>
      </c>
      <c r="B172" s="42">
        <f t="shared" si="4"/>
        <v>45462</v>
      </c>
      <c r="C172" s="40" t="str">
        <f t="shared" si="5"/>
        <v>Wednesday</v>
      </c>
      <c r="D172" s="40">
        <v>6240</v>
      </c>
      <c r="E172" s="40">
        <v>491</v>
      </c>
      <c r="F172" s="40">
        <v>315</v>
      </c>
    </row>
    <row r="173" spans="1:6" hidden="1">
      <c r="A173" s="40">
        <v>20240620</v>
      </c>
      <c r="B173" s="42">
        <f t="shared" si="4"/>
        <v>45463</v>
      </c>
      <c r="C173" s="40" t="str">
        <f t="shared" si="5"/>
        <v>Thursday</v>
      </c>
      <c r="D173" s="40">
        <v>6240</v>
      </c>
      <c r="E173" s="40">
        <v>531</v>
      </c>
      <c r="F173" s="40">
        <v>346</v>
      </c>
    </row>
    <row r="174" spans="1:6" hidden="1">
      <c r="A174" s="40">
        <v>20240621</v>
      </c>
      <c r="B174" s="42">
        <f t="shared" si="4"/>
        <v>45464</v>
      </c>
      <c r="C174" s="40" t="str">
        <f t="shared" si="5"/>
        <v>Friday</v>
      </c>
      <c r="D174" s="40">
        <v>6240</v>
      </c>
      <c r="E174" s="40">
        <v>654</v>
      </c>
      <c r="F174" s="40">
        <v>386</v>
      </c>
    </row>
    <row r="175" spans="1:6" hidden="1">
      <c r="A175" s="40">
        <v>20240622</v>
      </c>
      <c r="B175" s="42">
        <f t="shared" si="4"/>
        <v>45465</v>
      </c>
      <c r="C175" s="40" t="str">
        <f t="shared" si="5"/>
        <v>Saturday</v>
      </c>
      <c r="D175" s="40">
        <v>6240</v>
      </c>
      <c r="E175" s="40">
        <v>660</v>
      </c>
      <c r="F175" s="40">
        <v>350</v>
      </c>
    </row>
    <row r="176" spans="1:6" hidden="1">
      <c r="A176" s="40">
        <v>20240623</v>
      </c>
      <c r="B176" s="42">
        <f t="shared" si="4"/>
        <v>45466</v>
      </c>
      <c r="C176" s="40" t="str">
        <f t="shared" si="5"/>
        <v>Sunday</v>
      </c>
      <c r="D176" s="40">
        <v>6240</v>
      </c>
      <c r="E176" s="40">
        <v>524</v>
      </c>
      <c r="F176" s="40">
        <v>348</v>
      </c>
    </row>
    <row r="177" spans="1:6" hidden="1">
      <c r="A177" s="40">
        <v>20240624</v>
      </c>
      <c r="B177" s="42">
        <f t="shared" si="4"/>
        <v>45467</v>
      </c>
      <c r="C177" s="40" t="str">
        <f t="shared" si="5"/>
        <v>Monday</v>
      </c>
      <c r="D177" s="40">
        <v>6240</v>
      </c>
      <c r="E177" s="40">
        <v>590</v>
      </c>
      <c r="F177" s="40">
        <v>308</v>
      </c>
    </row>
    <row r="178" spans="1:6">
      <c r="A178" s="40">
        <v>20240625</v>
      </c>
      <c r="B178" s="42">
        <f t="shared" si="4"/>
        <v>45468</v>
      </c>
      <c r="C178" s="40" t="str">
        <f t="shared" si="5"/>
        <v>Tuesday</v>
      </c>
      <c r="D178" s="40">
        <v>6240</v>
      </c>
      <c r="E178" s="40">
        <v>347</v>
      </c>
      <c r="F178" s="40">
        <v>197</v>
      </c>
    </row>
    <row r="179" spans="1:6">
      <c r="A179" s="40">
        <v>20240626</v>
      </c>
      <c r="B179" s="42">
        <f t="shared" si="4"/>
        <v>45469</v>
      </c>
      <c r="C179" s="40" t="str">
        <f t="shared" si="5"/>
        <v>Wednesday</v>
      </c>
      <c r="D179" s="40">
        <v>6240</v>
      </c>
      <c r="E179" s="40">
        <v>307</v>
      </c>
      <c r="F179" s="40">
        <v>233</v>
      </c>
    </row>
    <row r="180" spans="1:6" hidden="1">
      <c r="A180" s="40">
        <v>20240627</v>
      </c>
      <c r="B180" s="42">
        <f t="shared" si="4"/>
        <v>45470</v>
      </c>
      <c r="C180" s="40" t="str">
        <f t="shared" si="5"/>
        <v>Thursday</v>
      </c>
      <c r="D180" s="40">
        <v>6240</v>
      </c>
      <c r="E180" s="40">
        <v>308</v>
      </c>
      <c r="F180" s="40">
        <v>251</v>
      </c>
    </row>
    <row r="181" spans="1:6" hidden="1">
      <c r="A181" s="40">
        <v>20240628</v>
      </c>
      <c r="B181" s="42">
        <f t="shared" si="4"/>
        <v>45471</v>
      </c>
      <c r="C181" s="40" t="str">
        <f t="shared" si="5"/>
        <v>Friday</v>
      </c>
      <c r="D181" s="40">
        <v>6240</v>
      </c>
      <c r="E181" s="40">
        <v>335</v>
      </c>
      <c r="F181" s="40">
        <v>250</v>
      </c>
    </row>
    <row r="182" spans="1:6" hidden="1">
      <c r="A182" s="40">
        <v>20240629</v>
      </c>
      <c r="B182" s="42">
        <f t="shared" si="4"/>
        <v>45472</v>
      </c>
      <c r="C182" s="40" t="str">
        <f t="shared" si="5"/>
        <v>Saturday</v>
      </c>
      <c r="D182" s="40">
        <v>6240</v>
      </c>
      <c r="E182" s="40">
        <v>236</v>
      </c>
      <c r="F182" s="40">
        <v>234</v>
      </c>
    </row>
    <row r="183" spans="1:6" hidden="1">
      <c r="A183" s="40">
        <v>20240630</v>
      </c>
      <c r="B183" s="42">
        <f t="shared" si="4"/>
        <v>45473</v>
      </c>
      <c r="C183" s="40" t="str">
        <f t="shared" si="5"/>
        <v>Sunday</v>
      </c>
      <c r="D183" s="40">
        <v>6240</v>
      </c>
      <c r="E183" s="40">
        <v>290</v>
      </c>
      <c r="F183" s="40">
        <v>324</v>
      </c>
    </row>
    <row r="184" spans="1:6" hidden="1">
      <c r="A184" s="40">
        <v>20240701</v>
      </c>
      <c r="B184" s="42">
        <f t="shared" si="4"/>
        <v>45474</v>
      </c>
      <c r="C184" s="40" t="str">
        <f t="shared" si="5"/>
        <v>Monday</v>
      </c>
      <c r="D184" s="40">
        <v>6240</v>
      </c>
      <c r="E184" s="40">
        <v>263</v>
      </c>
      <c r="F184" s="40">
        <v>312</v>
      </c>
    </row>
    <row r="185" spans="1:6">
      <c r="A185" s="40">
        <v>20240702</v>
      </c>
      <c r="B185" s="42">
        <f t="shared" si="4"/>
        <v>45475</v>
      </c>
      <c r="C185" s="40" t="str">
        <f t="shared" si="5"/>
        <v>Tuesday</v>
      </c>
      <c r="D185" s="40">
        <v>6240</v>
      </c>
      <c r="E185" s="40">
        <v>228</v>
      </c>
      <c r="F185" s="40">
        <v>217</v>
      </c>
    </row>
    <row r="186" spans="1:6">
      <c r="A186" s="40">
        <v>20240703</v>
      </c>
      <c r="B186" s="42">
        <f t="shared" si="4"/>
        <v>45476</v>
      </c>
      <c r="C186" s="40" t="str">
        <f t="shared" si="5"/>
        <v>Wednesday</v>
      </c>
      <c r="D186" s="40">
        <v>6240</v>
      </c>
      <c r="E186" s="40">
        <v>218</v>
      </c>
      <c r="F186" s="40">
        <v>190</v>
      </c>
    </row>
    <row r="187" spans="1:6" hidden="1">
      <c r="A187" s="40">
        <v>20240704</v>
      </c>
      <c r="B187" s="42">
        <f t="shared" si="4"/>
        <v>45477</v>
      </c>
      <c r="C187" s="40" t="str">
        <f t="shared" si="5"/>
        <v>Thursday</v>
      </c>
      <c r="D187" s="40">
        <v>6240</v>
      </c>
      <c r="E187" s="40">
        <v>230</v>
      </c>
      <c r="F187" s="40">
        <v>159</v>
      </c>
    </row>
    <row r="188" spans="1:6" hidden="1">
      <c r="A188" s="40">
        <v>20240705</v>
      </c>
      <c r="B188" s="42">
        <f t="shared" si="4"/>
        <v>45478</v>
      </c>
      <c r="C188" s="40" t="str">
        <f t="shared" si="5"/>
        <v>Friday</v>
      </c>
      <c r="D188" s="40">
        <v>6240</v>
      </c>
      <c r="E188" s="40">
        <v>330</v>
      </c>
      <c r="F188" s="40">
        <v>214</v>
      </c>
    </row>
    <row r="189" spans="1:6" hidden="1">
      <c r="A189" s="40">
        <v>20240706</v>
      </c>
      <c r="B189" s="42">
        <f t="shared" si="4"/>
        <v>45479</v>
      </c>
      <c r="C189" s="40" t="str">
        <f t="shared" si="5"/>
        <v>Saturday</v>
      </c>
      <c r="D189" s="40">
        <v>6240</v>
      </c>
      <c r="E189" s="40">
        <v>272</v>
      </c>
      <c r="F189" s="40">
        <v>197</v>
      </c>
    </row>
    <row r="190" spans="1:6" hidden="1">
      <c r="A190" s="40">
        <v>20240707</v>
      </c>
      <c r="B190" s="42">
        <f t="shared" si="4"/>
        <v>45480</v>
      </c>
      <c r="C190" s="40" t="str">
        <f t="shared" si="5"/>
        <v>Sunday</v>
      </c>
      <c r="D190" s="40">
        <v>6240</v>
      </c>
      <c r="E190" s="40">
        <v>257</v>
      </c>
      <c r="F190" s="40">
        <v>265</v>
      </c>
    </row>
    <row r="191" spans="1:6" hidden="1">
      <c r="A191" s="40">
        <v>20240708</v>
      </c>
      <c r="B191" s="42">
        <f t="shared" si="4"/>
        <v>45481</v>
      </c>
      <c r="C191" s="40" t="str">
        <f t="shared" si="5"/>
        <v>Monday</v>
      </c>
      <c r="D191" s="40">
        <v>6240</v>
      </c>
      <c r="E191" s="40">
        <v>221</v>
      </c>
      <c r="F191" s="40">
        <v>306</v>
      </c>
    </row>
    <row r="192" spans="1:6">
      <c r="A192" s="40">
        <v>20240709</v>
      </c>
      <c r="B192" s="42">
        <f t="shared" si="4"/>
        <v>45482</v>
      </c>
      <c r="C192" s="40" t="str">
        <f t="shared" si="5"/>
        <v>Tuesday</v>
      </c>
      <c r="D192" s="40">
        <v>6240</v>
      </c>
      <c r="E192" s="40">
        <v>201</v>
      </c>
      <c r="F192" s="40">
        <v>212</v>
      </c>
    </row>
    <row r="193" spans="1:6">
      <c r="A193" s="40">
        <v>20240710</v>
      </c>
      <c r="B193" s="42">
        <f t="shared" si="4"/>
        <v>45483</v>
      </c>
      <c r="C193" s="40" t="str">
        <f t="shared" si="5"/>
        <v>Wednesday</v>
      </c>
      <c r="D193" s="40">
        <v>6240</v>
      </c>
      <c r="E193" s="40">
        <v>270</v>
      </c>
      <c r="F193" s="40">
        <v>205</v>
      </c>
    </row>
    <row r="194" spans="1:6" hidden="1">
      <c r="A194" s="40">
        <v>20240711</v>
      </c>
      <c r="B194" s="42">
        <f t="shared" si="4"/>
        <v>45484</v>
      </c>
      <c r="C194" s="40" t="str">
        <f t="shared" si="5"/>
        <v>Thursday</v>
      </c>
      <c r="D194" s="40">
        <v>6240</v>
      </c>
      <c r="E194" s="40">
        <v>247</v>
      </c>
      <c r="F194" s="40">
        <v>160</v>
      </c>
    </row>
    <row r="195" spans="1:6" hidden="1">
      <c r="A195" s="40">
        <v>20240712</v>
      </c>
      <c r="B195" s="42">
        <f t="shared" ref="B195:B258" si="6">DATE(LEFT(A195,4), MID(A195,5,2), RIGHT(A195,2))</f>
        <v>45485</v>
      </c>
      <c r="C195" s="40" t="str">
        <f t="shared" ref="C195:C258" si="7">TEXT(B195, "dddd")</f>
        <v>Friday</v>
      </c>
      <c r="D195" s="40">
        <v>6240</v>
      </c>
      <c r="E195" s="40">
        <v>356</v>
      </c>
      <c r="F195" s="40">
        <v>203</v>
      </c>
    </row>
    <row r="196" spans="1:6" hidden="1">
      <c r="A196" s="40">
        <v>20240713</v>
      </c>
      <c r="B196" s="42">
        <f t="shared" si="6"/>
        <v>45486</v>
      </c>
      <c r="C196" s="40" t="str">
        <f t="shared" si="7"/>
        <v>Saturday</v>
      </c>
      <c r="D196" s="40">
        <v>6240</v>
      </c>
      <c r="E196" s="40">
        <v>233</v>
      </c>
      <c r="F196" s="40">
        <v>219</v>
      </c>
    </row>
    <row r="197" spans="1:6" hidden="1">
      <c r="A197" s="40">
        <v>20240714</v>
      </c>
      <c r="B197" s="42">
        <f t="shared" si="6"/>
        <v>45487</v>
      </c>
      <c r="C197" s="40" t="str">
        <f t="shared" si="7"/>
        <v>Sunday</v>
      </c>
      <c r="D197" s="40">
        <v>6240</v>
      </c>
      <c r="E197" s="40">
        <v>261</v>
      </c>
      <c r="F197" s="40">
        <v>317</v>
      </c>
    </row>
    <row r="198" spans="1:6" hidden="1">
      <c r="A198" s="40">
        <v>20240715</v>
      </c>
      <c r="B198" s="42">
        <f t="shared" si="6"/>
        <v>45488</v>
      </c>
      <c r="C198" s="40" t="str">
        <f t="shared" si="7"/>
        <v>Monday</v>
      </c>
      <c r="D198" s="40">
        <v>6240</v>
      </c>
      <c r="E198" s="40">
        <v>249</v>
      </c>
      <c r="F198" s="40">
        <v>282</v>
      </c>
    </row>
    <row r="199" spans="1:6">
      <c r="A199" s="40">
        <v>20240716</v>
      </c>
      <c r="B199" s="42">
        <f t="shared" si="6"/>
        <v>45489</v>
      </c>
      <c r="C199" s="40" t="str">
        <f t="shared" si="7"/>
        <v>Tuesday</v>
      </c>
      <c r="D199" s="40">
        <v>6240</v>
      </c>
      <c r="E199" s="40">
        <v>211</v>
      </c>
      <c r="F199" s="40">
        <v>183</v>
      </c>
    </row>
    <row r="200" spans="1:6">
      <c r="A200" s="40">
        <v>20240717</v>
      </c>
      <c r="B200" s="42">
        <f t="shared" si="6"/>
        <v>45490</v>
      </c>
      <c r="C200" s="40" t="str">
        <f t="shared" si="7"/>
        <v>Wednesday</v>
      </c>
      <c r="D200" s="40">
        <v>6240</v>
      </c>
      <c r="E200" s="40">
        <v>227</v>
      </c>
      <c r="F200" s="40">
        <v>179</v>
      </c>
    </row>
    <row r="201" spans="1:6" hidden="1">
      <c r="A201" s="40">
        <v>20240718</v>
      </c>
      <c r="B201" s="42">
        <f t="shared" si="6"/>
        <v>45491</v>
      </c>
      <c r="C201" s="40" t="str">
        <f t="shared" si="7"/>
        <v>Thursday</v>
      </c>
      <c r="D201" s="40">
        <v>6240</v>
      </c>
      <c r="E201" s="40">
        <v>220</v>
      </c>
      <c r="F201" s="40">
        <v>171</v>
      </c>
    </row>
    <row r="202" spans="1:6" hidden="1">
      <c r="A202" s="40">
        <v>20240719</v>
      </c>
      <c r="B202" s="42">
        <f t="shared" si="6"/>
        <v>45492</v>
      </c>
      <c r="C202" s="40" t="str">
        <f t="shared" si="7"/>
        <v>Friday</v>
      </c>
      <c r="D202" s="40">
        <v>6240</v>
      </c>
      <c r="E202" s="40">
        <v>310</v>
      </c>
      <c r="F202" s="40">
        <v>196</v>
      </c>
    </row>
    <row r="203" spans="1:6" hidden="1">
      <c r="A203" s="40">
        <v>20240720</v>
      </c>
      <c r="B203" s="42">
        <f t="shared" si="6"/>
        <v>45493</v>
      </c>
      <c r="C203" s="40" t="str">
        <f t="shared" si="7"/>
        <v>Saturday</v>
      </c>
      <c r="D203" s="40">
        <v>6240</v>
      </c>
      <c r="E203" s="40">
        <v>246</v>
      </c>
      <c r="F203" s="40">
        <v>190</v>
      </c>
    </row>
    <row r="204" spans="1:6" hidden="1">
      <c r="A204" s="40">
        <v>20240721</v>
      </c>
      <c r="B204" s="42">
        <f t="shared" si="6"/>
        <v>45494</v>
      </c>
      <c r="C204" s="40" t="str">
        <f t="shared" si="7"/>
        <v>Sunday</v>
      </c>
      <c r="D204" s="40">
        <v>6240</v>
      </c>
      <c r="E204" s="40">
        <v>261</v>
      </c>
      <c r="F204" s="40">
        <v>267</v>
      </c>
    </row>
    <row r="205" spans="1:6" hidden="1">
      <c r="A205" s="40">
        <v>20240722</v>
      </c>
      <c r="B205" s="42">
        <f t="shared" si="6"/>
        <v>45495</v>
      </c>
      <c r="C205" s="40" t="str">
        <f t="shared" si="7"/>
        <v>Monday</v>
      </c>
      <c r="D205" s="40">
        <v>6240</v>
      </c>
      <c r="E205" s="40">
        <v>238</v>
      </c>
      <c r="F205" s="40">
        <v>260</v>
      </c>
    </row>
    <row r="206" spans="1:6">
      <c r="A206" s="40">
        <v>20240723</v>
      </c>
      <c r="B206" s="42">
        <f t="shared" si="6"/>
        <v>45496</v>
      </c>
      <c r="C206" s="40" t="str">
        <f t="shared" si="7"/>
        <v>Tuesday</v>
      </c>
      <c r="D206" s="40">
        <v>6240</v>
      </c>
      <c r="E206" s="40">
        <v>264</v>
      </c>
      <c r="F206" s="40">
        <v>182</v>
      </c>
    </row>
    <row r="207" spans="1:6">
      <c r="A207" s="40">
        <v>20240724</v>
      </c>
      <c r="B207" s="42">
        <f t="shared" si="6"/>
        <v>45497</v>
      </c>
      <c r="C207" s="40" t="str">
        <f t="shared" si="7"/>
        <v>Wednesday</v>
      </c>
      <c r="D207" s="40">
        <v>6240</v>
      </c>
      <c r="E207" s="40">
        <v>53</v>
      </c>
      <c r="F207" s="40">
        <v>34</v>
      </c>
    </row>
    <row r="208" spans="1:6" hidden="1">
      <c r="A208" s="40">
        <v>20240725</v>
      </c>
      <c r="B208" s="42">
        <f t="shared" si="6"/>
        <v>45498</v>
      </c>
      <c r="C208" s="40" t="str">
        <f t="shared" si="7"/>
        <v>Thursday</v>
      </c>
      <c r="D208" s="40">
        <v>6240</v>
      </c>
      <c r="E208" s="40">
        <v>80</v>
      </c>
      <c r="F208" s="40">
        <v>27</v>
      </c>
    </row>
    <row r="209" spans="1:6" hidden="1">
      <c r="A209" s="40">
        <v>20240726</v>
      </c>
      <c r="B209" s="42">
        <f t="shared" si="6"/>
        <v>45499</v>
      </c>
      <c r="C209" s="40" t="str">
        <f t="shared" si="7"/>
        <v>Friday</v>
      </c>
      <c r="D209" s="40">
        <v>6240</v>
      </c>
      <c r="E209" s="40">
        <v>255</v>
      </c>
      <c r="F209" s="40">
        <v>158</v>
      </c>
    </row>
    <row r="210" spans="1:6" hidden="1">
      <c r="A210" s="40">
        <v>20240727</v>
      </c>
      <c r="B210" s="42">
        <f t="shared" si="6"/>
        <v>45500</v>
      </c>
      <c r="C210" s="40" t="str">
        <f t="shared" si="7"/>
        <v>Saturday</v>
      </c>
      <c r="D210" s="40">
        <v>6240</v>
      </c>
      <c r="E210" s="40">
        <v>164</v>
      </c>
      <c r="F210" s="40">
        <v>150</v>
      </c>
    </row>
    <row r="211" spans="1:6" hidden="1">
      <c r="A211" s="40">
        <v>20240728</v>
      </c>
      <c r="B211" s="42">
        <f t="shared" si="6"/>
        <v>45501</v>
      </c>
      <c r="C211" s="40" t="str">
        <f t="shared" si="7"/>
        <v>Sunday</v>
      </c>
      <c r="D211" s="40">
        <v>6240</v>
      </c>
      <c r="E211" s="40">
        <v>199</v>
      </c>
      <c r="F211" s="40">
        <v>162</v>
      </c>
    </row>
    <row r="212" spans="1:6" hidden="1">
      <c r="A212" s="40">
        <v>20240729</v>
      </c>
      <c r="B212" s="42">
        <f t="shared" si="6"/>
        <v>45502</v>
      </c>
      <c r="C212" s="40" t="str">
        <f t="shared" si="7"/>
        <v>Monday</v>
      </c>
      <c r="D212" s="40">
        <v>6240</v>
      </c>
      <c r="E212" s="40">
        <v>185</v>
      </c>
      <c r="F212" s="40">
        <v>168</v>
      </c>
    </row>
    <row r="213" spans="1:6">
      <c r="A213" s="40">
        <v>20240730</v>
      </c>
      <c r="B213" s="42">
        <f t="shared" si="6"/>
        <v>45503</v>
      </c>
      <c r="C213" s="40" t="str">
        <f t="shared" si="7"/>
        <v>Tuesday</v>
      </c>
      <c r="D213" s="40">
        <v>6240</v>
      </c>
      <c r="E213" s="40">
        <v>162</v>
      </c>
      <c r="F213" s="40">
        <v>140</v>
      </c>
    </row>
    <row r="214" spans="1:6">
      <c r="A214" s="40">
        <v>20240731</v>
      </c>
      <c r="B214" s="42">
        <f t="shared" si="6"/>
        <v>45504</v>
      </c>
      <c r="C214" s="40" t="str">
        <f t="shared" si="7"/>
        <v>Wednesday</v>
      </c>
      <c r="D214" s="40">
        <v>6240</v>
      </c>
      <c r="E214" s="40">
        <v>167</v>
      </c>
      <c r="F214" s="40">
        <v>138</v>
      </c>
    </row>
    <row r="215" spans="1:6" hidden="1">
      <c r="A215" s="40">
        <v>20240801</v>
      </c>
      <c r="B215" s="42">
        <f t="shared" si="6"/>
        <v>45505</v>
      </c>
      <c r="C215" s="40" t="str">
        <f t="shared" si="7"/>
        <v>Thursday</v>
      </c>
      <c r="D215" s="40">
        <v>6240</v>
      </c>
      <c r="E215" s="40">
        <v>177</v>
      </c>
      <c r="F215" s="40">
        <v>122</v>
      </c>
    </row>
    <row r="216" spans="1:6" hidden="1">
      <c r="A216" s="40">
        <v>20240802</v>
      </c>
      <c r="B216" s="42">
        <f t="shared" si="6"/>
        <v>45506</v>
      </c>
      <c r="C216" s="40" t="str">
        <f t="shared" si="7"/>
        <v>Friday</v>
      </c>
      <c r="D216" s="40">
        <v>6240</v>
      </c>
      <c r="E216" s="40">
        <v>263</v>
      </c>
      <c r="F216" s="40">
        <v>207</v>
      </c>
    </row>
    <row r="217" spans="1:6" hidden="1">
      <c r="A217" s="40">
        <v>20240803</v>
      </c>
      <c r="B217" s="42">
        <f t="shared" si="6"/>
        <v>45507</v>
      </c>
      <c r="C217" s="40" t="str">
        <f t="shared" si="7"/>
        <v>Saturday</v>
      </c>
      <c r="D217" s="40">
        <v>6240</v>
      </c>
      <c r="E217" s="40">
        <v>249</v>
      </c>
      <c r="F217" s="40">
        <v>210</v>
      </c>
    </row>
    <row r="218" spans="1:6" hidden="1">
      <c r="A218" s="40">
        <v>20240804</v>
      </c>
      <c r="B218" s="42">
        <f t="shared" si="6"/>
        <v>45508</v>
      </c>
      <c r="C218" s="40" t="str">
        <f t="shared" si="7"/>
        <v>Sunday</v>
      </c>
      <c r="D218" s="40">
        <v>6240</v>
      </c>
      <c r="E218" s="40">
        <v>264</v>
      </c>
      <c r="F218" s="40">
        <v>207</v>
      </c>
    </row>
    <row r="219" spans="1:6" hidden="1">
      <c r="A219" s="40">
        <v>20240805</v>
      </c>
      <c r="B219" s="42">
        <f t="shared" si="6"/>
        <v>45509</v>
      </c>
      <c r="C219" s="40" t="str">
        <f t="shared" si="7"/>
        <v>Monday</v>
      </c>
      <c r="D219" s="40">
        <v>6240</v>
      </c>
      <c r="E219" s="40">
        <v>221</v>
      </c>
      <c r="F219" s="40">
        <v>199</v>
      </c>
    </row>
    <row r="220" spans="1:6">
      <c r="A220" s="40">
        <v>20240806</v>
      </c>
      <c r="B220" s="42">
        <f t="shared" si="6"/>
        <v>45510</v>
      </c>
      <c r="C220" s="40" t="str">
        <f t="shared" si="7"/>
        <v>Tuesday</v>
      </c>
      <c r="D220" s="40">
        <v>6240</v>
      </c>
      <c r="E220" s="40">
        <v>201</v>
      </c>
      <c r="F220" s="40">
        <v>224</v>
      </c>
    </row>
    <row r="221" spans="1:6">
      <c r="A221" s="40">
        <v>20240807</v>
      </c>
      <c r="B221" s="42">
        <f t="shared" si="6"/>
        <v>45511</v>
      </c>
      <c r="C221" s="40" t="str">
        <f t="shared" si="7"/>
        <v>Wednesday</v>
      </c>
      <c r="D221" s="40">
        <v>6240</v>
      </c>
      <c r="E221" s="40">
        <v>243</v>
      </c>
      <c r="F221" s="40">
        <v>187</v>
      </c>
    </row>
    <row r="222" spans="1:6" hidden="1">
      <c r="A222" s="40">
        <v>20240808</v>
      </c>
      <c r="B222" s="42">
        <f t="shared" si="6"/>
        <v>45512</v>
      </c>
      <c r="C222" s="40" t="str">
        <f t="shared" si="7"/>
        <v>Thursday</v>
      </c>
      <c r="D222" s="40">
        <v>6240</v>
      </c>
      <c r="E222" s="40">
        <v>235</v>
      </c>
      <c r="F222" s="40">
        <v>180</v>
      </c>
    </row>
    <row r="223" spans="1:6" hidden="1">
      <c r="A223" s="40">
        <v>20240809</v>
      </c>
      <c r="B223" s="42">
        <f t="shared" si="6"/>
        <v>45513</v>
      </c>
      <c r="C223" s="40" t="str">
        <f t="shared" si="7"/>
        <v>Friday</v>
      </c>
      <c r="D223" s="40">
        <v>6240</v>
      </c>
      <c r="E223" s="40">
        <v>278</v>
      </c>
      <c r="F223" s="40">
        <v>213</v>
      </c>
    </row>
    <row r="224" spans="1:6" hidden="1">
      <c r="A224" s="40">
        <v>20240810</v>
      </c>
      <c r="B224" s="42">
        <f t="shared" si="6"/>
        <v>45514</v>
      </c>
      <c r="C224" s="40" t="str">
        <f t="shared" si="7"/>
        <v>Saturday</v>
      </c>
      <c r="D224" s="40">
        <v>6240</v>
      </c>
      <c r="E224" s="40">
        <v>219</v>
      </c>
      <c r="F224" s="40">
        <v>202</v>
      </c>
    </row>
    <row r="225" spans="1:6" hidden="1">
      <c r="A225" s="40">
        <v>20240811</v>
      </c>
      <c r="B225" s="42">
        <f t="shared" si="6"/>
        <v>45515</v>
      </c>
      <c r="C225" s="40" t="str">
        <f t="shared" si="7"/>
        <v>Sunday</v>
      </c>
      <c r="D225" s="40">
        <v>6240</v>
      </c>
      <c r="E225" s="40">
        <v>190</v>
      </c>
      <c r="F225" s="40">
        <v>304</v>
      </c>
    </row>
    <row r="226" spans="1:6" hidden="1">
      <c r="A226" s="40">
        <v>20240812</v>
      </c>
      <c r="B226" s="42">
        <f t="shared" si="6"/>
        <v>45516</v>
      </c>
      <c r="C226" s="40" t="str">
        <f t="shared" si="7"/>
        <v>Monday</v>
      </c>
      <c r="D226" s="40">
        <v>6240</v>
      </c>
      <c r="E226" s="40">
        <v>215</v>
      </c>
      <c r="F226" s="40">
        <v>244</v>
      </c>
    </row>
    <row r="227" spans="1:6">
      <c r="A227" s="40">
        <v>20240813</v>
      </c>
      <c r="B227" s="42">
        <f t="shared" si="6"/>
        <v>45517</v>
      </c>
      <c r="C227" s="40" t="str">
        <f t="shared" si="7"/>
        <v>Tuesday</v>
      </c>
      <c r="D227" s="40">
        <v>6240</v>
      </c>
      <c r="E227" s="40">
        <v>234</v>
      </c>
      <c r="F227" s="40">
        <v>207</v>
      </c>
    </row>
    <row r="228" spans="1:6">
      <c r="A228" s="40">
        <v>20240814</v>
      </c>
      <c r="B228" s="42">
        <f t="shared" si="6"/>
        <v>45518</v>
      </c>
      <c r="C228" s="40" t="str">
        <f t="shared" si="7"/>
        <v>Wednesday</v>
      </c>
      <c r="D228" s="40">
        <v>6240</v>
      </c>
      <c r="E228" s="40">
        <v>212</v>
      </c>
      <c r="F228" s="40">
        <v>195</v>
      </c>
    </row>
    <row r="229" spans="1:6" hidden="1">
      <c r="A229" s="40">
        <v>20240815</v>
      </c>
      <c r="B229" s="42">
        <f t="shared" si="6"/>
        <v>45519</v>
      </c>
      <c r="C229" s="40" t="str">
        <f t="shared" si="7"/>
        <v>Thursday</v>
      </c>
      <c r="D229" s="40">
        <v>6240</v>
      </c>
      <c r="E229" s="40">
        <v>290</v>
      </c>
      <c r="F229" s="40">
        <v>187</v>
      </c>
    </row>
    <row r="230" spans="1:6" hidden="1">
      <c r="A230" s="40">
        <v>20240816</v>
      </c>
      <c r="B230" s="42">
        <f t="shared" si="6"/>
        <v>45520</v>
      </c>
      <c r="C230" s="40" t="str">
        <f t="shared" si="7"/>
        <v>Friday</v>
      </c>
      <c r="D230" s="40">
        <v>6240</v>
      </c>
      <c r="E230" s="40">
        <v>284</v>
      </c>
      <c r="F230" s="40">
        <v>182</v>
      </c>
    </row>
    <row r="231" spans="1:6" hidden="1">
      <c r="A231" s="40">
        <v>20240817</v>
      </c>
      <c r="B231" s="42">
        <f t="shared" si="6"/>
        <v>45521</v>
      </c>
      <c r="C231" s="40" t="str">
        <f t="shared" si="7"/>
        <v>Saturday</v>
      </c>
      <c r="D231" s="40">
        <v>6240</v>
      </c>
      <c r="E231" s="40">
        <v>223</v>
      </c>
      <c r="F231" s="40">
        <v>220</v>
      </c>
    </row>
    <row r="232" spans="1:6" hidden="1">
      <c r="A232" s="40">
        <v>20240818</v>
      </c>
      <c r="B232" s="42">
        <f t="shared" si="6"/>
        <v>45522</v>
      </c>
      <c r="C232" s="40" t="str">
        <f t="shared" si="7"/>
        <v>Sunday</v>
      </c>
      <c r="D232" s="40">
        <v>6240</v>
      </c>
      <c r="E232" s="40">
        <v>284</v>
      </c>
      <c r="F232" s="40">
        <v>290</v>
      </c>
    </row>
    <row r="233" spans="1:6" hidden="1">
      <c r="A233" s="40">
        <v>20240819</v>
      </c>
      <c r="B233" s="42">
        <f t="shared" si="6"/>
        <v>45523</v>
      </c>
      <c r="C233" s="40" t="str">
        <f t="shared" si="7"/>
        <v>Monday</v>
      </c>
      <c r="D233" s="40">
        <v>6240</v>
      </c>
      <c r="E233" s="40">
        <v>270</v>
      </c>
      <c r="F233" s="40">
        <v>253</v>
      </c>
    </row>
    <row r="234" spans="1:6">
      <c r="A234" s="40">
        <v>20240820</v>
      </c>
      <c r="B234" s="42">
        <f t="shared" si="6"/>
        <v>45524</v>
      </c>
      <c r="C234" s="40" t="str">
        <f t="shared" si="7"/>
        <v>Tuesday</v>
      </c>
      <c r="D234" s="40">
        <v>6240</v>
      </c>
      <c r="E234" s="40">
        <v>195</v>
      </c>
      <c r="F234" s="40">
        <v>203</v>
      </c>
    </row>
    <row r="235" spans="1:6">
      <c r="A235" s="40">
        <v>20240821</v>
      </c>
      <c r="B235" s="42">
        <f t="shared" si="6"/>
        <v>45525</v>
      </c>
      <c r="C235" s="40" t="str">
        <f t="shared" si="7"/>
        <v>Wednesday</v>
      </c>
      <c r="D235" s="40">
        <v>6240</v>
      </c>
      <c r="E235" s="40">
        <v>202</v>
      </c>
      <c r="F235" s="40">
        <v>169</v>
      </c>
    </row>
    <row r="236" spans="1:6" hidden="1">
      <c r="A236" s="40">
        <v>20240822</v>
      </c>
      <c r="B236" s="42">
        <f t="shared" si="6"/>
        <v>45526</v>
      </c>
      <c r="C236" s="40" t="str">
        <f t="shared" si="7"/>
        <v>Thursday</v>
      </c>
      <c r="D236" s="40">
        <v>6240</v>
      </c>
      <c r="E236" s="40">
        <v>259</v>
      </c>
      <c r="F236" s="40">
        <v>178</v>
      </c>
    </row>
    <row r="237" spans="1:6" hidden="1">
      <c r="A237" s="40">
        <v>20240823</v>
      </c>
      <c r="B237" s="42">
        <f t="shared" si="6"/>
        <v>45527</v>
      </c>
      <c r="C237" s="40" t="str">
        <f t="shared" si="7"/>
        <v>Friday</v>
      </c>
      <c r="D237" s="40">
        <v>6240</v>
      </c>
      <c r="E237" s="40">
        <v>327</v>
      </c>
      <c r="F237" s="40">
        <v>279</v>
      </c>
    </row>
    <row r="238" spans="1:6" hidden="1">
      <c r="A238" s="40">
        <v>20240824</v>
      </c>
      <c r="B238" s="42">
        <f t="shared" si="6"/>
        <v>45528</v>
      </c>
      <c r="C238" s="40" t="str">
        <f t="shared" si="7"/>
        <v>Saturday</v>
      </c>
      <c r="D238" s="40">
        <v>6240</v>
      </c>
      <c r="E238" s="40">
        <v>267</v>
      </c>
      <c r="F238" s="40">
        <v>203</v>
      </c>
    </row>
    <row r="239" spans="1:6" hidden="1">
      <c r="A239" s="40">
        <v>20240825</v>
      </c>
      <c r="B239" s="42">
        <f t="shared" si="6"/>
        <v>45529</v>
      </c>
      <c r="C239" s="40" t="str">
        <f t="shared" si="7"/>
        <v>Sunday</v>
      </c>
      <c r="D239" s="40">
        <v>6240</v>
      </c>
      <c r="E239" s="40">
        <v>207</v>
      </c>
      <c r="F239" s="40">
        <v>270</v>
      </c>
    </row>
    <row r="240" spans="1:6" hidden="1">
      <c r="A240" s="40">
        <v>20240826</v>
      </c>
      <c r="B240" s="42">
        <f t="shared" si="6"/>
        <v>45530</v>
      </c>
      <c r="C240" s="40" t="str">
        <f t="shared" si="7"/>
        <v>Monday</v>
      </c>
      <c r="D240" s="40">
        <v>6240</v>
      </c>
      <c r="E240" s="40">
        <v>242</v>
      </c>
      <c r="F240" s="40">
        <v>268</v>
      </c>
    </row>
    <row r="241" spans="1:9">
      <c r="A241" s="40">
        <v>20240827</v>
      </c>
      <c r="B241" s="42">
        <f t="shared" si="6"/>
        <v>45531</v>
      </c>
      <c r="C241" s="40" t="str">
        <f t="shared" si="7"/>
        <v>Tuesday</v>
      </c>
      <c r="D241" s="40">
        <v>6240</v>
      </c>
      <c r="E241" s="40">
        <v>242</v>
      </c>
      <c r="F241" s="40">
        <v>175</v>
      </c>
    </row>
    <row r="242" spans="1:9">
      <c r="A242" s="40">
        <v>20240828</v>
      </c>
      <c r="B242" s="42">
        <f t="shared" si="6"/>
        <v>45532</v>
      </c>
      <c r="C242" s="40" t="str">
        <f t="shared" si="7"/>
        <v>Wednesday</v>
      </c>
      <c r="D242" s="40">
        <v>6240</v>
      </c>
      <c r="E242" s="40">
        <v>207</v>
      </c>
      <c r="F242" s="40">
        <v>209</v>
      </c>
    </row>
    <row r="243" spans="1:9" hidden="1">
      <c r="A243" s="40">
        <v>20240829</v>
      </c>
      <c r="B243" s="42">
        <f t="shared" si="6"/>
        <v>45533</v>
      </c>
      <c r="C243" s="40" t="str">
        <f t="shared" si="7"/>
        <v>Thursday</v>
      </c>
      <c r="D243" s="40">
        <v>6240</v>
      </c>
      <c r="E243" s="40">
        <v>227</v>
      </c>
      <c r="F243" s="40">
        <v>216</v>
      </c>
    </row>
    <row r="244" spans="1:9" hidden="1">
      <c r="A244" s="40">
        <v>20240830</v>
      </c>
      <c r="B244" s="42">
        <f t="shared" si="6"/>
        <v>45534</v>
      </c>
      <c r="C244" s="40" t="str">
        <f t="shared" si="7"/>
        <v>Friday</v>
      </c>
      <c r="D244" s="40">
        <v>6240</v>
      </c>
      <c r="E244" s="40">
        <v>278</v>
      </c>
      <c r="F244" s="40">
        <v>270</v>
      </c>
    </row>
    <row r="245" spans="1:9" hidden="1">
      <c r="A245" s="40">
        <v>20240831</v>
      </c>
      <c r="B245" s="42">
        <f t="shared" si="6"/>
        <v>45535</v>
      </c>
      <c r="C245" s="40" t="str">
        <f t="shared" si="7"/>
        <v>Saturday</v>
      </c>
      <c r="D245" s="40">
        <v>6240</v>
      </c>
      <c r="E245" s="40">
        <v>263</v>
      </c>
      <c r="F245" s="40">
        <v>234</v>
      </c>
    </row>
    <row r="246" spans="1:9" hidden="1">
      <c r="A246" s="40">
        <v>20240901</v>
      </c>
      <c r="B246" s="42">
        <f t="shared" si="6"/>
        <v>45536</v>
      </c>
      <c r="C246" s="40" t="str">
        <f t="shared" si="7"/>
        <v>Sunday</v>
      </c>
      <c r="D246" s="40">
        <v>6240</v>
      </c>
      <c r="E246" s="40">
        <v>211</v>
      </c>
      <c r="F246" s="40">
        <v>312</v>
      </c>
    </row>
    <row r="247" spans="1:9" hidden="1">
      <c r="A247" s="40">
        <v>20240902</v>
      </c>
      <c r="B247" s="42">
        <f t="shared" si="6"/>
        <v>45537</v>
      </c>
      <c r="C247" s="40" t="str">
        <f t="shared" si="7"/>
        <v>Monday</v>
      </c>
      <c r="D247" s="40">
        <v>6240</v>
      </c>
      <c r="E247" s="40">
        <v>238</v>
      </c>
      <c r="F247" s="40">
        <v>351</v>
      </c>
    </row>
    <row r="248" spans="1:9">
      <c r="A248" s="40">
        <v>20240903</v>
      </c>
      <c r="B248" s="42">
        <f t="shared" si="6"/>
        <v>45538</v>
      </c>
      <c r="C248" s="40" t="str">
        <f t="shared" si="7"/>
        <v>Tuesday</v>
      </c>
      <c r="D248" s="40">
        <v>6240</v>
      </c>
      <c r="E248" s="40">
        <v>239</v>
      </c>
      <c r="F248" s="40">
        <v>308</v>
      </c>
      <c r="G248" s="21">
        <f>(E248+F248)</f>
        <v>547</v>
      </c>
      <c r="H248">
        <f>E248/G248</f>
        <v>0.43692870201096889</v>
      </c>
      <c r="I248">
        <f>E248/F248</f>
        <v>0.77597402597402598</v>
      </c>
    </row>
    <row r="249" spans="1:9">
      <c r="A249" s="40">
        <v>20240904</v>
      </c>
      <c r="B249" s="42">
        <f t="shared" si="6"/>
        <v>45539</v>
      </c>
      <c r="C249" s="40" t="str">
        <f t="shared" si="7"/>
        <v>Wednesday</v>
      </c>
      <c r="D249" s="40">
        <v>6240</v>
      </c>
      <c r="E249" s="40">
        <v>254</v>
      </c>
      <c r="F249" s="40">
        <v>509</v>
      </c>
      <c r="G249" s="21">
        <f>(E249+F249)</f>
        <v>763</v>
      </c>
      <c r="H249">
        <f>E249/G249</f>
        <v>0.33289646133682832</v>
      </c>
      <c r="I249">
        <f>E249/F249</f>
        <v>0.49901768172888017</v>
      </c>
    </row>
    <row r="250" spans="1:9" hidden="1">
      <c r="A250" s="40">
        <v>20240905</v>
      </c>
      <c r="B250" s="42">
        <f t="shared" si="6"/>
        <v>45540</v>
      </c>
      <c r="C250" s="40" t="str">
        <f t="shared" si="7"/>
        <v>Thursday</v>
      </c>
      <c r="D250" s="40">
        <v>6240</v>
      </c>
      <c r="E250" s="40">
        <v>342</v>
      </c>
      <c r="F250" s="40">
        <v>605</v>
      </c>
    </row>
    <row r="251" spans="1:9" hidden="1">
      <c r="A251" s="40">
        <v>20240906</v>
      </c>
      <c r="B251" s="42">
        <f t="shared" si="6"/>
        <v>45541</v>
      </c>
      <c r="C251" s="40" t="str">
        <f t="shared" si="7"/>
        <v>Friday</v>
      </c>
      <c r="D251" s="40">
        <v>6240</v>
      </c>
      <c r="E251" s="40">
        <v>389</v>
      </c>
      <c r="F251" s="40">
        <v>911</v>
      </c>
    </row>
    <row r="252" spans="1:9" hidden="1">
      <c r="A252" s="40">
        <v>20240907</v>
      </c>
      <c r="B252" s="42">
        <f t="shared" si="6"/>
        <v>45542</v>
      </c>
      <c r="C252" s="40" t="str">
        <f t="shared" si="7"/>
        <v>Saturday</v>
      </c>
      <c r="D252" s="40">
        <v>6240</v>
      </c>
      <c r="E252" s="40">
        <v>502</v>
      </c>
      <c r="F252" s="40">
        <v>1159</v>
      </c>
    </row>
    <row r="253" spans="1:9" hidden="1">
      <c r="A253" s="40">
        <v>20240908</v>
      </c>
      <c r="B253" s="42">
        <f t="shared" si="6"/>
        <v>45543</v>
      </c>
      <c r="C253" s="40" t="str">
        <f t="shared" si="7"/>
        <v>Sunday</v>
      </c>
      <c r="D253" s="40">
        <v>6240</v>
      </c>
      <c r="E253" s="40">
        <v>427</v>
      </c>
      <c r="F253" s="40">
        <v>972</v>
      </c>
    </row>
    <row r="254" spans="1:9" hidden="1">
      <c r="A254" s="40">
        <v>20240909</v>
      </c>
      <c r="B254" s="42">
        <f t="shared" si="6"/>
        <v>45544</v>
      </c>
      <c r="C254" s="40" t="str">
        <f t="shared" si="7"/>
        <v>Monday</v>
      </c>
      <c r="D254" s="40">
        <v>6240</v>
      </c>
      <c r="E254" s="40">
        <v>384</v>
      </c>
      <c r="F254" s="40">
        <v>792</v>
      </c>
    </row>
    <row r="255" spans="1:9">
      <c r="A255" s="40">
        <v>20240910</v>
      </c>
      <c r="B255" s="42">
        <f t="shared" si="6"/>
        <v>45545</v>
      </c>
      <c r="C255" s="40" t="str">
        <f t="shared" si="7"/>
        <v>Tuesday</v>
      </c>
      <c r="D255" s="40">
        <v>6240</v>
      </c>
      <c r="E255" s="40">
        <v>268</v>
      </c>
      <c r="F255" s="40">
        <v>303</v>
      </c>
      <c r="G255" s="21">
        <f t="shared" ref="G255:G256" si="8">(E255+F255)</f>
        <v>571</v>
      </c>
      <c r="H255">
        <f t="shared" ref="H255:H256" si="9">E255/G255</f>
        <v>0.46935201401050786</v>
      </c>
      <c r="I255">
        <f t="shared" ref="I255:I256" si="10">E255/F255</f>
        <v>0.88448844884488453</v>
      </c>
    </row>
    <row r="256" spans="1:9">
      <c r="A256" s="40">
        <v>20240911</v>
      </c>
      <c r="B256" s="42">
        <f t="shared" si="6"/>
        <v>45546</v>
      </c>
      <c r="C256" s="40" t="str">
        <f t="shared" si="7"/>
        <v>Wednesday</v>
      </c>
      <c r="D256" s="40">
        <v>6240</v>
      </c>
      <c r="E256" s="40">
        <v>265</v>
      </c>
      <c r="F256" s="40">
        <v>239</v>
      </c>
      <c r="G256" s="21">
        <f t="shared" si="8"/>
        <v>504</v>
      </c>
      <c r="H256">
        <f t="shared" si="9"/>
        <v>0.52579365079365081</v>
      </c>
      <c r="I256">
        <f t="shared" si="10"/>
        <v>1.108786610878661</v>
      </c>
    </row>
    <row r="257" spans="1:9" hidden="1">
      <c r="A257" s="40">
        <v>20240912</v>
      </c>
      <c r="B257" s="42">
        <f t="shared" si="6"/>
        <v>45547</v>
      </c>
      <c r="C257" s="40" t="str">
        <f t="shared" si="7"/>
        <v>Thursday</v>
      </c>
      <c r="D257" s="40">
        <v>6240</v>
      </c>
      <c r="E257" s="40">
        <v>466</v>
      </c>
      <c r="F257" s="40">
        <v>221</v>
      </c>
    </row>
    <row r="258" spans="1:9" hidden="1">
      <c r="A258" s="40">
        <v>20240913</v>
      </c>
      <c r="B258" s="42">
        <f t="shared" si="6"/>
        <v>45548</v>
      </c>
      <c r="C258" s="40" t="str">
        <f t="shared" si="7"/>
        <v>Friday</v>
      </c>
      <c r="D258" s="40">
        <v>6240</v>
      </c>
      <c r="E258" s="40">
        <v>1335</v>
      </c>
      <c r="F258" s="40">
        <v>358</v>
      </c>
    </row>
    <row r="259" spans="1:9" hidden="1">
      <c r="A259" s="40">
        <v>20240914</v>
      </c>
      <c r="B259" s="42">
        <f t="shared" ref="B259:B322" si="11">DATE(LEFT(A259,4), MID(A259,5,2), RIGHT(A259,2))</f>
        <v>45549</v>
      </c>
      <c r="C259" s="40" t="str">
        <f t="shared" ref="C259:C322" si="12">TEXT(B259, "dddd")</f>
        <v>Saturday</v>
      </c>
      <c r="D259" s="40">
        <v>6240</v>
      </c>
      <c r="E259" s="40">
        <v>574</v>
      </c>
      <c r="F259" s="40">
        <v>343</v>
      </c>
    </row>
    <row r="260" spans="1:9" hidden="1">
      <c r="A260" s="40">
        <v>20240915</v>
      </c>
      <c r="B260" s="42">
        <f t="shared" si="11"/>
        <v>45550</v>
      </c>
      <c r="C260" s="40" t="str">
        <f t="shared" si="12"/>
        <v>Sunday</v>
      </c>
      <c r="D260" s="40">
        <v>6240</v>
      </c>
      <c r="E260" s="40">
        <v>407</v>
      </c>
      <c r="F260" s="40">
        <v>1053</v>
      </c>
    </row>
    <row r="261" spans="1:9" hidden="1">
      <c r="A261" s="40">
        <v>20240916</v>
      </c>
      <c r="B261" s="42">
        <f t="shared" si="11"/>
        <v>45551</v>
      </c>
      <c r="C261" s="40" t="str">
        <f t="shared" si="12"/>
        <v>Monday</v>
      </c>
      <c r="D261" s="40">
        <v>6240</v>
      </c>
      <c r="E261" s="40">
        <v>393</v>
      </c>
      <c r="F261" s="40">
        <v>457</v>
      </c>
    </row>
    <row r="262" spans="1:9">
      <c r="A262" s="40">
        <v>20240917</v>
      </c>
      <c r="B262" s="42">
        <f t="shared" si="11"/>
        <v>45552</v>
      </c>
      <c r="C262" s="40" t="str">
        <f t="shared" si="12"/>
        <v>Tuesday</v>
      </c>
      <c r="D262" s="40">
        <v>6240</v>
      </c>
      <c r="E262" s="40">
        <v>348</v>
      </c>
      <c r="F262" s="40">
        <v>832</v>
      </c>
      <c r="G262" s="21">
        <f t="shared" ref="G262:G263" si="13">(E262+F262)</f>
        <v>1180</v>
      </c>
      <c r="H262">
        <f t="shared" ref="H262:H263" si="14">E262/G262</f>
        <v>0.29491525423728815</v>
      </c>
      <c r="I262">
        <f t="shared" ref="I262:I263" si="15">E262/F262</f>
        <v>0.41826923076923078</v>
      </c>
    </row>
    <row r="263" spans="1:9">
      <c r="A263" s="40">
        <v>20240918</v>
      </c>
      <c r="B263" s="42">
        <f t="shared" si="11"/>
        <v>45553</v>
      </c>
      <c r="C263" s="40" t="str">
        <f t="shared" si="12"/>
        <v>Wednesday</v>
      </c>
      <c r="D263" s="40">
        <v>6240</v>
      </c>
      <c r="E263" s="40">
        <v>334</v>
      </c>
      <c r="F263" s="40">
        <v>434</v>
      </c>
      <c r="G263" s="21">
        <f t="shared" si="13"/>
        <v>768</v>
      </c>
      <c r="H263">
        <f t="shared" si="14"/>
        <v>0.43489583333333331</v>
      </c>
      <c r="I263">
        <f t="shared" si="15"/>
        <v>0.7695852534562212</v>
      </c>
    </row>
    <row r="264" spans="1:9" hidden="1">
      <c r="A264" s="40">
        <v>20240919</v>
      </c>
      <c r="B264" s="42">
        <f t="shared" si="11"/>
        <v>45554</v>
      </c>
      <c r="C264" s="40" t="str">
        <f t="shared" si="12"/>
        <v>Thursday</v>
      </c>
      <c r="D264" s="40">
        <v>6240</v>
      </c>
      <c r="E264" s="40">
        <v>370</v>
      </c>
      <c r="F264" s="40">
        <v>242</v>
      </c>
    </row>
    <row r="265" spans="1:9" hidden="1">
      <c r="A265" s="40">
        <v>20240920</v>
      </c>
      <c r="B265" s="42">
        <f t="shared" si="11"/>
        <v>45555</v>
      </c>
      <c r="C265" s="40" t="str">
        <f t="shared" si="12"/>
        <v>Friday</v>
      </c>
      <c r="D265" s="40">
        <v>6240</v>
      </c>
      <c r="E265" s="40">
        <v>825</v>
      </c>
      <c r="F265" s="40">
        <v>399</v>
      </c>
    </row>
    <row r="266" spans="1:9" hidden="1">
      <c r="A266" s="40">
        <v>20240921</v>
      </c>
      <c r="B266" s="42">
        <f t="shared" si="11"/>
        <v>45556</v>
      </c>
      <c r="C266" s="40" t="str">
        <f t="shared" si="12"/>
        <v>Saturday</v>
      </c>
      <c r="D266" s="40">
        <v>6240</v>
      </c>
      <c r="E266" s="40">
        <v>477</v>
      </c>
      <c r="F266" s="40">
        <v>306</v>
      </c>
    </row>
    <row r="267" spans="1:9" hidden="1">
      <c r="A267" s="40">
        <v>20240922</v>
      </c>
      <c r="B267" s="42">
        <f t="shared" si="11"/>
        <v>45557</v>
      </c>
      <c r="C267" s="40" t="str">
        <f t="shared" si="12"/>
        <v>Sunday</v>
      </c>
      <c r="D267" s="40">
        <v>6240</v>
      </c>
      <c r="E267" s="40">
        <v>288</v>
      </c>
      <c r="F267" s="40">
        <v>751</v>
      </c>
    </row>
    <row r="268" spans="1:9" hidden="1">
      <c r="A268" s="40">
        <v>20240923</v>
      </c>
      <c r="B268" s="42">
        <f t="shared" si="11"/>
        <v>45558</v>
      </c>
      <c r="C268" s="40" t="str">
        <f t="shared" si="12"/>
        <v>Monday</v>
      </c>
      <c r="D268" s="40">
        <v>6240</v>
      </c>
      <c r="E268" s="40">
        <v>251</v>
      </c>
      <c r="F268" s="40">
        <v>470</v>
      </c>
    </row>
    <row r="269" spans="1:9">
      <c r="A269" s="40">
        <v>20240924</v>
      </c>
      <c r="B269" s="42">
        <f t="shared" si="11"/>
        <v>45559</v>
      </c>
      <c r="C269" s="40" t="str">
        <f t="shared" si="12"/>
        <v>Tuesday</v>
      </c>
      <c r="D269" s="40">
        <v>6240</v>
      </c>
      <c r="E269" s="40">
        <v>258</v>
      </c>
      <c r="F269" s="40">
        <v>272</v>
      </c>
      <c r="G269" s="21">
        <f t="shared" ref="G269:G270" si="16">(E269+F269)</f>
        <v>530</v>
      </c>
      <c r="H269">
        <f t="shared" ref="H269:H270" si="17">E269/G269</f>
        <v>0.48679245283018868</v>
      </c>
      <c r="I269">
        <f t="shared" ref="I269:I270" si="18">E269/F269</f>
        <v>0.94852941176470584</v>
      </c>
    </row>
    <row r="270" spans="1:9">
      <c r="A270" s="40">
        <v>20240925</v>
      </c>
      <c r="B270" s="42">
        <f t="shared" si="11"/>
        <v>45560</v>
      </c>
      <c r="C270" s="40" t="str">
        <f t="shared" si="12"/>
        <v>Wednesday</v>
      </c>
      <c r="D270" s="40">
        <v>6240</v>
      </c>
      <c r="E270" s="40">
        <v>259</v>
      </c>
      <c r="F270" s="40">
        <v>247</v>
      </c>
      <c r="G270" s="21">
        <f t="shared" si="16"/>
        <v>506</v>
      </c>
      <c r="H270">
        <f t="shared" si="17"/>
        <v>0.51185770750988147</v>
      </c>
      <c r="I270">
        <f t="shared" si="18"/>
        <v>1.048582995951417</v>
      </c>
    </row>
    <row r="271" spans="1:9" hidden="1">
      <c r="A271" s="40">
        <v>20240926</v>
      </c>
      <c r="B271" s="42">
        <f t="shared" si="11"/>
        <v>45561</v>
      </c>
      <c r="C271" s="40" t="str">
        <f t="shared" si="12"/>
        <v>Thursday</v>
      </c>
      <c r="D271" s="40">
        <v>6240</v>
      </c>
      <c r="E271" s="40">
        <v>414</v>
      </c>
      <c r="F271" s="40">
        <v>227</v>
      </c>
    </row>
    <row r="272" spans="1:9" hidden="1">
      <c r="A272" s="40">
        <v>20240927</v>
      </c>
      <c r="B272" s="42">
        <f t="shared" si="11"/>
        <v>45562</v>
      </c>
      <c r="C272" s="40" t="str">
        <f t="shared" si="12"/>
        <v>Friday</v>
      </c>
      <c r="D272" s="40">
        <v>6240</v>
      </c>
      <c r="E272" s="40">
        <v>945</v>
      </c>
      <c r="F272" s="40">
        <v>293</v>
      </c>
    </row>
    <row r="273" spans="1:9" hidden="1">
      <c r="A273" s="40">
        <v>20240928</v>
      </c>
      <c r="B273" s="42">
        <f t="shared" si="11"/>
        <v>45563</v>
      </c>
      <c r="C273" s="40" t="str">
        <f t="shared" si="12"/>
        <v>Saturday</v>
      </c>
      <c r="D273" s="40">
        <v>6240</v>
      </c>
      <c r="E273" s="40">
        <v>452</v>
      </c>
      <c r="F273" s="40">
        <v>292</v>
      </c>
    </row>
    <row r="274" spans="1:9" hidden="1">
      <c r="A274" s="40">
        <v>20240929</v>
      </c>
      <c r="B274" s="42">
        <f t="shared" si="11"/>
        <v>45564</v>
      </c>
      <c r="C274" s="40" t="str">
        <f t="shared" si="12"/>
        <v>Sunday</v>
      </c>
      <c r="D274" s="40">
        <v>6240</v>
      </c>
      <c r="E274" s="40">
        <v>313</v>
      </c>
      <c r="F274" s="40">
        <v>997</v>
      </c>
    </row>
    <row r="275" spans="1:9" hidden="1">
      <c r="A275" s="40">
        <v>20240930</v>
      </c>
      <c r="B275" s="42">
        <f t="shared" si="11"/>
        <v>45565</v>
      </c>
      <c r="C275" s="40" t="str">
        <f t="shared" si="12"/>
        <v>Monday</v>
      </c>
      <c r="D275" s="40">
        <v>6240</v>
      </c>
      <c r="E275" s="40">
        <v>194</v>
      </c>
      <c r="F275" s="40">
        <v>319</v>
      </c>
    </row>
    <row r="276" spans="1:9">
      <c r="A276" s="40">
        <v>20241001</v>
      </c>
      <c r="B276" s="42">
        <f t="shared" si="11"/>
        <v>45566</v>
      </c>
      <c r="C276" s="40" t="str">
        <f t="shared" si="12"/>
        <v>Tuesday</v>
      </c>
      <c r="D276" s="40">
        <v>6240</v>
      </c>
      <c r="E276" s="40">
        <v>66</v>
      </c>
      <c r="F276" s="40">
        <v>72</v>
      </c>
      <c r="G276" s="21">
        <f t="shared" ref="G276:G277" si="19">(E276+F276)</f>
        <v>138</v>
      </c>
      <c r="H276">
        <f t="shared" ref="H276:H277" si="20">E276/G276</f>
        <v>0.47826086956521741</v>
      </c>
      <c r="I276">
        <f t="shared" ref="I276:I277" si="21">E276/F276</f>
        <v>0.91666666666666663</v>
      </c>
    </row>
    <row r="277" spans="1:9">
      <c r="A277" s="40">
        <v>20241002</v>
      </c>
      <c r="B277" s="42">
        <f t="shared" si="11"/>
        <v>45567</v>
      </c>
      <c r="C277" s="40" t="str">
        <f t="shared" si="12"/>
        <v>Wednesday</v>
      </c>
      <c r="D277" s="40">
        <v>6240</v>
      </c>
      <c r="E277" s="40">
        <v>51</v>
      </c>
      <c r="F277" s="40">
        <v>37</v>
      </c>
      <c r="G277" s="21">
        <f t="shared" si="19"/>
        <v>88</v>
      </c>
      <c r="H277">
        <f t="shared" si="20"/>
        <v>0.57954545454545459</v>
      </c>
      <c r="I277">
        <f t="shared" si="21"/>
        <v>1.3783783783783783</v>
      </c>
    </row>
    <row r="278" spans="1:9" hidden="1">
      <c r="A278" s="40">
        <v>20241003</v>
      </c>
      <c r="B278" s="42">
        <f t="shared" si="11"/>
        <v>45568</v>
      </c>
      <c r="C278" s="40" t="str">
        <f t="shared" si="12"/>
        <v>Thursday</v>
      </c>
      <c r="D278" s="40">
        <v>6240</v>
      </c>
      <c r="E278" s="40">
        <v>110</v>
      </c>
      <c r="F278" s="40">
        <v>53</v>
      </c>
    </row>
    <row r="279" spans="1:9" hidden="1">
      <c r="A279" s="40">
        <v>20241004</v>
      </c>
      <c r="B279" s="42">
        <f t="shared" si="11"/>
        <v>45569</v>
      </c>
      <c r="C279" s="40" t="str">
        <f t="shared" si="12"/>
        <v>Friday</v>
      </c>
      <c r="D279" s="40">
        <v>6240</v>
      </c>
      <c r="E279" s="40">
        <v>952</v>
      </c>
      <c r="F279" s="40">
        <v>350</v>
      </c>
    </row>
    <row r="280" spans="1:9" hidden="1">
      <c r="A280" s="40">
        <v>20241005</v>
      </c>
      <c r="B280" s="42">
        <f t="shared" si="11"/>
        <v>45570</v>
      </c>
      <c r="C280" s="40" t="str">
        <f t="shared" si="12"/>
        <v>Saturday</v>
      </c>
      <c r="D280" s="40">
        <v>6240</v>
      </c>
      <c r="E280" s="40">
        <v>382</v>
      </c>
      <c r="F280" s="40">
        <v>297</v>
      </c>
    </row>
    <row r="281" spans="1:9" hidden="1">
      <c r="A281" s="40">
        <v>20241006</v>
      </c>
      <c r="B281" s="42">
        <f t="shared" si="11"/>
        <v>45571</v>
      </c>
      <c r="C281" s="40" t="str">
        <f t="shared" si="12"/>
        <v>Sunday</v>
      </c>
      <c r="D281" s="40">
        <v>6240</v>
      </c>
      <c r="E281" s="40">
        <v>301</v>
      </c>
      <c r="F281" s="40">
        <v>747</v>
      </c>
    </row>
    <row r="282" spans="1:9" hidden="1">
      <c r="A282" s="40">
        <v>20241007</v>
      </c>
      <c r="B282" s="42">
        <f t="shared" si="11"/>
        <v>45572</v>
      </c>
      <c r="C282" s="40" t="str">
        <f t="shared" si="12"/>
        <v>Monday</v>
      </c>
      <c r="D282" s="40">
        <v>6240</v>
      </c>
      <c r="E282" s="40">
        <v>289</v>
      </c>
      <c r="F282" s="40">
        <v>502</v>
      </c>
    </row>
    <row r="283" spans="1:9">
      <c r="A283" s="40">
        <v>20241008</v>
      </c>
      <c r="B283" s="42">
        <f t="shared" si="11"/>
        <v>45573</v>
      </c>
      <c r="C283" s="40" t="str">
        <f t="shared" si="12"/>
        <v>Tuesday</v>
      </c>
      <c r="D283" s="40">
        <v>6240</v>
      </c>
      <c r="E283" s="40">
        <v>337</v>
      </c>
      <c r="F283" s="40">
        <v>272</v>
      </c>
      <c r="G283" s="21">
        <f t="shared" ref="G283:G284" si="22">(E283+F283)</f>
        <v>609</v>
      </c>
      <c r="H283">
        <f t="shared" ref="H283:H284" si="23">E283/G283</f>
        <v>0.55336617405582922</v>
      </c>
      <c r="I283">
        <f t="shared" ref="I283:I284" si="24">E283/F283</f>
        <v>1.2389705882352942</v>
      </c>
    </row>
    <row r="284" spans="1:9">
      <c r="A284" s="40">
        <v>20241009</v>
      </c>
      <c r="B284" s="42">
        <f t="shared" si="11"/>
        <v>45574</v>
      </c>
      <c r="C284" s="40" t="str">
        <f t="shared" si="12"/>
        <v>Wednesday</v>
      </c>
      <c r="D284" s="40">
        <v>6240</v>
      </c>
      <c r="E284" s="40">
        <v>1388</v>
      </c>
      <c r="F284" s="40">
        <v>279</v>
      </c>
      <c r="G284" s="21">
        <f t="shared" si="22"/>
        <v>1667</v>
      </c>
      <c r="H284">
        <f t="shared" si="23"/>
        <v>0.83263347330533888</v>
      </c>
      <c r="I284">
        <f t="shared" si="24"/>
        <v>4.9749103942652333</v>
      </c>
    </row>
    <row r="285" spans="1:9" hidden="1">
      <c r="A285" s="40">
        <v>20241010</v>
      </c>
      <c r="B285" s="42">
        <f t="shared" si="11"/>
        <v>45575</v>
      </c>
      <c r="C285" s="40" t="str">
        <f t="shared" si="12"/>
        <v>Thursday</v>
      </c>
      <c r="D285" s="40">
        <v>6240</v>
      </c>
      <c r="E285" s="40">
        <v>1100</v>
      </c>
      <c r="F285" s="40">
        <v>294</v>
      </c>
    </row>
    <row r="286" spans="1:9" hidden="1">
      <c r="A286" s="40">
        <v>20241011</v>
      </c>
      <c r="B286" s="42">
        <f t="shared" si="11"/>
        <v>45576</v>
      </c>
      <c r="C286" s="40" t="str">
        <f t="shared" si="12"/>
        <v>Friday</v>
      </c>
      <c r="D286" s="40">
        <v>6240</v>
      </c>
      <c r="E286" s="40">
        <v>962</v>
      </c>
      <c r="F286" s="40">
        <v>386</v>
      </c>
    </row>
    <row r="287" spans="1:9" hidden="1">
      <c r="A287" s="40">
        <v>20241012</v>
      </c>
      <c r="B287" s="42">
        <f t="shared" si="11"/>
        <v>45577</v>
      </c>
      <c r="C287" s="40" t="str">
        <f t="shared" si="12"/>
        <v>Saturday</v>
      </c>
      <c r="D287" s="40">
        <v>6240</v>
      </c>
      <c r="E287" s="40">
        <v>389</v>
      </c>
      <c r="F287" s="40">
        <v>404</v>
      </c>
    </row>
    <row r="288" spans="1:9" hidden="1">
      <c r="A288" s="40">
        <v>20241013</v>
      </c>
      <c r="B288" s="42">
        <f t="shared" si="11"/>
        <v>45578</v>
      </c>
      <c r="C288" s="40" t="str">
        <f t="shared" si="12"/>
        <v>Sunday</v>
      </c>
      <c r="D288" s="40">
        <v>6240</v>
      </c>
      <c r="E288" s="40">
        <v>324</v>
      </c>
      <c r="F288" s="40">
        <v>1924</v>
      </c>
    </row>
    <row r="289" spans="1:9" hidden="1">
      <c r="A289" s="40">
        <v>20241014</v>
      </c>
      <c r="B289" s="42">
        <f t="shared" si="11"/>
        <v>45579</v>
      </c>
      <c r="C289" s="40" t="str">
        <f t="shared" si="12"/>
        <v>Monday</v>
      </c>
      <c r="D289" s="40">
        <v>6240</v>
      </c>
      <c r="E289" s="40">
        <v>303</v>
      </c>
      <c r="F289" s="40">
        <v>953</v>
      </c>
    </row>
    <row r="290" spans="1:9">
      <c r="A290" s="40">
        <v>20241015</v>
      </c>
      <c r="B290" s="42">
        <f t="shared" si="11"/>
        <v>45580</v>
      </c>
      <c r="C290" s="40" t="str">
        <f t="shared" si="12"/>
        <v>Tuesday</v>
      </c>
      <c r="D290" s="40">
        <v>6240</v>
      </c>
      <c r="E290" s="40">
        <v>236</v>
      </c>
      <c r="F290" s="40">
        <v>288</v>
      </c>
      <c r="G290" s="21">
        <f t="shared" ref="G290:G291" si="25">(E290+F290)</f>
        <v>524</v>
      </c>
      <c r="H290">
        <f t="shared" ref="H290:H291" si="26">E290/G290</f>
        <v>0.45038167938931295</v>
      </c>
      <c r="I290">
        <f t="shared" ref="I290:I291" si="27">E290/F290</f>
        <v>0.81944444444444442</v>
      </c>
    </row>
    <row r="291" spans="1:9">
      <c r="A291" s="40">
        <v>20241016</v>
      </c>
      <c r="B291" s="42">
        <f t="shared" si="11"/>
        <v>45581</v>
      </c>
      <c r="C291" s="40" t="str">
        <f t="shared" si="12"/>
        <v>Wednesday</v>
      </c>
      <c r="D291" s="40">
        <v>6240</v>
      </c>
      <c r="E291" s="40">
        <v>273</v>
      </c>
      <c r="F291" s="40">
        <v>271</v>
      </c>
      <c r="G291" s="21">
        <f t="shared" si="25"/>
        <v>544</v>
      </c>
      <c r="H291">
        <f t="shared" si="26"/>
        <v>0.50183823529411764</v>
      </c>
      <c r="I291">
        <f t="shared" si="27"/>
        <v>1.0073800738007379</v>
      </c>
    </row>
    <row r="292" spans="1:9" hidden="1">
      <c r="A292" s="40">
        <v>20241017</v>
      </c>
      <c r="B292" s="42">
        <f t="shared" si="11"/>
        <v>45582</v>
      </c>
      <c r="C292" s="40" t="str">
        <f t="shared" si="12"/>
        <v>Thursday</v>
      </c>
      <c r="D292" s="40">
        <v>6240</v>
      </c>
      <c r="E292" s="40">
        <v>466</v>
      </c>
      <c r="F292" s="40">
        <v>282</v>
      </c>
    </row>
    <row r="293" spans="1:9" hidden="1">
      <c r="A293" s="40">
        <v>20241018</v>
      </c>
      <c r="B293" s="42">
        <f t="shared" si="11"/>
        <v>45583</v>
      </c>
      <c r="C293" s="40" t="str">
        <f t="shared" si="12"/>
        <v>Friday</v>
      </c>
      <c r="D293" s="40">
        <v>6240</v>
      </c>
      <c r="E293" s="40">
        <v>897</v>
      </c>
      <c r="F293" s="40">
        <v>428</v>
      </c>
    </row>
    <row r="294" spans="1:9" hidden="1">
      <c r="A294" s="40">
        <v>20241019</v>
      </c>
      <c r="B294" s="42">
        <f t="shared" si="11"/>
        <v>45584</v>
      </c>
      <c r="C294" s="40" t="str">
        <f t="shared" si="12"/>
        <v>Saturday</v>
      </c>
      <c r="D294" s="40">
        <v>6240</v>
      </c>
      <c r="E294" s="40">
        <v>427</v>
      </c>
      <c r="F294" s="40">
        <v>301</v>
      </c>
    </row>
    <row r="295" spans="1:9" hidden="1">
      <c r="A295" s="40">
        <v>20241020</v>
      </c>
      <c r="B295" s="42">
        <f t="shared" si="11"/>
        <v>45585</v>
      </c>
      <c r="C295" s="40" t="str">
        <f t="shared" si="12"/>
        <v>Sunday</v>
      </c>
      <c r="D295" s="40">
        <v>6240</v>
      </c>
      <c r="E295" s="40">
        <v>281</v>
      </c>
      <c r="F295" s="40">
        <v>744</v>
      </c>
    </row>
    <row r="296" spans="1:9" hidden="1">
      <c r="A296" s="40">
        <v>20241021</v>
      </c>
      <c r="B296" s="42">
        <f t="shared" si="11"/>
        <v>45586</v>
      </c>
      <c r="C296" s="40" t="str">
        <f t="shared" si="12"/>
        <v>Monday</v>
      </c>
      <c r="D296" s="40">
        <v>6240</v>
      </c>
      <c r="E296" s="40">
        <v>295</v>
      </c>
      <c r="F296" s="40">
        <v>493</v>
      </c>
    </row>
    <row r="297" spans="1:9">
      <c r="A297" s="40">
        <v>20241022</v>
      </c>
      <c r="B297" s="42">
        <f t="shared" si="11"/>
        <v>45587</v>
      </c>
      <c r="C297" s="40" t="str">
        <f t="shared" si="12"/>
        <v>Tuesday</v>
      </c>
      <c r="D297" s="40">
        <v>6240</v>
      </c>
      <c r="E297" s="40">
        <v>212</v>
      </c>
      <c r="F297" s="40">
        <v>288</v>
      </c>
      <c r="G297" s="21">
        <f t="shared" ref="G297:G298" si="28">(E297+F297)</f>
        <v>500</v>
      </c>
      <c r="H297">
        <f t="shared" ref="H297:H298" si="29">E297/G297</f>
        <v>0.42399999999999999</v>
      </c>
      <c r="I297">
        <f t="shared" ref="I297:I298" si="30">E297/F297</f>
        <v>0.73611111111111116</v>
      </c>
    </row>
    <row r="298" spans="1:9">
      <c r="A298" s="40">
        <v>20241023</v>
      </c>
      <c r="B298" s="42">
        <f t="shared" si="11"/>
        <v>45588</v>
      </c>
      <c r="C298" s="40" t="str">
        <f t="shared" si="12"/>
        <v>Wednesday</v>
      </c>
      <c r="D298" s="40">
        <v>6240</v>
      </c>
      <c r="E298" s="40">
        <v>268</v>
      </c>
      <c r="F298" s="40">
        <v>253</v>
      </c>
      <c r="G298" s="21">
        <f t="shared" si="28"/>
        <v>521</v>
      </c>
      <c r="H298">
        <f t="shared" si="29"/>
        <v>0.51439539347408825</v>
      </c>
      <c r="I298">
        <f t="shared" si="30"/>
        <v>1.0592885375494072</v>
      </c>
    </row>
    <row r="299" spans="1:9" hidden="1">
      <c r="A299" s="40">
        <v>20241024</v>
      </c>
      <c r="B299" s="42">
        <f t="shared" si="11"/>
        <v>45589</v>
      </c>
      <c r="C299" s="40" t="str">
        <f t="shared" si="12"/>
        <v>Thursday</v>
      </c>
      <c r="D299" s="40">
        <v>6240</v>
      </c>
      <c r="E299" s="40">
        <v>479</v>
      </c>
      <c r="F299" s="40">
        <v>178</v>
      </c>
    </row>
    <row r="300" spans="1:9" hidden="1">
      <c r="A300" s="40">
        <v>20241025</v>
      </c>
      <c r="B300" s="42">
        <f t="shared" si="11"/>
        <v>45590</v>
      </c>
      <c r="C300" s="40" t="str">
        <f t="shared" si="12"/>
        <v>Friday</v>
      </c>
      <c r="D300" s="40">
        <v>6240</v>
      </c>
      <c r="E300" s="40">
        <v>895</v>
      </c>
      <c r="F300" s="40">
        <v>280</v>
      </c>
    </row>
    <row r="301" spans="1:9" hidden="1">
      <c r="A301" s="40">
        <v>20241026</v>
      </c>
      <c r="B301" s="42">
        <f t="shared" si="11"/>
        <v>45591</v>
      </c>
      <c r="C301" s="40" t="str">
        <f t="shared" si="12"/>
        <v>Saturday</v>
      </c>
      <c r="D301" s="40">
        <v>6240</v>
      </c>
      <c r="E301" s="40">
        <v>425</v>
      </c>
      <c r="F301" s="40">
        <v>328</v>
      </c>
    </row>
    <row r="302" spans="1:9" hidden="1">
      <c r="A302" s="40">
        <v>20241027</v>
      </c>
      <c r="B302" s="42">
        <f t="shared" si="11"/>
        <v>45592</v>
      </c>
      <c r="C302" s="40" t="str">
        <f t="shared" si="12"/>
        <v>Sunday</v>
      </c>
      <c r="D302" s="40">
        <v>6240</v>
      </c>
      <c r="E302" s="40">
        <v>280</v>
      </c>
      <c r="F302" s="40">
        <v>857</v>
      </c>
    </row>
    <row r="303" spans="1:9" hidden="1">
      <c r="A303" s="40">
        <v>20241028</v>
      </c>
      <c r="B303" s="42">
        <f t="shared" si="11"/>
        <v>45593</v>
      </c>
      <c r="C303" s="40" t="str">
        <f t="shared" si="12"/>
        <v>Monday</v>
      </c>
      <c r="D303" s="40">
        <v>6240</v>
      </c>
      <c r="E303" s="40">
        <v>270</v>
      </c>
      <c r="F303" s="40">
        <v>549</v>
      </c>
    </row>
    <row r="304" spans="1:9">
      <c r="A304" s="40">
        <v>20241029</v>
      </c>
      <c r="B304" s="42">
        <f t="shared" si="11"/>
        <v>45594</v>
      </c>
      <c r="C304" s="40" t="str">
        <f t="shared" si="12"/>
        <v>Tuesday</v>
      </c>
      <c r="D304" s="40">
        <v>6240</v>
      </c>
      <c r="E304" s="40">
        <v>290</v>
      </c>
      <c r="F304" s="40">
        <v>237</v>
      </c>
      <c r="G304" s="21">
        <f t="shared" ref="G304:G305" si="31">(E304+F304)</f>
        <v>527</v>
      </c>
      <c r="H304">
        <f t="shared" ref="H304:H305" si="32">E304/G304</f>
        <v>0.55028462998102468</v>
      </c>
      <c r="I304">
        <f t="shared" ref="I304:I305" si="33">E304/F304</f>
        <v>1.2236286919831223</v>
      </c>
    </row>
    <row r="305" spans="1:9">
      <c r="A305" s="40">
        <v>20241030</v>
      </c>
      <c r="B305" s="42">
        <f t="shared" si="11"/>
        <v>45595</v>
      </c>
      <c r="C305" s="40" t="str">
        <f t="shared" si="12"/>
        <v>Wednesday</v>
      </c>
      <c r="D305" s="40">
        <v>6240</v>
      </c>
      <c r="E305" s="40">
        <v>577</v>
      </c>
      <c r="F305" s="40">
        <v>215</v>
      </c>
      <c r="G305" s="21">
        <f t="shared" si="31"/>
        <v>792</v>
      </c>
      <c r="H305">
        <f t="shared" si="32"/>
        <v>0.72853535353535348</v>
      </c>
      <c r="I305">
        <f t="shared" si="33"/>
        <v>2.6837209302325582</v>
      </c>
    </row>
    <row r="306" spans="1:9" hidden="1">
      <c r="A306" s="40">
        <v>20241031</v>
      </c>
      <c r="B306" s="42">
        <f t="shared" si="11"/>
        <v>45596</v>
      </c>
      <c r="C306" s="40" t="str">
        <f t="shared" si="12"/>
        <v>Thursday</v>
      </c>
      <c r="D306" s="40">
        <v>6240</v>
      </c>
      <c r="E306" s="40">
        <v>137</v>
      </c>
      <c r="F306" s="40">
        <v>43</v>
      </c>
    </row>
    <row r="307" spans="1:9" hidden="1">
      <c r="A307" s="40">
        <v>20241101</v>
      </c>
      <c r="B307" s="42">
        <f t="shared" si="11"/>
        <v>45597</v>
      </c>
      <c r="C307" s="40" t="str">
        <f t="shared" si="12"/>
        <v>Friday</v>
      </c>
      <c r="D307" s="40">
        <v>6240</v>
      </c>
      <c r="E307" s="40">
        <v>306</v>
      </c>
      <c r="F307" s="40">
        <v>137</v>
      </c>
    </row>
    <row r="308" spans="1:9" hidden="1">
      <c r="A308" s="40">
        <v>20241102</v>
      </c>
      <c r="B308" s="42">
        <f t="shared" si="11"/>
        <v>45598</v>
      </c>
      <c r="C308" s="40" t="str">
        <f t="shared" si="12"/>
        <v>Saturday</v>
      </c>
      <c r="D308" s="40">
        <v>6240</v>
      </c>
      <c r="E308" s="40">
        <v>461</v>
      </c>
      <c r="F308" s="40">
        <v>301</v>
      </c>
    </row>
    <row r="309" spans="1:9" hidden="1">
      <c r="A309" s="40">
        <v>20241103</v>
      </c>
      <c r="B309" s="42">
        <f t="shared" si="11"/>
        <v>45599</v>
      </c>
      <c r="C309" s="40" t="str">
        <f t="shared" si="12"/>
        <v>Sunday</v>
      </c>
      <c r="D309" s="40">
        <v>6240</v>
      </c>
      <c r="E309" s="40">
        <v>273</v>
      </c>
      <c r="F309" s="40">
        <v>595</v>
      </c>
    </row>
    <row r="310" spans="1:9" hidden="1">
      <c r="A310" s="40">
        <v>20241104</v>
      </c>
      <c r="B310" s="42">
        <f t="shared" si="11"/>
        <v>45600</v>
      </c>
      <c r="C310" s="40" t="str">
        <f t="shared" si="12"/>
        <v>Monday</v>
      </c>
      <c r="D310" s="40">
        <v>6240</v>
      </c>
      <c r="E310" s="40">
        <v>260</v>
      </c>
      <c r="F310" s="40">
        <v>492</v>
      </c>
    </row>
    <row r="311" spans="1:9">
      <c r="A311" s="40">
        <v>20241105</v>
      </c>
      <c r="B311" s="42">
        <f t="shared" si="11"/>
        <v>45601</v>
      </c>
      <c r="C311" s="40" t="str">
        <f t="shared" si="12"/>
        <v>Tuesday</v>
      </c>
      <c r="D311" s="40">
        <v>6240</v>
      </c>
      <c r="E311" s="40">
        <v>263</v>
      </c>
      <c r="F311" s="40">
        <v>252</v>
      </c>
      <c r="G311" s="21">
        <f t="shared" ref="G311:G312" si="34">(E311+F311)</f>
        <v>515</v>
      </c>
      <c r="H311">
        <f t="shared" ref="H311:H312" si="35">E311/G311</f>
        <v>0.51067961165048548</v>
      </c>
      <c r="I311">
        <f t="shared" ref="I311:I312" si="36">E311/F311</f>
        <v>1.0436507936507937</v>
      </c>
    </row>
    <row r="312" spans="1:9">
      <c r="A312" s="40">
        <v>20241106</v>
      </c>
      <c r="B312" s="42">
        <f t="shared" si="11"/>
        <v>45602</v>
      </c>
      <c r="C312" s="40" t="str">
        <f t="shared" si="12"/>
        <v>Wednesday</v>
      </c>
      <c r="D312" s="40">
        <v>6240</v>
      </c>
      <c r="E312" s="40">
        <v>285</v>
      </c>
      <c r="F312" s="40">
        <v>220</v>
      </c>
      <c r="G312" s="21">
        <f t="shared" si="34"/>
        <v>505</v>
      </c>
      <c r="H312">
        <f t="shared" si="35"/>
        <v>0.5643564356435643</v>
      </c>
      <c r="I312">
        <f t="shared" si="36"/>
        <v>1.2954545454545454</v>
      </c>
    </row>
    <row r="313" spans="1:9" hidden="1">
      <c r="A313" s="40">
        <v>20241107</v>
      </c>
      <c r="B313" s="42">
        <f t="shared" si="11"/>
        <v>45603</v>
      </c>
      <c r="C313" s="40" t="str">
        <f t="shared" si="12"/>
        <v>Thursday</v>
      </c>
      <c r="D313" s="40">
        <v>6240</v>
      </c>
      <c r="E313" s="40">
        <v>711</v>
      </c>
      <c r="F313" s="40">
        <v>226</v>
      </c>
    </row>
    <row r="314" spans="1:9" hidden="1">
      <c r="A314" s="40">
        <v>20241108</v>
      </c>
      <c r="B314" s="42">
        <f t="shared" si="11"/>
        <v>45604</v>
      </c>
      <c r="C314" s="40" t="str">
        <f t="shared" si="12"/>
        <v>Friday</v>
      </c>
      <c r="D314" s="40">
        <v>6240</v>
      </c>
      <c r="E314" s="40">
        <v>1209</v>
      </c>
      <c r="F314" s="40">
        <v>363</v>
      </c>
    </row>
    <row r="315" spans="1:9" hidden="1">
      <c r="A315" s="40">
        <v>20241109</v>
      </c>
      <c r="B315" s="42">
        <f t="shared" si="11"/>
        <v>45605</v>
      </c>
      <c r="C315" s="40" t="str">
        <f t="shared" si="12"/>
        <v>Saturday</v>
      </c>
      <c r="D315" s="40">
        <v>6240</v>
      </c>
      <c r="E315" s="40">
        <v>488</v>
      </c>
      <c r="F315" s="40">
        <v>338</v>
      </c>
    </row>
    <row r="316" spans="1:9" hidden="1">
      <c r="A316" s="40">
        <v>20241110</v>
      </c>
      <c r="B316" s="42">
        <f t="shared" si="11"/>
        <v>45606</v>
      </c>
      <c r="C316" s="40" t="str">
        <f t="shared" si="12"/>
        <v>Sunday</v>
      </c>
      <c r="D316" s="40">
        <v>6240</v>
      </c>
      <c r="E316" s="40">
        <v>374</v>
      </c>
      <c r="F316" s="40">
        <v>1159</v>
      </c>
    </row>
    <row r="317" spans="1:9" hidden="1">
      <c r="A317" s="40">
        <v>20241111</v>
      </c>
      <c r="B317" s="42">
        <f t="shared" si="11"/>
        <v>45607</v>
      </c>
      <c r="C317" s="40" t="str">
        <f t="shared" si="12"/>
        <v>Monday</v>
      </c>
      <c r="D317" s="40">
        <v>6240</v>
      </c>
      <c r="E317" s="40">
        <v>285</v>
      </c>
      <c r="F317" s="40">
        <v>733</v>
      </c>
    </row>
    <row r="318" spans="1:9">
      <c r="A318" s="40">
        <v>20241112</v>
      </c>
      <c r="B318" s="42">
        <f t="shared" si="11"/>
        <v>45608</v>
      </c>
      <c r="C318" s="40" t="str">
        <f t="shared" si="12"/>
        <v>Tuesday</v>
      </c>
      <c r="D318" s="40">
        <v>6240</v>
      </c>
      <c r="E318" s="40">
        <v>345</v>
      </c>
      <c r="F318" s="40">
        <v>298</v>
      </c>
      <c r="G318" s="21">
        <f t="shared" ref="G318:G319" si="37">(E318+F318)</f>
        <v>643</v>
      </c>
      <c r="H318">
        <f t="shared" ref="H318:H319" si="38">E318/G318</f>
        <v>0.53654743390357695</v>
      </c>
      <c r="I318">
        <f t="shared" ref="I318:I319" si="39">E318/F318</f>
        <v>1.1577181208053691</v>
      </c>
    </row>
    <row r="319" spans="1:9">
      <c r="A319" s="40">
        <v>20241113</v>
      </c>
      <c r="B319" s="42">
        <f t="shared" si="11"/>
        <v>45609</v>
      </c>
      <c r="C319" s="40" t="str">
        <f t="shared" si="12"/>
        <v>Wednesday</v>
      </c>
      <c r="D319" s="40">
        <v>6240</v>
      </c>
      <c r="E319" s="40">
        <v>358</v>
      </c>
      <c r="F319" s="40">
        <v>321</v>
      </c>
      <c r="G319" s="21">
        <f t="shared" si="37"/>
        <v>679</v>
      </c>
      <c r="H319">
        <f t="shared" si="38"/>
        <v>0.52724594992636231</v>
      </c>
      <c r="I319">
        <f t="shared" si="39"/>
        <v>1.1152647975077881</v>
      </c>
    </row>
    <row r="320" spans="1:9" hidden="1">
      <c r="A320" s="40">
        <v>20241114</v>
      </c>
      <c r="B320" s="42">
        <f t="shared" si="11"/>
        <v>45610</v>
      </c>
      <c r="C320" s="40" t="str">
        <f t="shared" si="12"/>
        <v>Thursday</v>
      </c>
      <c r="D320" s="40">
        <v>6240</v>
      </c>
      <c r="E320" s="40">
        <v>669</v>
      </c>
      <c r="F320" s="40">
        <v>295</v>
      </c>
    </row>
    <row r="321" spans="1:9" hidden="1">
      <c r="A321" s="40">
        <v>20241115</v>
      </c>
      <c r="B321" s="42">
        <f t="shared" si="11"/>
        <v>45611</v>
      </c>
      <c r="C321" s="40" t="str">
        <f t="shared" si="12"/>
        <v>Friday</v>
      </c>
      <c r="D321" s="40">
        <v>6240</v>
      </c>
      <c r="E321" s="40">
        <v>1250</v>
      </c>
      <c r="F321" s="40">
        <v>333</v>
      </c>
    </row>
    <row r="322" spans="1:9" hidden="1">
      <c r="A322" s="40">
        <v>20241116</v>
      </c>
      <c r="B322" s="42">
        <f t="shared" si="11"/>
        <v>45612</v>
      </c>
      <c r="C322" s="40" t="str">
        <f t="shared" si="12"/>
        <v>Saturday</v>
      </c>
      <c r="D322" s="40">
        <v>6240</v>
      </c>
      <c r="E322" s="40">
        <v>395</v>
      </c>
      <c r="F322" s="40">
        <v>283</v>
      </c>
    </row>
    <row r="323" spans="1:9" hidden="1">
      <c r="A323" s="40">
        <v>20241117</v>
      </c>
      <c r="B323" s="42">
        <f t="shared" ref="B323:B337" si="40">DATE(LEFT(A323,4), MID(A323,5,2), RIGHT(A323,2))</f>
        <v>45613</v>
      </c>
      <c r="C323" s="40" t="str">
        <f t="shared" ref="C323:C337" si="41">TEXT(B323, "dddd")</f>
        <v>Sunday</v>
      </c>
      <c r="D323" s="40">
        <v>6240</v>
      </c>
      <c r="E323" s="40">
        <v>347</v>
      </c>
      <c r="F323" s="40">
        <v>1117</v>
      </c>
    </row>
    <row r="324" spans="1:9" hidden="1">
      <c r="A324" s="40">
        <v>20241118</v>
      </c>
      <c r="B324" s="42">
        <f t="shared" si="40"/>
        <v>45614</v>
      </c>
      <c r="C324" s="40" t="str">
        <f t="shared" si="41"/>
        <v>Monday</v>
      </c>
      <c r="D324" s="40">
        <v>6240</v>
      </c>
      <c r="E324" s="40">
        <v>284</v>
      </c>
      <c r="F324" s="40">
        <v>703</v>
      </c>
    </row>
    <row r="325" spans="1:9">
      <c r="A325" s="40">
        <v>20241119</v>
      </c>
      <c r="B325" s="42">
        <f t="shared" si="40"/>
        <v>45615</v>
      </c>
      <c r="C325" s="40" t="str">
        <f t="shared" si="41"/>
        <v>Tuesday</v>
      </c>
      <c r="D325" s="40">
        <v>6240</v>
      </c>
      <c r="E325" s="40">
        <v>262</v>
      </c>
      <c r="F325" s="40">
        <v>314</v>
      </c>
      <c r="G325" s="21">
        <f t="shared" ref="G325:G326" si="42">(E325+F325)</f>
        <v>576</v>
      </c>
      <c r="H325">
        <f t="shared" ref="H325:H326" si="43">E325/G325</f>
        <v>0.4548611111111111</v>
      </c>
      <c r="I325">
        <f t="shared" ref="I325:I326" si="44">E325/F325</f>
        <v>0.83439490445859876</v>
      </c>
    </row>
    <row r="326" spans="1:9">
      <c r="A326" s="40">
        <v>20241120</v>
      </c>
      <c r="B326" s="42">
        <f t="shared" si="40"/>
        <v>45616</v>
      </c>
      <c r="C326" s="40" t="str">
        <f t="shared" si="41"/>
        <v>Wednesday</v>
      </c>
      <c r="D326" s="40">
        <v>6240</v>
      </c>
      <c r="E326" s="40">
        <v>355</v>
      </c>
      <c r="F326" s="40">
        <v>260</v>
      </c>
      <c r="G326" s="21">
        <f t="shared" si="42"/>
        <v>615</v>
      </c>
      <c r="H326">
        <f t="shared" si="43"/>
        <v>0.57723577235772361</v>
      </c>
      <c r="I326">
        <f t="shared" si="44"/>
        <v>1.3653846153846154</v>
      </c>
    </row>
    <row r="327" spans="1:9" hidden="1">
      <c r="A327" s="40">
        <v>20241121</v>
      </c>
      <c r="B327" s="42">
        <f t="shared" si="40"/>
        <v>45617</v>
      </c>
      <c r="C327" s="40" t="str">
        <f t="shared" si="41"/>
        <v>Thursday</v>
      </c>
      <c r="D327" s="40">
        <v>6240</v>
      </c>
      <c r="E327" s="40">
        <v>543</v>
      </c>
      <c r="F327" s="40">
        <v>265</v>
      </c>
    </row>
    <row r="328" spans="1:9" hidden="1">
      <c r="A328" s="40">
        <v>20241122</v>
      </c>
      <c r="B328" s="42">
        <f t="shared" si="40"/>
        <v>45618</v>
      </c>
      <c r="C328" s="40" t="str">
        <f t="shared" si="41"/>
        <v>Friday</v>
      </c>
      <c r="D328" s="40">
        <v>6240</v>
      </c>
      <c r="E328" s="40">
        <v>1046</v>
      </c>
      <c r="F328" s="40">
        <v>387</v>
      </c>
    </row>
    <row r="329" spans="1:9" hidden="1">
      <c r="A329" s="40">
        <v>20241123</v>
      </c>
      <c r="B329" s="42">
        <f t="shared" si="40"/>
        <v>45619</v>
      </c>
      <c r="C329" s="40" t="str">
        <f t="shared" si="41"/>
        <v>Saturday</v>
      </c>
      <c r="D329" s="40">
        <v>6240</v>
      </c>
      <c r="E329" s="40">
        <v>481</v>
      </c>
      <c r="F329" s="40">
        <v>356</v>
      </c>
    </row>
    <row r="330" spans="1:9" hidden="1">
      <c r="A330" s="40">
        <v>20241124</v>
      </c>
      <c r="B330" s="42">
        <f t="shared" si="40"/>
        <v>45620</v>
      </c>
      <c r="C330" s="40" t="str">
        <f t="shared" si="41"/>
        <v>Sunday</v>
      </c>
      <c r="D330" s="40">
        <v>6240</v>
      </c>
      <c r="E330" s="40">
        <v>355</v>
      </c>
      <c r="F330" s="40">
        <v>904</v>
      </c>
    </row>
    <row r="331" spans="1:9" hidden="1">
      <c r="A331" s="40">
        <v>20241125</v>
      </c>
      <c r="B331" s="42">
        <f t="shared" si="40"/>
        <v>45621</v>
      </c>
      <c r="C331" s="40" t="str">
        <f t="shared" si="41"/>
        <v>Monday</v>
      </c>
      <c r="D331" s="40">
        <v>6240</v>
      </c>
      <c r="E331" s="40">
        <v>266</v>
      </c>
      <c r="F331" s="40">
        <v>695</v>
      </c>
    </row>
    <row r="332" spans="1:9">
      <c r="A332" s="40">
        <v>20241126</v>
      </c>
      <c r="B332" s="42">
        <f t="shared" si="40"/>
        <v>45622</v>
      </c>
      <c r="C332" s="40" t="str">
        <f t="shared" si="41"/>
        <v>Tuesday</v>
      </c>
      <c r="D332" s="40">
        <v>6240</v>
      </c>
      <c r="E332" s="40">
        <v>248</v>
      </c>
      <c r="F332" s="40">
        <v>282</v>
      </c>
      <c r="G332" s="21">
        <f t="shared" ref="G332:G333" si="45">(E332+F332)</f>
        <v>530</v>
      </c>
      <c r="H332">
        <f t="shared" ref="H332:H333" si="46">E332/G332</f>
        <v>0.4679245283018868</v>
      </c>
      <c r="I332">
        <f t="shared" ref="I332:I333" si="47">E332/F332</f>
        <v>0.87943262411347523</v>
      </c>
    </row>
    <row r="333" spans="1:9">
      <c r="A333" s="40">
        <v>20241127</v>
      </c>
      <c r="B333" s="42">
        <f t="shared" si="40"/>
        <v>45623</v>
      </c>
      <c r="C333" s="40" t="str">
        <f t="shared" si="41"/>
        <v>Wednesday</v>
      </c>
      <c r="D333" s="40">
        <v>6240</v>
      </c>
      <c r="E333" s="40">
        <v>304</v>
      </c>
      <c r="F333" s="40">
        <v>265</v>
      </c>
      <c r="G333" s="21">
        <f t="shared" si="45"/>
        <v>569</v>
      </c>
      <c r="H333">
        <f t="shared" si="46"/>
        <v>0.53427065026362042</v>
      </c>
      <c r="I333">
        <f t="shared" si="47"/>
        <v>1.1471698113207547</v>
      </c>
    </row>
    <row r="334" spans="1:9" hidden="1">
      <c r="A334" s="40">
        <v>20241128</v>
      </c>
      <c r="B334" s="42">
        <f t="shared" si="40"/>
        <v>45624</v>
      </c>
      <c r="C334" s="40" t="str">
        <f t="shared" si="41"/>
        <v>Thursday</v>
      </c>
      <c r="D334" s="40">
        <v>6240</v>
      </c>
      <c r="E334" s="40">
        <v>596</v>
      </c>
      <c r="F334" s="40">
        <v>262</v>
      </c>
    </row>
    <row r="335" spans="1:9" hidden="1">
      <c r="A335" s="40">
        <v>20241129</v>
      </c>
      <c r="B335" s="42">
        <f t="shared" si="40"/>
        <v>45625</v>
      </c>
      <c r="C335" s="40" t="str">
        <f t="shared" si="41"/>
        <v>Friday</v>
      </c>
      <c r="D335" s="40">
        <v>6240</v>
      </c>
      <c r="E335" s="40">
        <v>1008</v>
      </c>
      <c r="F335" s="40">
        <v>335</v>
      </c>
    </row>
    <row r="336" spans="1:9" hidden="1">
      <c r="A336" s="40">
        <v>20241130</v>
      </c>
      <c r="B336" s="42">
        <f t="shared" si="40"/>
        <v>45626</v>
      </c>
      <c r="C336" s="40" t="str">
        <f t="shared" si="41"/>
        <v>Saturday</v>
      </c>
      <c r="D336" s="40">
        <v>6240</v>
      </c>
      <c r="E336" s="40">
        <v>497</v>
      </c>
      <c r="F336" s="40">
        <v>344</v>
      </c>
    </row>
    <row r="337" spans="1:9" hidden="1">
      <c r="A337" s="40">
        <v>20241201</v>
      </c>
      <c r="B337" s="42">
        <f t="shared" si="40"/>
        <v>45627</v>
      </c>
      <c r="C337" s="40" t="str">
        <f t="shared" si="41"/>
        <v>Sunday</v>
      </c>
      <c r="D337" s="40">
        <v>6240</v>
      </c>
      <c r="E337" s="40">
        <v>369</v>
      </c>
      <c r="F337" s="40">
        <v>972</v>
      </c>
    </row>
    <row r="338" spans="1:9">
      <c r="I338" s="64">
        <f>AVERAGE(I290:I333)</f>
        <v>1.1691460001298086</v>
      </c>
    </row>
  </sheetData>
  <autoFilter ref="C1:C337" xr:uid="{C85DB0C8-6D72-4742-A7C6-252BDC9096CD}">
    <filterColumn colId="0">
      <filters>
        <filter val="Tuesday"/>
        <filter val="Wednesday"/>
      </filters>
    </filterColumn>
  </autoFilter>
  <phoneticPr fontId="9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o G A A B Q S w M E F A A C A A g A p Z m V W Y G y g g e m A A A A 9 w A A A B I A H A B D b 2 5 m a W c v U G F j a 2 F n Z S 5 4 b W w g o h g A K K A U A A A A A A A A A A A A A A A A A A A A A A A A A A A A h Y 8 x D o I w G I W v Q r r T F i R E y E 8 Z X C U x 0 a h r U y o 0 Q j G 0 C P F q D h 7 J K 4 h R 1 M 3 x f e 8 b 3 r t f b 5 A O d e W c Z W t U o x P k Y Y o c q U W T K 1 0 k q L M H d 4 5 S B i s u j r y Q z i h r E w 8 m T 1 B p 7 S k m p O 9 7 3 M 9 w 0 x b E p 9 Q j + 2 y 5 F q W s O f r I 6 r / s K m 0 s 1 0 I i B t v X G O b j K M R e F A Y B p k A m C p n S X 8 M f B z / b H w i L r r J d K 9 m l d D c 7 I F M E 8 j 7 B H l B L A w Q U A A I A C A C l m Z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Z m V W e I N T 0 e C A w A A N w w A A B M A H A B G b 3 J t d W x h c y 9 T Z W N 0 a W 9 u M S 5 t I K I Y A C i g F A A A A A A A A A A A A A A A A A A A A A A A A A A A A N 1 V T U 8 a U R T d m / g f X l h B Q m i x T R d t X D R a o + m i T b X p Q o w Z 4 T V S h x k z M x g b Y w J W h d a v m i I q E B G V l q Z C q V q 0 A + i f m f e Y W f k X e m F Q G 5 m h p r V N U x a P w D n 3 3 n P f 3 H N H x G 7 J y 3 O o V / 9 2 3 m t t a W 0 R h x k B e 1 A X L / g G n 2 B x l O d E L D p v o X b E Y q m 1 B c F H O Z 6 l 8 l v 4 5 8 G 4 G 7 O O Z 7 w w M s T z I 9 Y u L 4 s d H T w n Y U 4 S r Z a O u 6 6 n I h Z E l x 9 O 1 y M O d w r e M e z q 5 N 1 + X 5 X h e o L c v A e 7 e r 0 + P 8 v U l H T w f k H E q P s Z Y j g P e i z w L 0 C a q 8 v L M S w a r f 9 S Z J l + D d L M N p 2 Z U 1 M Z E s 0 h q 9 N 5 y 9 l 2 8 7 Z t c M z Z 1 u Z 0 j L P i u M V m R 5 y f Z e 1 I E v z Y Z t e l X 2 5 r s I 8 Z Y j G 0 o v c 0 0 d 8 j Y V + 7 5 T L N Y n / o 5 T z t l h r b M j D Z 3 8 l I z E A 9 J z n c U 3 N v a P x A S 2 2 Q j T l I V q M 5 + g S G E 5 9 D p g 6 e 9 f u 4 v p e j W L Q a C 7 B P T F j o + p Q W f U f D + 2 p m z Q K q g Y 4 8 j I Q l r w 9 P 2 h E Q p j I 0 u 0 N 3 U y S c J y e r J H t U + b R + W o q d k S U 8 L p k T K 7 H p S j w H J 1 3 7 r B Q D m l w 6 L S W R Y W x i F 2 K V 8 k k l k l H K K 5 V M T p F 3 t E C M H K b J z C E i r x f I c e C G F t / S o n P o B y F J o 2 Q k u E T S 5 e t I R t 5 P 0 Y 3 E O Y U E E 2 r x D d k 8 I P m Q F t h T U / M 0 U l D 3 i q e l e S i r H A X I z k c t t U a n l 2 g E G l 4 j O z G S X 9 b m t y C Q R o 7 p x y S E / 4 U 6 X 8 p m d W Y K S j F K i r K a z Z + B D P d y c t L W 2 u L l D E e r i U H / T 3 9 e z Z 5 / z J 1 / y p z X Z r C / 5 Y n f 3 C j / 7 B I w N O c V D Q j i l X I C J v w f 8 p 7 6 I U A + J y s H A W 1 + u p I / a W K 0 C / W D v c M Y S w 0 e u y C c 2 a v G M 7 A X 3 D 3 N r G u b W b I Q 0 m K L 5 w 4 D i T 5 e w t 2 Y 8 U C n 1 s s V 7 a i / z r j P s r 1 u h m U E s b 0 q c c D 2 K 9 Z t F F L z 7 W q a J q q P t 4 e T 7 t x 2 V K n 6 H I V n a f 6 A F G T d 2 F Y t u K j I s 2 R h n 2 a P t H h B z Y Q r u V W b o d N J f o G G X s P c w B j D C a Z o H P n o N / J 2 u X F 4 Q z L M b H U / r h w 1 S o L 5 b Y J W 5 z 1 i 1 M h M g e R e Q R T Z / t S I 0 m w a P G G F 1 D Z T E F Q Z g L C 2 o T m T y D p o H K l v E b O a O m g S W b O j W a Q O m k Q u p r V A 0 C x S B 0 0 i E 0 m a i O t X 8 e N b + A L T m z X G 9 H Z M s J r g y 9 j 5 x t J h e N Z a a M n g h s 9 p t Q o / p e k i z W j 1 J J s l s 2 t t g J r t w O 9 Q S w E C L Q A U A A I A C A C l m Z V Z g b K C B 6 Y A A A D 3 A A A A E g A A A A A A A A A A A A A A A A A A A A A A Q 2 9 u Z m l n L 1 B h Y 2 t h Z 2 U u e G 1 s U E s B A i 0 A F A A C A A g A p Z m V W Q / K 6 a u k A A A A 6 Q A A A B M A A A A A A A A A A A A A A A A A 8 g A A A F t D b 2 5 0 Z W 5 0 X 1 R 5 c G V z X S 5 4 b W x Q S w E C L Q A U A A I A C A C l m Z V Z 4 g 1 P R 4 I D A A A 3 D A A A E w A A A A A A A A A A A A A A A A D j A Q A A R m 9 y b X V s Y X M v U 2 V j d G l v b j E u b V B L B Q Y A A A A A A w A D A M I A A A C y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O A A A A A A A A F E 4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b 3 J t X 1 J l c 3 B v b n N l c z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P l s I 7 o p r 0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y b V 9 S Z X N w b 2 5 z Z X M x M y / l t 7 L o r o r m m 7 T p o Z 7 l n o s u e + a Z g u m W k + a I s + i o m C w w f S Z x d W 9 0 O y w m c X V v d D t T Z W N 0 a W 9 u M S 9 G b 3 J t X 1 J l c 3 B v b n N l c z E z L + W 3 s u i u i u a b t O m h n u W e i y 5 7 5 o K o 5 q 2 k 5 q y h 5 Y i w 5 b + X 5 a 2 4 5 6 u Z 7 7 y a L D F 9 J n F 1 b 3 Q 7 L C Z x d W 9 0 O 1 N l Y 3 R p b 2 4 x L 0 Z v c m 1 f U m V z c G 9 u c 2 V z M T M v 5 b e y 6 K 6 K 5 p u 0 6 a G e 5 Z 6 L L n v m g q j m r a T m r K H l i L D l v 5 f l r b j n q 5 n n m o T n m 6 7 n m o T m m K / k u 4 D p u r z v v J 8 g L D J 9 J n F 1 b 3 Q 7 L C Z x d W 9 0 O 1 N l Y 3 R p b 2 4 x L 0 Z v c m 1 f U m V z c G 9 u c 2 V z M T M v 5 b e y 6 K 6 K 5 p u 0 6 a G e 5 Z 6 L L n v m g q j m n K z m r K H k v b / n l K j k v Z X n q K 7 k u q T p g J r l t 6 X l h b c g 5 Y m N 5 b 6 A L + m b o u m W i y D l v 5 f l r b j n q 5 n v v J 8 s M 3 0 m c X V v d D s s J n F 1 b 3 Q 7 U 2 V j d G l v b j E v R m 9 y b V 9 S Z X N w b 2 5 z Z X M x M y / l t 7 L o r o r m m 7 T p o Z 7 l n o s u e + a C q O W B j + W l v e S 9 v + e U q O S 9 l e e o r u S 6 p O m A m u W 3 p e W F t y D l i Y 3 l v o A v 6 Z u i 6 Z a L I O W / l + W t u O e r m e + 8 n y w 0 f S Z x d W 9 0 O y w m c X V v d D t T Z W N 0 a W 9 u M S 9 G b 3 J t X 1 J l c 3 B v b n N l c z E z L + W 3 s u i u i u a b t O m h n u W e i y 5 7 5 a a C 5 p 6 c 5 b + X 5 a 2 4 5 6 u Z 5 Y G c 6 L u K 5 a C 0 5 b C H 6 Y C y 6 K G M 5 p S 2 6 L K 7 7 7 y M 5 o K o 5 L i A 5 a S p 6 a G Y 5 o S P 5 p S v 5 L u Y 5 a S a 5 b C R 6 Y y i 5 Y G c 5 p S + 5 q m f 6 L u K 7 7 y f L D V 9 J n F 1 b 3 Q 7 L C Z x d W 9 0 O 1 N l Y 3 R p b 2 4 x L 0 Z v c m 1 f U m V z c G 9 u c 2 V z M T M v 5 b e y 6 K 6 K 5 p u 0 6 a G e 5 Z 6 L L n v l p o L m n p z l v 5 f l r b j n q 5 n l g Z z o u 4 r l o L T l s I f p g L L o o Y z m l L b o s r v v v I z m g q j k u I D l p K n p o Z j m h I / m l K / k u 5 j l p J r l s J H p j K L l g Z z m l L 7 m s b 3 o u 4 r v v J 8 s N n 0 m c X V v d D s s J n F 1 b 3 Q 7 U 2 V j d G l v b j E v R m 9 y b V 9 S Z X N w b 2 5 z Z X M x M y / l t 7 L o r o r m m 7 T p o Z 7 l n o s u e + W F t u S 7 l u W 7 u u i t s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G b 3 J t X 1 J l c 3 B v b n N l c z E z L + W 3 s u i u i u a b t O m h n u W e i y 5 7 5 p m C 6 Z a T 5 o i z 6 K i Y L D B 9 J n F 1 b 3 Q 7 L C Z x d W 9 0 O 1 N l Y 3 R p b 2 4 x L 0 Z v c m 1 f U m V z c G 9 u c 2 V z M T M v 5 b e y 6 K 6 K 5 p u 0 6 a G e 5 Z 6 L L n v m g q j m r a T m r K H l i L D l v 5 f l r b j n q 5 n v v J o s M X 0 m c X V v d D s s J n F 1 b 3 Q 7 U 2 V j d G l v b j E v R m 9 y b V 9 S Z X N w b 2 5 z Z X M x M y / l t 7 L o r o r m m 7 T p o Z 7 l n o s u e + a C q O a t p O a s o e W I s O W / l + W t u O e r m e e a h O e b r u e a h O a Y r + S 7 g O m 6 v O + 8 n y A s M n 0 m c X V v d D s s J n F 1 b 3 Q 7 U 2 V j d G l v b j E v R m 9 y b V 9 S Z X N w b 2 5 z Z X M x M y / l t 7 L o r o r m m 7 T p o Z 7 l n o s u e + a C q O a c r O a s o e S 9 v + e U q O S 9 l e e o r u S 6 p O m A m u W 3 p e W F t y D l i Y 3 l v o A v 6 Z u i 6 Z a L I O W / l + W t u O e r m e + 8 n y w z f S Z x d W 9 0 O y w m c X V v d D t T Z W N 0 a W 9 u M S 9 G b 3 J t X 1 J l c 3 B v b n N l c z E z L + W 3 s u i u i u a b t O m h n u W e i y 5 7 5 o K o 5 Y G P 5 a W 9 5 L 2 / 5 5 S o 5 L 2 V 5 6 i u 5 L q k 6 Y C a 5 b e l 5 Y W 3 I O W J j e W + g C / p m 6 L p l o s g 5 b + X 5 a 2 4 5 6 u Z 7 7 y f L D R 9 J n F 1 b 3 Q 7 L C Z x d W 9 0 O 1 N l Y 3 R p b 2 4 x L 0 Z v c m 1 f U m V z c G 9 u c 2 V z M T M v 5 b e y 6 K 6 K 5 p u 0 6 a G e 5 Z 6 L L n v l p o L m n p z l v 5 f l r b j n q 5 n l g Z z o u 4 r l o L T l s I f p g L L o o Y z m l L b o s r v v v I z m g q j k u I D l p K n p o Z j m h I / m l K / k u 5 j l p J r l s J H p j K L l g Z z m l L 7 m q Z / o u 4 r v v J 8 s N X 0 m c X V v d D s s J n F 1 b 3 Q 7 U 2 V j d G l v b j E v R m 9 y b V 9 S Z X N w b 2 5 z Z X M x M y / l t 7 L o r o r m m 7 T p o Z 7 l n o s u e + W m g u a e n O W / l + W t u O e r m e W B n O i 7 i u W g t O W w h + m A s u i h j O a U t u i y u + + 8 j O a C q O S 4 g O W k q e m h m O a E j + a U r + S 7 m O W k m u W w k e m M o u W B n O a U v u a x v e i 7 i u + 8 n y w 2 f S Z x d W 9 0 O y w m c X V v d D t T Z W N 0 a W 9 u M S 9 G b 3 J t X 1 J l c 3 B v b n N l c z E z L + W 3 s u i u i u a b t O m h n u W e i y 5 7 5 Y W 2 5 L u W 5 b u 6 6 K 2 w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m m Y L p l p P m i L P o q J g m c X V v d D s s J n F 1 b 3 Q 7 5 o K o 5 q 2 k 5 q y h 5 Y i w 5 b + X 5 a 2 4 5 6 u Z 7 7 y a J n F 1 b 3 Q 7 L C Z x d W 9 0 O + a C q O a t p O a s o e W I s O W / l + W t u O e r m e e a h O e b r u e a h O a Y r + S 7 g O m 6 v O + 8 n y A m c X V v d D s s J n F 1 b 3 Q 7 5 o K o 5 p y s 5 q y h 5 L 2 / 5 5 S o 5 L 2 V 5 6 i u 5 L q k 6 Y C a 5 b e l 5 Y W 3 I O W J j e W + g C / p m 6 L p l o s g 5 b + X 5 a 2 4 5 6 u Z 7 7 y f J n F 1 b 3 Q 7 L C Z x d W 9 0 O + a C q O W B j + W l v e S 9 v + e U q O S 9 l e e o r u S 6 p O m A m u W 3 p e W F t y D l i Y 3 l v o A v 6 Z u i 6 Z a L I O W / l + W t u O e r m e + 8 n y Z x d W 9 0 O y w m c X V v d D v l p o L m n p z l v 5 f l r b j n q 5 n l g Z z o u 4 r l o L T l s I f p g L L o o Y z m l L b o s r v v v I z m g q j k u I D l p K n p o Z j m h I / m l K / k u 5 j l p J r l s J H p j K L l g Z z m l L 7 m q Z / o u 4 r v v J 8 m c X V v d D s s J n F 1 b 3 Q 7 5 a a C 5 p 6 c 5 b + X 5 a 2 4 5 6 u Z 5 Y G c 6 L u K 5 a C 0 5 b C H 6 Y C y 6 K G M 5 p S 2 6 L K 7 7 7 y M 5 o K o 5 L i A 5 a S p 6 a G Y 5 o S P 5 p S v 5 L u Y 5 a S a 5 b C R 6 Y y i 5 Y G c 5 p S + 5 r G 9 6 L u K 7 7 y f J n F 1 b 3 Q 7 L C Z x d W 9 0 O + W F t u S 7 l u W 7 u u i t s C Z x d W 9 0 O 1 0 i I C 8 + P E V u d H J 5 I F R 5 c G U 9 I k Z p b G x D b 2 x 1 b W 5 U e X B l c y I g V m F s d W U 9 I n N C d 1 l H Q m d Z R 0 J n Q T 0 i I C 8 + P E V u d H J 5 I F R 5 c G U 9 I k Z p b G x M Y X N 0 V X B k Y X R l Z C I g V m F s d W U 9 I m Q y M D I 0 L T E y L T I x V D E x O j E x O j Q 1 L j A 3 N z Q 0 O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i I g L z 4 8 R W 5 0 c n k g V H l w Z T 0 i Q W R k Z W R U b 0 R h d G F N b 2 R l b C I g V m F s d W U 9 I m w x I i A v P j x F b n R y e S B U e X B l P S J G a W x s V G F y Z 2 V 0 I i B W Y W x 1 Z T 0 i c 0 Z v c m 1 f U m V z c G 9 u c 2 V z M T M i I C 8 + P C 9 T d G F i b G V F b n R y a W V z P j w v S X R l b T 4 8 S X R l b T 4 8 S X R l b U x v Y 2 F 0 a W 9 u P j x J d G V t V H l w Z T 5 G b 3 J t d W x h P C 9 J d G V t V H l w Z T 4 8 S X R l b V B h d G g + U 2 V j d G l v b j E v R m 9 y b V 9 S Z X N w b 2 5 z Z X M x M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X 1 J l c 3 B v b n N l c z E z L 0 Z v c m 1 f U m V z c G 9 u c 2 V z M T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X 1 J l c 3 B v b n N l c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+ W w j u i m v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3 J t X 1 J l c 3 B v b n N l c z E v 5 b e y 6 K 6 K 5 p u 0 6 a G e 5 Z 6 L L n v m m Y L p l p P m i L P o q J g s M H 0 m c X V v d D s s J n F 1 b 3 Q 7 U 2 V j d G l v b j E v R m 9 y b V 9 S Z X N w b 2 5 z Z X M x L + W 3 s u i u i u a b t O m h n u W e i y 5 7 5 o K o 5 q 2 k 5 q y h 5 Y i w 5 b + X 5 a 2 4 5 6 u Z 7 7 y a L D F 9 J n F 1 b 3 Q 7 L C Z x d W 9 0 O 1 N l Y 3 R p b 2 4 x L 0 Z v c m 1 f U m V z c G 9 u c 2 V z M S / l t 7 L o r o r m m 7 T p o Z 7 l n o s u e + a C q O a c r O a s o e S 9 v + e U q O S 9 l e e o r u S 6 p O m A m u W 3 p e W F t y D l i Y 3 l v o A v 6 Z u i 6 Z a L I O W / l + W t u O e r m e + 8 n y w y f S Z x d W 9 0 O y w m c X V v d D t T Z W N 0 a W 9 u M S 9 G b 3 J t X 1 J l c 3 B v b n N l c z E v 5 b e y 6 K 6 K 5 p u 0 6 a G e 5 Z 6 L L n v l p o L m n p z l v 5 f l r b j n q 5 n l g Z z o u 4 r l o L T l s I f p g L L o o Y z m l L b o s r v v v I z m g q j k u I D l p K n p o Z j m h I / m l K / k u 5 j l p J r l s J H p j K L l g Z z m l L 7 m q Z / o u 4 r v v J 8 s M 3 0 m c X V v d D s s J n F 1 b 3 Q 7 U 2 V j d G l v b j E v R m 9 y b V 9 S Z X N w b 2 5 z Z X M x L + W 3 s u i u i u a b t O m h n u W e i y 5 7 5 o K o 5 q 2 k 5 q y h 5 Y i w 5 b + X 5 a 2 4 5 6 u Z 5 5 q E 5 5 u u 5 5 q E 5 p i v 5 L u A 6 b q 8 7 7 y f I C w 0 f S Z x d W 9 0 O y w m c X V v d D t T Z W N 0 a W 9 u M S 9 G b 3 J t X 1 J l c 3 B v b n N l c z E v 5 b e y 6 K 6 K 5 p u 0 6 a G e 5 Z 6 L L n v m g q j l g Y / l p b 3 k v b / n l K j k v Z X n q K 7 k u q T p g J r l t 6 X l h b c g 5 Y m N 5 b 6 A L + m b o u m W i y D l v 5 f l r b j n q 5 n v v J 8 s N X 0 m c X V v d D s s J n F 1 b 3 Q 7 U 2 V j d G l v b j E v R m 9 y b V 9 S Z X N w b 2 5 z Z X M x L + W 3 s u i u i u a b t O m h n u W e i y 5 7 5 a a C 5 p 6 c 5 b + X 5 a 2 4 5 6 u Z 5 Y G c 6 L u K 5 a C 0 5 b C H 6 Y C y 6 K G M 5 p S 2 6 L K 7 7 7 y M 5 o K o 5 L i A 5 a S p 6 a G Y 5 o S P 5 p S v 5 L u Y 5 a S a 5 b C R 6 Y y i 5 Y G c 5 p S + 5 r G 9 6 L u K 7 7 y f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Z v c m 1 f U m V z c G 9 u c 2 V z M S / l t 7 L o r o r m m 7 T p o Z 7 l n o s u e + a Z g u m W k + a I s + i o m C w w f S Z x d W 9 0 O y w m c X V v d D t T Z W N 0 a W 9 u M S 9 G b 3 J t X 1 J l c 3 B v b n N l c z E v 5 b e y 6 K 6 K 5 p u 0 6 a G e 5 Z 6 L L n v m g q j m r a T m r K H l i L D l v 5 f l r b j n q 5 n v v J o s M X 0 m c X V v d D s s J n F 1 b 3 Q 7 U 2 V j d G l v b j E v R m 9 y b V 9 S Z X N w b 2 5 z Z X M x L + W 3 s u i u i u a b t O m h n u W e i y 5 7 5 o K o 5 p y s 5 q y h 5 L 2 / 5 5 S o 5 L 2 V 5 6 i u 5 L q k 6 Y C a 5 b e l 5 Y W 3 I O W J j e W + g C / p m 6 L p l o s g 5 b + X 5 a 2 4 5 6 u Z 7 7 y f L D J 9 J n F 1 b 3 Q 7 L C Z x d W 9 0 O 1 N l Y 3 R p b 2 4 x L 0 Z v c m 1 f U m V z c G 9 u c 2 V z M S / l t 7 L o r o r m m 7 T p o Z 7 l n o s u e + W m g u a e n O W / l + W t u O e r m e W B n O i 7 i u W g t O W w h + m A s u i h j O a U t u i y u + + 8 j O a C q O S 4 g O W k q e m h m O a E j + a U r + S 7 m O W k m u W w k e m M o u W B n O a U v u a p n + i 7 i u + 8 n y w z f S Z x d W 9 0 O y w m c X V v d D t T Z W N 0 a W 9 u M S 9 G b 3 J t X 1 J l c 3 B v b n N l c z E v 5 b e y 6 K 6 K 5 p u 0 6 a G e 5 Z 6 L L n v m g q j m r a T m r K H l i L D l v 5 f l r b j n q 5 n n m o T n m 6 7 n m o T m m K / k u 4 D p u r z v v J 8 g L D R 9 J n F 1 b 3 Q 7 L C Z x d W 9 0 O 1 N l Y 3 R p b 2 4 x L 0 Z v c m 1 f U m V z c G 9 u c 2 V z M S / l t 7 L o r o r m m 7 T p o Z 7 l n o s u e + a C q O W B j + W l v e S 9 v + e U q O S 9 l e e o r u S 6 p O m A m u W 3 p e W F t y D l i Y 3 l v o A v 6 Z u i 6 Z a L I O W / l + W t u O e r m e + 8 n y w 1 f S Z x d W 9 0 O y w m c X V v d D t T Z W N 0 a W 9 u M S 9 G b 3 J t X 1 J l c 3 B v b n N l c z E v 5 b e y 6 K 6 K 5 p u 0 6 a G e 5 Z 6 L L n v l p o L m n p z l v 5 f l r b j n q 5 n l g Z z o u 4 r l o L T l s I f p g L L o o Y z m l L b o s r v v v I z m g q j k u I D l p K n p o Z j m h I / m l K / k u 5 j l p J r l s J H p j K L l g Z z m l L 7 m s b 3 o u 4 r v v J 8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+ a Z g u m W k + a I s + i o m C Z x d W 9 0 O y w m c X V v d D v m g q j m r a T m r K H l i L D l v 5 f l r b j n q 5 n v v J o m c X V v d D s s J n F 1 b 3 Q 7 5 o K o 5 p y s 5 q y h 5 L 2 / 5 5 S o 5 L 2 V 5 6 i u 5 L q k 6 Y C a 5 b e l 5 Y W 3 I O W J j e W + g C / p m 6 L p l o s g 5 b + X 5 a 2 4 5 6 u Z 7 7 y f J n F 1 b 3 Q 7 L C Z x d W 9 0 O + W m g u a e n O W / l + W t u O e r m e W B n O i 7 i u W g t O W w h + m A s u i h j O a U t u i y u + + 8 j O a C q O S 4 g O W k q e m h m O a E j + a U r + S 7 m O W k m u W w k e m M o u W B n O a U v u a p n + i 7 i u + 8 n y Z x d W 9 0 O y w m c X V v d D v m g q j m r a T m r K H l i L D l v 5 f l r b j n q 5 n n m o T n m 6 7 n m o T m m K / k u 4 D p u r z v v J 8 g J n F 1 b 3 Q 7 L C Z x d W 9 0 O + a C q O W B j + W l v e S 9 v + e U q O S 9 l e e o r u S 6 p O m A m u W 3 p e W F t y D l i Y 3 l v o A v 6 Z u i 6 Z a L I O W / l + W t u O e r m e + 8 n y Z x d W 9 0 O y w m c X V v d D v l p o L m n p z l v 5 f l r b j n q 5 n l g Z z o u 4 r l o L T l s I f p g L L o o Y z m l L b o s r v v v I z m g q j k u I D l p K n p o Z j m h I / m l K / k u 5 j l p J r l s J H p j K L l g Z z m l L 7 m s b 3 o u 4 r v v J 8 m c X V v d D t d I i A v P j x F b n R y e S B U e X B l P S J G a W x s Q 2 9 s d W 1 u V H l w Z X M i I F Z h b H V l P S J z Q n d Z R 0 J n W U d C Z z 0 9 I i A v P j x F b n R y e S B U e X B l P S J G a W x s T G F z d F V w Z G F 0 Z W Q i I F Z h b H V l P S J k M j A y N C 0 x M i 0 y M V Q x M T o x M T o w O S 4 z O D Q x O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c i I C 8 + P E V u d H J 5 I F R 5 c G U 9 I k F k Z G V k V G 9 E Y X R h T W 9 k Z W w i I F Z h b H V l P S J s M S I g L z 4 8 R W 5 0 c n k g V H l w Z T 0 i R m l s b F R h c m d l d C I g V m F s d W U 9 I n N G b 3 J t X 1 J l c 3 B v b n N l c z E i I C 8 + P C 9 T d G F i b G V F b n R y a W V z P j w v S X R l b T 4 8 S X R l b T 4 8 S X R l b U x v Y 2 F 0 a W 9 u P j x J d G V t V H l w Z T 5 G b 3 J t d W x h P C 9 J d G V t V H l w Z T 4 8 S X R l b V B h d G g + U 2 V j d G l v b j E v R m 9 y b V 9 S Z X N w b 2 5 z Z X M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1 f U m V z c G 9 u c 2 V z M S 9 G b 3 J t X 1 J l c 3 B v b n N l c z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X 1 J l c 3 B v b n N l c z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V 9 S Z X N w b 2 5 z Z X M x M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c l Q T U l R T Q l Q k Q l O U M l R T g l Q T E l Q T g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F U M T E 6 M T I 6 N D c u N D c y N T g z M l o i I C 8 + P E V u d H J 5 I F R 5 c G U 9 I k Z p b G x D b 2 x 1 b W 5 U e X B l c y I g V m F s d W U 9 I n N B d 2 N H Q m d N R E F 3 T U R B d 0 1 E Q X d N R E F 3 T U R B Q U F B Q U F N R E F 3 T U Q i I C 8 + P E V u d H J 5 I F R 5 c G U 9 I k Z p b G x D b 2 x 1 b W 5 O Y W 1 l c y I g V m F s d W U 9 I n N b J n F 1 b 3 Q 7 5 p e l 5 p y f J n F 1 b 3 Q 7 L C Z x d W 9 0 O + W I h u a w t O W 2 u u a Z g u m W k y j p g Y 7 k u o b l j b P m r b j p m 7 b o q I j n r p c p J n F 1 b 3 Q 7 L C Z x d W 9 0 O + W w j e a H i e i 7 i u e o r u i 7 i u a s o S Z x d W 9 0 O y w m c X V v d D v m l r n l k J E m c X V v d D s s J n F 1 b 3 Q 7 5 Y e 6 5 6 u Z 5 L q 6 5 p W 4 J n F 1 b 3 Q 7 L C Z x d W 9 0 O + m A s u e r m e S 6 u u a V u C Z x d W 9 0 O y w m c X V v d D v l r b j n l J 8 m c X V v d D s s J n F 1 b 3 Q 7 5 Y W 2 5 a 6 D 5 L q 6 5 a O r J n F 1 b 3 Q 7 L C Z x d W 9 0 O + a t p e i h j C j p g L I p J n F 1 b 3 Q 7 L C Z x d W 9 0 O + a t p e i h j C j l h 7 o p J n F 1 b 3 Q 7 L C Z x d W 9 0 O + W W r u i 7 i i j p g L I p J n F 1 b 3 Q 7 L C Z x d W 9 0 O + W W r u i 7 i i j l h 7 o p J n F 1 b 3 Q 7 L C Z x d W 9 0 O + a p n + i 7 i i j p g L I p J n F 1 b 3 Q 7 L C Z x d W 9 0 O + a p n + i 7 i i j l h 7 o p J n F 1 b 3 Q 7 L C Z x d W 9 0 O + a x v e i 7 i i j p g L I p J n F 1 b 3 Q 7 L C Z x d W 9 0 O + a x v e i 7 i i j l h 7 o p J n F 1 b 3 Q 7 L C Z x d W 9 0 O + a O p e m A g S j p g L I p J n F 1 b 3 Q 7 L C Z x d W 9 0 O + a O p e m A g S j l h 7 o p J n F 1 b 3 Q 7 L C Z x d W 9 0 O + a c n + a c m + a t p e i h j C Z x d W 9 0 O y w m c X V v d D v m n J / m n J v l l q 7 o u 4 o m c X V v d D s s J n F 1 b 3 Q 7 5 p y f 5 p y b 5 q m f 6 L u K J n F 1 b 3 Q 7 L C Z x d W 9 0 O + a c n + a c m + a x v e i 7 i i Z x d W 9 0 O y w m c X V v d D v l g Z z o u 4 r l o L T m s b 3 o u 4 r m l b j p h 4 8 m c X V v d D s s J n F 1 b 3 Q 7 5 Y G c 6 L u K 5 a C 0 5 q m f 6 L u K 5 p W 4 6 Y e P J n F 1 b 3 Q 7 L C Z x d W 9 0 O + W B n O i 7 i u W g t O W W r u i 7 i u a V u O m H j y Z x d W 9 0 O y w m c X V v d D v m q Z / o u 4 r m o L w m c X V v d D s s J n F 1 b 3 Q 7 5 r G 9 6 L u K 5 q C 8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3 p e S 9 n O i h q D E v 5 b e y 6 K 6 K 5 p u 0 6 a G e 5 Z 6 L L n v m l 6 X m n J 8 s M H 0 m c X V v d D s s J n F 1 b 3 Q 7 U 2 V j d G l v b j E v 5 b e l 5 L 2 c 6 K G o M S / l t 7 L o r o r m m 7 T p o Z 7 l n o s u e + W I h u a w t O W 2 u u a Z g u m W k y j p g Y 7 k u o b l j b P m r b j p m 7 b o q I j n r p c p L D F 9 J n F 1 b 3 Q 7 L C Z x d W 9 0 O 1 N l Y 3 R p b 2 4 x L + W 3 p e S 9 n O i h q D E v 5 b e y 6 K 6 K 5 p u 0 6 a G e 5 Z 6 L L n v l s I 3 m h 4 n o u 4 r n q K 7 o u 4 r m r K E s M n 0 m c X V v d D s s J n F 1 b 3 Q 7 U 2 V j d G l v b j E v 5 b e l 5 L 2 c 6 K G o M S / l t 7 L o r o r m m 7 T p o Z 7 l n o s u e + a W u e W Q k S w z f S Z x d W 9 0 O y w m c X V v d D t T Z W N 0 a W 9 u M S / l t 6 X k v Z z o o a g x L + W 3 s u i u i u a b t O m h n u W e i y 5 7 5 Y e 6 5 6 u Z 5 L q 6 5 p W 4 L D R 9 J n F 1 b 3 Q 7 L C Z x d W 9 0 O 1 N l Y 3 R p b 2 4 x L + W 3 p e S 9 n O i h q D E v 5 b e y 6 K 6 K 5 p u 0 6 a G e 5 Z 6 L L n v p g L L n q 5 n k u r r m l b g s N X 0 m c X V v d D s s J n F 1 b 3 Q 7 U 2 V j d G l v b j E v 5 b e l 5 L 2 c 6 K G o M S / l t 7 L o r o r m m 7 T p o Z 7 l n o s u e + W t u O e U n y w 2 f S Z x d W 9 0 O y w m c X V v d D t T Z W N 0 a W 9 u M S / l t 6 X k v Z z o o a g x L + W 3 s u i u i u a b t O m h n u W e i y 5 7 5 Y W 2 5 a 6 D 5 L q 6 5 a O r L D d 9 J n F 1 b 3 Q 7 L C Z x d W 9 0 O 1 N l Y 3 R p b 2 4 x L + W 3 p e S 9 n O i h q D E v 5 b e y 6 K 6 K 5 p u 0 6 a G e 5 Z 6 L L n v m r a X o o Y w o 6 Y C y K S w 4 f S Z x d W 9 0 O y w m c X V v d D t T Z W N 0 a W 9 u M S / l t 6 X k v Z z o o a g x L + W 3 s u i u i u a b t O m h n u W e i y 5 7 5 q 2 l 6 K G M K O W H u i k s O X 0 m c X V v d D s s J n F 1 b 3 Q 7 U 2 V j d G l v b j E v 5 b e l 5 L 2 c 6 K G o M S / l t 7 L o r o r m m 7 T p o Z 7 l n o s u e + W W r u i 7 i i j p g L I p L D E w f S Z x d W 9 0 O y w m c X V v d D t T Z W N 0 a W 9 u M S / l t 6 X k v Z z o o a g x L + W 3 s u i u i u a b t O m h n u W e i y 5 7 5 Z a u 6 L u K K O W H u i k s M T F 9 J n F 1 b 3 Q 7 L C Z x d W 9 0 O 1 N l Y 3 R p b 2 4 x L + W 3 p e S 9 n O i h q D E v 5 b e y 6 K 6 K 5 p u 0 6 a G e 5 Z 6 L L n v m q Z / o u 4 o o 6 Y C y K S w x M n 0 m c X V v d D s s J n F 1 b 3 Q 7 U 2 V j d G l v b j E v 5 b e l 5 L 2 c 6 K G o M S / l t 7 L o r o r m m 7 T p o Z 7 l n o s u e + a p n + i 7 i i j l h 7 o p L D E z f S Z x d W 9 0 O y w m c X V v d D t T Z W N 0 a W 9 u M S / l t 6 X k v Z z o o a g x L + W 3 s u i u i u a b t O m h n u W e i y 5 7 5 r G 9 6 L u K K O m A s i k s M T R 9 J n F 1 b 3 Q 7 L C Z x d W 9 0 O 1 N l Y 3 R p b 2 4 x L + W 3 p e S 9 n O i h q D E v 5 b e y 6 K 6 K 5 p u 0 6 a G e 5 Z 6 L L n v m s b 3 o u 4 o o 5 Y e 6 K S w x N X 0 m c X V v d D s s J n F 1 b 3 Q 7 U 2 V j d G l v b j E v 5 b e l 5 L 2 c 6 K G o M S / l t 7 L o r o r m m 7 T p o Z 7 l n o s u e + a O p e m A g S j p g L I p L D E 2 f S Z x d W 9 0 O y w m c X V v d D t T Z W N 0 a W 9 u M S / l t 6 X k v Z z o o a g x L + W 3 s u i u i u a b t O m h n u W e i y 5 7 5 o 6 l 6 Y C B K O W H u i k s M T d 9 J n F 1 b 3 Q 7 L C Z x d W 9 0 O 1 N l Y 3 R p b 2 4 x L + W 3 p e S 9 n O i h q D E v 5 b e y 6 K 6 K 5 p u 0 6 a G e 5 Z 6 L L n v m n J / m n J v m r a X o o Y w s M T h 9 J n F 1 b 3 Q 7 L C Z x d W 9 0 O 1 N l Y 3 R p b 2 4 x L + W 3 p e S 9 n O i h q D E v 5 b e y 6 K 6 K 5 p u 0 6 a G e 5 Z 6 L L n v m n J / m n J v l l q 7 o u 4 o s M T l 9 J n F 1 b 3 Q 7 L C Z x d W 9 0 O 1 N l Y 3 R p b 2 4 x L + W 3 p e S 9 n O i h q D E v 5 b e y 6 K 6 K 5 p u 0 6 a G e 5 Z 6 L L n v m n J / m n J v m q Z / o u 4 o s M j B 9 J n F 1 b 3 Q 7 L C Z x d W 9 0 O 1 N l Y 3 R p b 2 4 x L + W 3 p e S 9 n O i h q D E v 5 b e y 6 K 6 K 5 p u 0 6 a G e 5 Z 6 L L n v m n J / m n J v m s b 3 o u 4 o s M j F 9 J n F 1 b 3 Q 7 L C Z x d W 9 0 O 1 N l Y 3 R p b 2 4 x L + W 3 p e S 9 n O i h q D E v 5 b e y 6 K 6 K 5 p u 0 6 a G e 5 Z 6 L L n v l g Z z o u 4 r l o L T m s b 3 o u 4 r m l b j p h 4 8 s M j J 9 J n F 1 b 3 Q 7 L C Z x d W 9 0 O 1 N l Y 3 R p b 2 4 x L + W 3 p e S 9 n O i h q D E v 5 b e y 6 K 6 K 5 p u 0 6 a G e 5 Z 6 L L n v l g Z z o u 4 r l o L T m q Z / o u 4 r m l b j p h 4 8 s M j N 9 J n F 1 b 3 Q 7 L C Z x d W 9 0 O 1 N l Y 3 R p b 2 4 x L + W 3 p e S 9 n O i h q D E v 5 b e y 6 K 6 K 5 p u 0 6 a G e 5 Z 6 L L n v l g Z z o u 4 r l o L T l l q 7 o u 4 r m l b j p h 4 8 s M j R 9 J n F 1 b 3 Q 7 L C Z x d W 9 0 O 1 N l Y 3 R p b 2 4 x L + W 3 p e S 9 n O i h q D E v 5 b e y 6 K 6 K 5 p u 0 6 a G e 5 Z 6 L L n v m q Z / o u 4 r m o L w s M j V 9 J n F 1 b 3 Q 7 L C Z x d W 9 0 O 1 N l Y 3 R p b 2 4 x L + W 3 p e S 9 n O i h q D E v 5 b e y 6 K 6 K 5 p u 0 6 a G e 5 Z 6 L L n v m s b 3 o u 4 r m o L w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/ l t 6 X k v Z z o o a g x L + W 3 s u i u i u a b t O m h n u W e i y 5 7 5 p e l 5 p y f L D B 9 J n F 1 b 3 Q 7 L C Z x d W 9 0 O 1 N l Y 3 R p b 2 4 x L + W 3 p e S 9 n O i h q D E v 5 b e y 6 K 6 K 5 p u 0 6 a G e 5 Z 6 L L n v l i I b m s L T l t r r m m Y L p l p M o 6 Y G O 5 L q G 5 Y 2 z 5 q 2 4 6 Z u 2 6 K i I 5 6 6 X K S w x f S Z x d W 9 0 O y w m c X V v d D t T Z W N 0 a W 9 u M S / l t 6 X k v Z z o o a g x L + W 3 s u i u i u a b t O m h n u W e i y 5 7 5 b C N 5 o e J 6 L u K 5 6 i u 6 L u K 5 q y h L D J 9 J n F 1 b 3 Q 7 L C Z x d W 9 0 O 1 N l Y 3 R p b 2 4 x L + W 3 p e S 9 n O i h q D E v 5 b e y 6 K 6 K 5 p u 0 6 a G e 5 Z 6 L L n v m l r n l k J E s M 3 0 m c X V v d D s s J n F 1 b 3 Q 7 U 2 V j d G l v b j E v 5 b e l 5 L 2 c 6 K G o M S / l t 7 L o r o r m m 7 T p o Z 7 l n o s u e + W H u u e r m e S 6 u u a V u C w 0 f S Z x d W 9 0 O y w m c X V v d D t T Z W N 0 a W 9 u M S / l t 6 X k v Z z o o a g x L + W 3 s u i u i u a b t O m h n u W e i y 5 7 6 Y C y 5 6 u Z 5 L q 6 5 p W 4 L D V 9 J n F 1 b 3 Q 7 L C Z x d W 9 0 O 1 N l Y 3 R p b 2 4 x L + W 3 p e S 9 n O i h q D E v 5 b e y 6 K 6 K 5 p u 0 6 a G e 5 Z 6 L L n v l r b j n l J 8 s N n 0 m c X V v d D s s J n F 1 b 3 Q 7 U 2 V j d G l v b j E v 5 b e l 5 L 2 c 6 K G o M S / l t 7 L o r o r m m 7 T p o Z 7 l n o s u e + W F t u W u g + S 6 u u W j q y w 3 f S Z x d W 9 0 O y w m c X V v d D t T Z W N 0 a W 9 u M S / l t 6 X k v Z z o o a g x L + W 3 s u i u i u a b t O m h n u W e i y 5 7 5 q 2 l 6 K G M K O m A s i k s O H 0 m c X V v d D s s J n F 1 b 3 Q 7 U 2 V j d G l v b j E v 5 b e l 5 L 2 c 6 K G o M S / l t 7 L o r o r m m 7 T p o Z 7 l n o s u e + a t p e i h j C j l h 7 o p L D l 9 J n F 1 b 3 Q 7 L C Z x d W 9 0 O 1 N l Y 3 R p b 2 4 x L + W 3 p e S 9 n O i h q D E v 5 b e y 6 K 6 K 5 p u 0 6 a G e 5 Z 6 L L n v l l q 7 o u 4 o o 6 Y C y K S w x M H 0 m c X V v d D s s J n F 1 b 3 Q 7 U 2 V j d G l v b j E v 5 b e l 5 L 2 c 6 K G o M S / l t 7 L o r o r m m 7 T p o Z 7 l n o s u e + W W r u i 7 i i j l h 7 o p L D E x f S Z x d W 9 0 O y w m c X V v d D t T Z W N 0 a W 9 u M S / l t 6 X k v Z z o o a g x L + W 3 s u i u i u a b t O m h n u W e i y 5 7 5 q m f 6 L u K K O m A s i k s M T J 9 J n F 1 b 3 Q 7 L C Z x d W 9 0 O 1 N l Y 3 R p b 2 4 x L + W 3 p e S 9 n O i h q D E v 5 b e y 6 K 6 K 5 p u 0 6 a G e 5 Z 6 L L n v m q Z / o u 4 o o 5 Y e 6 K S w x M 3 0 m c X V v d D s s J n F 1 b 3 Q 7 U 2 V j d G l v b j E v 5 b e l 5 L 2 c 6 K G o M S / l t 7 L o r o r m m 7 T p o Z 7 l n o s u e + a x v e i 7 i i j p g L I p L D E 0 f S Z x d W 9 0 O y w m c X V v d D t T Z W N 0 a W 9 u M S / l t 6 X k v Z z o o a g x L + W 3 s u i u i u a b t O m h n u W e i y 5 7 5 r G 9 6 L u K K O W H u i k s M T V 9 J n F 1 b 3 Q 7 L C Z x d W 9 0 O 1 N l Y 3 R p b 2 4 x L + W 3 p e S 9 n O i h q D E v 5 b e y 6 K 6 K 5 p u 0 6 a G e 5 Z 6 L L n v m j q X p g I E o 6 Y C y K S w x N n 0 m c X V v d D s s J n F 1 b 3 Q 7 U 2 V j d G l v b j E v 5 b e l 5 L 2 c 6 K G o M S / l t 7 L o r o r m m 7 T p o Z 7 l n o s u e + a O p e m A g S j l h 7 o p L D E 3 f S Z x d W 9 0 O y w m c X V v d D t T Z W N 0 a W 9 u M S / l t 6 X k v Z z o o a g x L + W 3 s u i u i u a b t O m h n u W e i y 5 7 5 p y f 5 p y b 5 q 2 l 6 K G M L D E 4 f S Z x d W 9 0 O y w m c X V v d D t T Z W N 0 a W 9 u M S / l t 6 X k v Z z o o a g x L + W 3 s u i u i u a b t O m h n u W e i y 5 7 5 p y f 5 p y b 5 Z a u 6 L u K L D E 5 f S Z x d W 9 0 O y w m c X V v d D t T Z W N 0 a W 9 u M S / l t 6 X k v Z z o o a g x L + W 3 s u i u i u a b t O m h n u W e i y 5 7 5 p y f 5 p y b 5 q m f 6 L u K L D I w f S Z x d W 9 0 O y w m c X V v d D t T Z W N 0 a W 9 u M S / l t 6 X k v Z z o o a g x L + W 3 s u i u i u a b t O m h n u W e i y 5 7 5 p y f 5 p y b 5 r G 9 6 L u K L D I x f S Z x d W 9 0 O y w m c X V v d D t T Z W N 0 a W 9 u M S / l t 6 X k v Z z o o a g x L + W 3 s u i u i u a b t O m h n u W e i y 5 7 5 Y G c 6 L u K 5 a C 0 5 r G 9 6 L u K 5 p W 4 6 Y e P L D I y f S Z x d W 9 0 O y w m c X V v d D t T Z W N 0 a W 9 u M S / l t 6 X k v Z z o o a g x L + W 3 s u i u i u a b t O m h n u W e i y 5 7 5 Y G c 6 L u K 5 a C 0 5 q m f 6 L u K 5 p W 4 6 Y e P L D I z f S Z x d W 9 0 O y w m c X V v d D t T Z W N 0 a W 9 u M S / l t 6 X k v Z z o o a g x L + W 3 s u i u i u a b t O m h n u W e i y 5 7 5 Y G c 6 L u K 5 a C 0 5 Z a u 6 L u K 5 p W 4 6 Y e P L D I 0 f S Z x d W 9 0 O y w m c X V v d D t T Z W N 0 a W 9 u M S / l t 6 X k v Z z o o a g x L + W 3 s u i u i u a b t O m h n u W e i y 5 7 5 q m f 6 L u K 5 q C 8 L D I 1 f S Z x d W 9 0 O y w m c X V v d D t T Z W N 0 a W 9 u M S / l t 6 X k v Z z o o a g x L + W 3 s u i u i u a b t O m h n u W e i y 5 7 5 r G 9 6 L u K 5 q C 8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I 3 J U E 1 J U U 0 J U J E J T l D J U U 4 J U E x J U E 4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c l Q T U l R T Q l Q k Q l O U M l R T g l Q T E l Q T g x L y V F N S V C N y V B N S V F N C V C R C U 5 Q y V F O C V B M S V B O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c l Q T U l R T Q l Q k Q l O U M l R T g l Q T E l Q T g x L y V F N S V C N y V C M i V F N S V C M C U 4 N y V F N i V B O C U 5 O S V F O S V B M C V B R C V F N S U 4 R C U 4 N y V F O S U 5 Q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N y V B N S V F N C V C R C U 5 Q y V F O C V B M S V B O D E v J U U 1 J U I 3 J U I y J U U 4 J U F F J T h B J U U 2 J T l C J U I 0 J U U 5 J U E x J T l F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n y h 9 s E A w t F l e s R 0 i L I J H k A A A A A A g A A A A A A E G Y A A A A B A A A g A A A A a D 3 7 n 5 8 o G V 1 c r P q z l m x Q 3 Q J z h I P T e o Q j U s q / q z M x R 3 0 A A A A A D o A A A A A C A A A g A A A A A s w c Z T h 5 0 F L a Q q U 9 b F s F w s 5 D R 3 W 4 e e P M G A i G V H / d O i F Q A A A A j N m t t F x M C r g M R x f V R c G f 5 S g h K L o n 6 X o 1 z b H + C z X s I v 6 9 9 3 x 3 D + d d x 3 X 3 T v c S X N B h h d i j t h Q g x Z p N 6 u y C B r n B e i z A 2 s P p p 3 J h V D G Q E j P f i P 5 A A A A A L 7 9 6 l S 5 K P y 3 v U y z D N d 4 x i c G T 1 b v Q I c I i c 1 4 B A c q g j C e o u R M f y e y b K N x w a K l I 6 b 2 + 4 U / x t M P / f j R Z t S I m B 3 S l X A = = < / D a t a M a s h u p > 
</file>

<file path=customXml/itemProps1.xml><?xml version="1.0" encoding="utf-8"?>
<ds:datastoreItem xmlns:ds="http://schemas.openxmlformats.org/officeDocument/2006/customXml" ds:itemID="{83260FCE-8144-4704-B024-5C79574B9D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估計人數、進出</vt:lpstr>
      <vt:lpstr>平日時刻表</vt:lpstr>
      <vt:lpstr>表單 (1131204早)</vt:lpstr>
      <vt:lpstr>表單 (1131204晚)</vt:lpstr>
      <vt:lpstr>觀察紀錄簿</vt:lpstr>
      <vt:lpstr>2023志學單日人流</vt:lpstr>
      <vt:lpstr>111-2</vt:lpstr>
      <vt:lpstr>112-1</vt:lpstr>
      <vt:lpstr>2024志學單日人流</vt:lpstr>
      <vt:lpstr>112-2</vt:lpstr>
      <vt:lpstr>113-1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ßúc5ï¡ý	Plø</dc:title>
  <dc:subject/>
  <dc:creator>Yi-Xuan Xie</dc:creator>
  <cp:keywords/>
  <dc:description/>
  <cp:lastModifiedBy>user</cp:lastModifiedBy>
  <cp:revision/>
  <dcterms:created xsi:type="dcterms:W3CDTF">2024-12-21T08:57:52Z</dcterms:created>
  <dcterms:modified xsi:type="dcterms:W3CDTF">2024-12-26T13:44:31Z</dcterms:modified>
  <cp:category/>
  <cp:contentStatus/>
</cp:coreProperties>
</file>