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5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'll Be\OneDrive\Documents\Data Analsyt\Github Data Analysis Projects\Supermarket_Store_Branches_Sales_Excel_Project-Data_Analytics\"/>
    </mc:Choice>
  </mc:AlternateContent>
  <xr:revisionPtr revIDLastSave="0" documentId="13_ncr:1_{613E7A18-B8EB-4964-97A9-59CEDE00BFF7}" xr6:coauthVersionLast="47" xr6:coauthVersionMax="47" xr10:uidLastSave="{00000000-0000-0000-0000-000000000000}"/>
  <bookViews>
    <workbookView xWindow="14715" yWindow="0" windowWidth="13905" windowHeight="15600" firstSheet="4" activeTab="4" xr2:uid="{342017B2-0D02-4E5B-B4E9-273E5707B83A}"/>
  </bookViews>
  <sheets>
    <sheet name="Pivot Table Sales Category" sheetId="25" state="hidden" r:id="rId1"/>
    <sheet name="Pivot Table Customer Category" sheetId="26" state="hidden" r:id="rId2"/>
    <sheet name="Dataset" sheetId="1" r:id="rId3"/>
    <sheet name="Optimization 2 - Filter" sheetId="28" state="hidden" r:id="rId4"/>
    <sheet name="Optimization 2" sheetId="29" r:id="rId5"/>
    <sheet name="Optimization 1" sheetId="27" r:id="rId6"/>
    <sheet name="Segmentation" sheetId="22" r:id="rId7"/>
    <sheet name="Trends and Patterns" sheetId="11" r:id="rId8"/>
    <sheet name="Trends and Patterns (&lt; Large)" sheetId="19" r:id="rId9"/>
    <sheet name="T&amp;P (Pivot Table Sales)" sheetId="15" state="hidden" r:id="rId10"/>
    <sheet name="T&amp;P (Pivot Table CustomerCount)" sheetId="21" state="hidden" r:id="rId11"/>
    <sheet name="Trends and Patterns (Large)" sheetId="12" r:id="rId12"/>
    <sheet name="Store Characteristics" sheetId="10" r:id="rId13"/>
    <sheet name="Customer Behavior" sheetId="7" r:id="rId14"/>
    <sheet name="Performance Analysis" sheetId="2" r:id="rId15"/>
  </sheets>
  <definedNames>
    <definedName name="_xlnm._FilterDatabase" localSheetId="4" hidden="1">'Optimization 2'!$F$230:$H$237</definedName>
    <definedName name="_xlnm._FilterDatabase" localSheetId="7" hidden="1">'Trends and Patterns'!$B$39:$B$927</definedName>
    <definedName name="_xlnm._FilterDatabase" localSheetId="8" hidden="1">'Trends and Patterns (&lt; Large)'!$A$1:$A$897</definedName>
    <definedName name="_xlnm._FilterDatabase" localSheetId="11" hidden="1">'Trends and Patterns (Large)'!$I$28:$J$36</definedName>
  </definedNames>
  <calcPr calcId="191029"/>
  <pivotCaches>
    <pivotCache cacheId="0" r:id="rId16"/>
    <pivotCache cacheId="1" r:id="rId17"/>
    <pivotCache cacheId="2" r:id="rId1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2" i="1" l="1"/>
  <c r="P2" i="29"/>
  <c r="N2" i="29"/>
  <c r="L2" i="29"/>
  <c r="J232" i="29" l="1"/>
  <c r="J231" i="29"/>
  <c r="Q3" i="29"/>
  <c r="Q4" i="29"/>
  <c r="Q5" i="29"/>
  <c r="Q6" i="29"/>
  <c r="Q7" i="29"/>
  <c r="Q8" i="29"/>
  <c r="Q9" i="29"/>
  <c r="Q10" i="29"/>
  <c r="Q11" i="29"/>
  <c r="Q12" i="29"/>
  <c r="Q13" i="29"/>
  <c r="Q14" i="29"/>
  <c r="Q15" i="29"/>
  <c r="Q16" i="29"/>
  <c r="Q17" i="29"/>
  <c r="Q18" i="29"/>
  <c r="Q19" i="29"/>
  <c r="Q20" i="29"/>
  <c r="Q21" i="29"/>
  <c r="Q22" i="29"/>
  <c r="Q23" i="29"/>
  <c r="Q24" i="29"/>
  <c r="Q25" i="29"/>
  <c r="Q26" i="29"/>
  <c r="Q27" i="29"/>
  <c r="Q28" i="29"/>
  <c r="Q29" i="29"/>
  <c r="Q30" i="29"/>
  <c r="Q31" i="29"/>
  <c r="Q32" i="29"/>
  <c r="Q33" i="29"/>
  <c r="Q34" i="29"/>
  <c r="Q35" i="29"/>
  <c r="Q36" i="29"/>
  <c r="Q37" i="29"/>
  <c r="Q38" i="29"/>
  <c r="Q39" i="29"/>
  <c r="Q40" i="29"/>
  <c r="Q41" i="29"/>
  <c r="Q42" i="29"/>
  <c r="Q43" i="29"/>
  <c r="Q44" i="29"/>
  <c r="Q45" i="29"/>
  <c r="Q46" i="29"/>
  <c r="Q47" i="29"/>
  <c r="Q48" i="29"/>
  <c r="Q49" i="29"/>
  <c r="Q50" i="29"/>
  <c r="Q51" i="29"/>
  <c r="Q52" i="29"/>
  <c r="Q53" i="29"/>
  <c r="Q54" i="29"/>
  <c r="Q55" i="29"/>
  <c r="Q56" i="29"/>
  <c r="Q57" i="29"/>
  <c r="Q58" i="29"/>
  <c r="Q59" i="29"/>
  <c r="Q60" i="29"/>
  <c r="Q61" i="29"/>
  <c r="Q62" i="29"/>
  <c r="Q63" i="29"/>
  <c r="Q64" i="29"/>
  <c r="Q65" i="29"/>
  <c r="Q66" i="29"/>
  <c r="Q67" i="29"/>
  <c r="Q68" i="29"/>
  <c r="Q69" i="29"/>
  <c r="Q70" i="29"/>
  <c r="Q71" i="29"/>
  <c r="Q72" i="29"/>
  <c r="Q73" i="29"/>
  <c r="Q74" i="29"/>
  <c r="Q75" i="29"/>
  <c r="Q76" i="29"/>
  <c r="Q77" i="29"/>
  <c r="Q78" i="29"/>
  <c r="Q79" i="29"/>
  <c r="Q80" i="29"/>
  <c r="Q81" i="29"/>
  <c r="Q82" i="29"/>
  <c r="Q83" i="29"/>
  <c r="Q84" i="29"/>
  <c r="Q85" i="29"/>
  <c r="Q86" i="29"/>
  <c r="Q87" i="29"/>
  <c r="Q88" i="29"/>
  <c r="Q89" i="29"/>
  <c r="Q90" i="29"/>
  <c r="Q91" i="29"/>
  <c r="Q92" i="29"/>
  <c r="Q93" i="29"/>
  <c r="Q94" i="29"/>
  <c r="Q95" i="29"/>
  <c r="Q96" i="29"/>
  <c r="Q97" i="29"/>
  <c r="Q98" i="29"/>
  <c r="Q99" i="29"/>
  <c r="Q100" i="29"/>
  <c r="Q101" i="29"/>
  <c r="Q102" i="29"/>
  <c r="Q103" i="29"/>
  <c r="Q104" i="29"/>
  <c r="Q105" i="29"/>
  <c r="Q106" i="29"/>
  <c r="Q107" i="29"/>
  <c r="Q108" i="29"/>
  <c r="Q109" i="29"/>
  <c r="Q110" i="29"/>
  <c r="Q111" i="29"/>
  <c r="Q112" i="29"/>
  <c r="Q113" i="29"/>
  <c r="Q114" i="29"/>
  <c r="Q115" i="29"/>
  <c r="Q116" i="29"/>
  <c r="Q117" i="29"/>
  <c r="Q118" i="29"/>
  <c r="Q119" i="29"/>
  <c r="Q120" i="29"/>
  <c r="Q121" i="29"/>
  <c r="Q122" i="29"/>
  <c r="Q123" i="29"/>
  <c r="Q124" i="29"/>
  <c r="Q125" i="29"/>
  <c r="Q126" i="29"/>
  <c r="Q127" i="29"/>
  <c r="Q128" i="29"/>
  <c r="Q129" i="29"/>
  <c r="Q130" i="29"/>
  <c r="Q131" i="29"/>
  <c r="Q132" i="29"/>
  <c r="Q133" i="29"/>
  <c r="Q134" i="29"/>
  <c r="Q135" i="29"/>
  <c r="Q136" i="29"/>
  <c r="Q137" i="29"/>
  <c r="Q138" i="29"/>
  <c r="Q139" i="29"/>
  <c r="Q140" i="29"/>
  <c r="Q141" i="29"/>
  <c r="Q142" i="29"/>
  <c r="Q143" i="29"/>
  <c r="Q144" i="29"/>
  <c r="Q145" i="29"/>
  <c r="Q146" i="29"/>
  <c r="Q147" i="29"/>
  <c r="Q148" i="29"/>
  <c r="Q149" i="29"/>
  <c r="Q150" i="29"/>
  <c r="Q151" i="29"/>
  <c r="Q152" i="29"/>
  <c r="Q153" i="29"/>
  <c r="Q154" i="29"/>
  <c r="Q155" i="29"/>
  <c r="Q156" i="29"/>
  <c r="Q157" i="29"/>
  <c r="Q158" i="29"/>
  <c r="Q159" i="29"/>
  <c r="Q160" i="29"/>
  <c r="Q161" i="29"/>
  <c r="Q162" i="29"/>
  <c r="Q163" i="29"/>
  <c r="Q164" i="29"/>
  <c r="Q165" i="29"/>
  <c r="Q166" i="29"/>
  <c r="Q167" i="29"/>
  <c r="Q168" i="29"/>
  <c r="Q169" i="29"/>
  <c r="Q170" i="29"/>
  <c r="Q171" i="29"/>
  <c r="Q172" i="29"/>
  <c r="Q173" i="29"/>
  <c r="Q174" i="29"/>
  <c r="Q175" i="29"/>
  <c r="Q176" i="29"/>
  <c r="Q177" i="29"/>
  <c r="Q178" i="29"/>
  <c r="Q179" i="29"/>
  <c r="Q180" i="29"/>
  <c r="Q181" i="29"/>
  <c r="Q182" i="29"/>
  <c r="Q183" i="29"/>
  <c r="Q184" i="29"/>
  <c r="Q185" i="29"/>
  <c r="Q186" i="29"/>
  <c r="Q187" i="29"/>
  <c r="Q188" i="29"/>
  <c r="Q189" i="29"/>
  <c r="Q190" i="29"/>
  <c r="Q191" i="29"/>
  <c r="Q192" i="29"/>
  <c r="Q193" i="29"/>
  <c r="Q194" i="29"/>
  <c r="Q195" i="29"/>
  <c r="Q196" i="29"/>
  <c r="Q197" i="29"/>
  <c r="Q198" i="29"/>
  <c r="Q199" i="29"/>
  <c r="Q200" i="29"/>
  <c r="Q201" i="29"/>
  <c r="Q202" i="29"/>
  <c r="Q203" i="29"/>
  <c r="Q204" i="29"/>
  <c r="Q205" i="29"/>
  <c r="Q206" i="29"/>
  <c r="Q207" i="29"/>
  <c r="Q208" i="29"/>
  <c r="Q209" i="29"/>
  <c r="Q210" i="29"/>
  <c r="Q211" i="29"/>
  <c r="Q212" i="29"/>
  <c r="Q213" i="29"/>
  <c r="Q214" i="29"/>
  <c r="Q215" i="29"/>
  <c r="Q216" i="29"/>
  <c r="Q217" i="29"/>
  <c r="Q218" i="29"/>
  <c r="Q219" i="29"/>
  <c r="Q220" i="29"/>
  <c r="Q221" i="29"/>
  <c r="Q222" i="29"/>
  <c r="Q223" i="29"/>
  <c r="Q224" i="29"/>
  <c r="Q225" i="29"/>
  <c r="Q2" i="29"/>
  <c r="P3" i="29"/>
  <c r="P4" i="29"/>
  <c r="P5" i="29"/>
  <c r="P6" i="29"/>
  <c r="P7" i="29"/>
  <c r="P8" i="29"/>
  <c r="P9" i="29"/>
  <c r="P10" i="29"/>
  <c r="P11" i="29"/>
  <c r="P12" i="29"/>
  <c r="P13" i="29"/>
  <c r="P14" i="29"/>
  <c r="P15" i="29"/>
  <c r="P16" i="29"/>
  <c r="P17" i="29"/>
  <c r="P18" i="29"/>
  <c r="P19" i="29"/>
  <c r="P20" i="29"/>
  <c r="P21" i="29"/>
  <c r="P22" i="29"/>
  <c r="P23" i="29"/>
  <c r="P24" i="29"/>
  <c r="P25" i="29"/>
  <c r="P26" i="29"/>
  <c r="P27" i="29"/>
  <c r="P28" i="29"/>
  <c r="P29" i="29"/>
  <c r="P30" i="29"/>
  <c r="P31" i="29"/>
  <c r="P32" i="29"/>
  <c r="P33" i="29"/>
  <c r="P34" i="29"/>
  <c r="P35" i="29"/>
  <c r="P36" i="29"/>
  <c r="P37" i="29"/>
  <c r="P38" i="29"/>
  <c r="P39" i="29"/>
  <c r="P40" i="29"/>
  <c r="P41" i="29"/>
  <c r="P42" i="29"/>
  <c r="P43" i="29"/>
  <c r="P44" i="29"/>
  <c r="P45" i="29"/>
  <c r="P46" i="29"/>
  <c r="P47" i="29"/>
  <c r="P48" i="29"/>
  <c r="P49" i="29"/>
  <c r="P50" i="29"/>
  <c r="P51" i="29"/>
  <c r="P52" i="29"/>
  <c r="P53" i="29"/>
  <c r="P54" i="29"/>
  <c r="P55" i="29"/>
  <c r="P56" i="29"/>
  <c r="P57" i="29"/>
  <c r="P58" i="29"/>
  <c r="P59" i="29"/>
  <c r="P60" i="29"/>
  <c r="P61" i="29"/>
  <c r="P62" i="29"/>
  <c r="P63" i="29"/>
  <c r="P64" i="29"/>
  <c r="P65" i="29"/>
  <c r="P66" i="29"/>
  <c r="P67" i="29"/>
  <c r="P68" i="29"/>
  <c r="P69" i="29"/>
  <c r="P70" i="29"/>
  <c r="P71" i="29"/>
  <c r="P72" i="29"/>
  <c r="P73" i="29"/>
  <c r="P74" i="29"/>
  <c r="P75" i="29"/>
  <c r="P76" i="29"/>
  <c r="P77" i="29"/>
  <c r="P78" i="29"/>
  <c r="P79" i="29"/>
  <c r="P80" i="29"/>
  <c r="P81" i="29"/>
  <c r="P82" i="29"/>
  <c r="P83" i="29"/>
  <c r="P84" i="29"/>
  <c r="P85" i="29"/>
  <c r="P86" i="29"/>
  <c r="P87" i="29"/>
  <c r="P88" i="29"/>
  <c r="P89" i="29"/>
  <c r="P90" i="29"/>
  <c r="P91" i="29"/>
  <c r="P92" i="29"/>
  <c r="P93" i="29"/>
  <c r="P94" i="29"/>
  <c r="P95" i="29"/>
  <c r="P96" i="29"/>
  <c r="P97" i="29"/>
  <c r="P98" i="29"/>
  <c r="P99" i="29"/>
  <c r="P100" i="29"/>
  <c r="P101" i="29"/>
  <c r="P102" i="29"/>
  <c r="P103" i="29"/>
  <c r="P104" i="29"/>
  <c r="P105" i="29"/>
  <c r="P106" i="29"/>
  <c r="P107" i="29"/>
  <c r="P108" i="29"/>
  <c r="P109" i="29"/>
  <c r="P110" i="29"/>
  <c r="P111" i="29"/>
  <c r="P112" i="29"/>
  <c r="P113" i="29"/>
  <c r="P114" i="29"/>
  <c r="P115" i="29"/>
  <c r="P116" i="29"/>
  <c r="P117" i="29"/>
  <c r="P118" i="29"/>
  <c r="P119" i="29"/>
  <c r="P120" i="29"/>
  <c r="P121" i="29"/>
  <c r="P122" i="29"/>
  <c r="P123" i="29"/>
  <c r="P124" i="29"/>
  <c r="P125" i="29"/>
  <c r="P126" i="29"/>
  <c r="P127" i="29"/>
  <c r="P128" i="29"/>
  <c r="P129" i="29"/>
  <c r="P130" i="29"/>
  <c r="P131" i="29"/>
  <c r="P132" i="29"/>
  <c r="P133" i="29"/>
  <c r="P134" i="29"/>
  <c r="P135" i="29"/>
  <c r="P136" i="29"/>
  <c r="P137" i="29"/>
  <c r="P138" i="29"/>
  <c r="P139" i="29"/>
  <c r="P140" i="29"/>
  <c r="P141" i="29"/>
  <c r="P142" i="29"/>
  <c r="P143" i="29"/>
  <c r="P144" i="29"/>
  <c r="P145" i="29"/>
  <c r="P146" i="29"/>
  <c r="P147" i="29"/>
  <c r="P148" i="29"/>
  <c r="P149" i="29"/>
  <c r="P150" i="29"/>
  <c r="P151" i="29"/>
  <c r="P152" i="29"/>
  <c r="P153" i="29"/>
  <c r="P154" i="29"/>
  <c r="P155" i="29"/>
  <c r="P156" i="29"/>
  <c r="P157" i="29"/>
  <c r="P158" i="29"/>
  <c r="P159" i="29"/>
  <c r="P160" i="29"/>
  <c r="P161" i="29"/>
  <c r="P162" i="29"/>
  <c r="P163" i="29"/>
  <c r="P164" i="29"/>
  <c r="P165" i="29"/>
  <c r="P166" i="29"/>
  <c r="P167" i="29"/>
  <c r="P168" i="29"/>
  <c r="P169" i="29"/>
  <c r="P170" i="29"/>
  <c r="P171" i="29"/>
  <c r="P172" i="29"/>
  <c r="P173" i="29"/>
  <c r="P174" i="29"/>
  <c r="P175" i="29"/>
  <c r="P176" i="29"/>
  <c r="P177" i="29"/>
  <c r="P178" i="29"/>
  <c r="P179" i="29"/>
  <c r="P180" i="29"/>
  <c r="P181" i="29"/>
  <c r="P182" i="29"/>
  <c r="P183" i="29"/>
  <c r="P184" i="29"/>
  <c r="P185" i="29"/>
  <c r="P186" i="29"/>
  <c r="P187" i="29"/>
  <c r="P188" i="29"/>
  <c r="P189" i="29"/>
  <c r="P190" i="29"/>
  <c r="P191" i="29"/>
  <c r="P192" i="29"/>
  <c r="P193" i="29"/>
  <c r="P194" i="29"/>
  <c r="P195" i="29"/>
  <c r="P196" i="29"/>
  <c r="P197" i="29"/>
  <c r="P198" i="29"/>
  <c r="P199" i="29"/>
  <c r="P200" i="29"/>
  <c r="P201" i="29"/>
  <c r="P202" i="29"/>
  <c r="P203" i="29"/>
  <c r="P204" i="29"/>
  <c r="P205" i="29"/>
  <c r="P206" i="29"/>
  <c r="P207" i="29"/>
  <c r="P208" i="29"/>
  <c r="P209" i="29"/>
  <c r="P210" i="29"/>
  <c r="P211" i="29"/>
  <c r="P212" i="29"/>
  <c r="P213" i="29"/>
  <c r="P214" i="29"/>
  <c r="P215" i="29"/>
  <c r="P216" i="29"/>
  <c r="P217" i="29"/>
  <c r="P218" i="29"/>
  <c r="P219" i="29"/>
  <c r="P220" i="29"/>
  <c r="P221" i="29"/>
  <c r="P222" i="29"/>
  <c r="P223" i="29"/>
  <c r="P224" i="29"/>
  <c r="P225" i="29"/>
  <c r="O3" i="29"/>
  <c r="O4" i="29"/>
  <c r="O5" i="29"/>
  <c r="O6" i="29"/>
  <c r="O7" i="29"/>
  <c r="O8" i="29"/>
  <c r="O9" i="29"/>
  <c r="O10" i="29"/>
  <c r="O11" i="29"/>
  <c r="O12" i="29"/>
  <c r="O13" i="29"/>
  <c r="O14" i="29"/>
  <c r="O15" i="29"/>
  <c r="O16" i="29"/>
  <c r="O17" i="29"/>
  <c r="O18" i="29"/>
  <c r="O19" i="29"/>
  <c r="O20" i="29"/>
  <c r="O21" i="29"/>
  <c r="O22" i="29"/>
  <c r="O23" i="29"/>
  <c r="O24" i="29"/>
  <c r="O25" i="29"/>
  <c r="O26" i="29"/>
  <c r="O27" i="29"/>
  <c r="O28" i="29"/>
  <c r="O29" i="29"/>
  <c r="O30" i="29"/>
  <c r="O31" i="29"/>
  <c r="O32" i="29"/>
  <c r="O33" i="29"/>
  <c r="O34" i="29"/>
  <c r="O35" i="29"/>
  <c r="O36" i="29"/>
  <c r="O37" i="29"/>
  <c r="O38" i="29"/>
  <c r="O39" i="29"/>
  <c r="O40" i="29"/>
  <c r="O41" i="29"/>
  <c r="O42" i="29"/>
  <c r="O43" i="29"/>
  <c r="O44" i="29"/>
  <c r="O45" i="29"/>
  <c r="O46" i="29"/>
  <c r="O47" i="29"/>
  <c r="O48" i="29"/>
  <c r="O49" i="29"/>
  <c r="O50" i="29"/>
  <c r="O51" i="29"/>
  <c r="O52" i="29"/>
  <c r="O53" i="29"/>
  <c r="O54" i="29"/>
  <c r="O55" i="29"/>
  <c r="O56" i="29"/>
  <c r="O57" i="29"/>
  <c r="O58" i="29"/>
  <c r="O59" i="29"/>
  <c r="O60" i="29"/>
  <c r="O61" i="29"/>
  <c r="O62" i="29"/>
  <c r="O63" i="29"/>
  <c r="O64" i="29"/>
  <c r="O65" i="29"/>
  <c r="O66" i="29"/>
  <c r="O67" i="29"/>
  <c r="O68" i="29"/>
  <c r="O69" i="29"/>
  <c r="O70" i="29"/>
  <c r="O71" i="29"/>
  <c r="O72" i="29"/>
  <c r="O73" i="29"/>
  <c r="O74" i="29"/>
  <c r="O75" i="29"/>
  <c r="O76" i="29"/>
  <c r="O77" i="29"/>
  <c r="O78" i="29"/>
  <c r="O79" i="29"/>
  <c r="O80" i="29"/>
  <c r="O81" i="29"/>
  <c r="O82" i="29"/>
  <c r="O83" i="29"/>
  <c r="O84" i="29"/>
  <c r="O85" i="29"/>
  <c r="O86" i="29"/>
  <c r="O87" i="29"/>
  <c r="O88" i="29"/>
  <c r="O89" i="29"/>
  <c r="O90" i="29"/>
  <c r="O91" i="29"/>
  <c r="O92" i="29"/>
  <c r="O93" i="29"/>
  <c r="O94" i="29"/>
  <c r="O95" i="29"/>
  <c r="O96" i="29"/>
  <c r="O97" i="29"/>
  <c r="O98" i="29"/>
  <c r="O99" i="29"/>
  <c r="O100" i="29"/>
  <c r="O101" i="29"/>
  <c r="O102" i="29"/>
  <c r="O103" i="29"/>
  <c r="O104" i="29"/>
  <c r="O105" i="29"/>
  <c r="O106" i="29"/>
  <c r="O107" i="29"/>
  <c r="O108" i="29"/>
  <c r="O109" i="29"/>
  <c r="O110" i="29"/>
  <c r="O111" i="29"/>
  <c r="O112" i="29"/>
  <c r="O113" i="29"/>
  <c r="O114" i="29"/>
  <c r="O115" i="29"/>
  <c r="O116" i="29"/>
  <c r="O117" i="29"/>
  <c r="O118" i="29"/>
  <c r="O119" i="29"/>
  <c r="O120" i="29"/>
  <c r="O121" i="29"/>
  <c r="O122" i="29"/>
  <c r="O123" i="29"/>
  <c r="O124" i="29"/>
  <c r="O125" i="29"/>
  <c r="O126" i="29"/>
  <c r="O127" i="29"/>
  <c r="O128" i="29"/>
  <c r="O129" i="29"/>
  <c r="O130" i="29"/>
  <c r="O131" i="29"/>
  <c r="O132" i="29"/>
  <c r="O133" i="29"/>
  <c r="O134" i="29"/>
  <c r="O135" i="29"/>
  <c r="O136" i="29"/>
  <c r="O137" i="29"/>
  <c r="O138" i="29"/>
  <c r="O139" i="29"/>
  <c r="O140" i="29"/>
  <c r="O141" i="29"/>
  <c r="O142" i="29"/>
  <c r="O143" i="29"/>
  <c r="O144" i="29"/>
  <c r="O145" i="29"/>
  <c r="O146" i="29"/>
  <c r="O147" i="29"/>
  <c r="O148" i="29"/>
  <c r="O149" i="29"/>
  <c r="O150" i="29"/>
  <c r="O151" i="29"/>
  <c r="O152" i="29"/>
  <c r="O153" i="29"/>
  <c r="O154" i="29"/>
  <c r="O155" i="29"/>
  <c r="O156" i="29"/>
  <c r="O157" i="29"/>
  <c r="O158" i="29"/>
  <c r="O159" i="29"/>
  <c r="O160" i="29"/>
  <c r="O161" i="29"/>
  <c r="O162" i="29"/>
  <c r="O163" i="29"/>
  <c r="O164" i="29"/>
  <c r="O165" i="29"/>
  <c r="O166" i="29"/>
  <c r="O167" i="29"/>
  <c r="O168" i="29"/>
  <c r="O169" i="29"/>
  <c r="O170" i="29"/>
  <c r="O171" i="29"/>
  <c r="O172" i="29"/>
  <c r="O173" i="29"/>
  <c r="O174" i="29"/>
  <c r="O175" i="29"/>
  <c r="O176" i="29"/>
  <c r="O177" i="29"/>
  <c r="O178" i="29"/>
  <c r="O179" i="29"/>
  <c r="O180" i="29"/>
  <c r="O181" i="29"/>
  <c r="O182" i="29"/>
  <c r="O183" i="29"/>
  <c r="O184" i="29"/>
  <c r="O185" i="29"/>
  <c r="O186" i="29"/>
  <c r="O187" i="29"/>
  <c r="O188" i="29"/>
  <c r="O189" i="29"/>
  <c r="O190" i="29"/>
  <c r="O191" i="29"/>
  <c r="O192" i="29"/>
  <c r="O193" i="29"/>
  <c r="O194" i="29"/>
  <c r="O195" i="29"/>
  <c r="O196" i="29"/>
  <c r="O197" i="29"/>
  <c r="O198" i="29"/>
  <c r="O199" i="29"/>
  <c r="O200" i="29"/>
  <c r="O201" i="29"/>
  <c r="O202" i="29"/>
  <c r="O203" i="29"/>
  <c r="O204" i="29"/>
  <c r="O205" i="29"/>
  <c r="O206" i="29"/>
  <c r="O207" i="29"/>
  <c r="O208" i="29"/>
  <c r="O209" i="29"/>
  <c r="O210" i="29"/>
  <c r="O211" i="29"/>
  <c r="O212" i="29"/>
  <c r="O213" i="29"/>
  <c r="O214" i="29"/>
  <c r="O215" i="29"/>
  <c r="O216" i="29"/>
  <c r="O217" i="29"/>
  <c r="O218" i="29"/>
  <c r="O219" i="29"/>
  <c r="O220" i="29"/>
  <c r="O221" i="29"/>
  <c r="O222" i="29"/>
  <c r="O223" i="29"/>
  <c r="O224" i="29"/>
  <c r="O225" i="29"/>
  <c r="O2" i="29"/>
  <c r="N3" i="29"/>
  <c r="N4" i="29"/>
  <c r="N5" i="29"/>
  <c r="N6" i="29"/>
  <c r="N7" i="29"/>
  <c r="N8" i="29"/>
  <c r="N9" i="29"/>
  <c r="N10" i="29"/>
  <c r="N11" i="29"/>
  <c r="N12" i="29"/>
  <c r="N13" i="29"/>
  <c r="N14" i="29"/>
  <c r="N15" i="29"/>
  <c r="N16" i="29"/>
  <c r="N17" i="29"/>
  <c r="N18" i="29"/>
  <c r="N19" i="29"/>
  <c r="N20" i="29"/>
  <c r="N21" i="29"/>
  <c r="N22" i="29"/>
  <c r="N23" i="29"/>
  <c r="N24" i="29"/>
  <c r="N25" i="29"/>
  <c r="N26" i="29"/>
  <c r="N27" i="29"/>
  <c r="N28" i="29"/>
  <c r="N29" i="29"/>
  <c r="N30" i="29"/>
  <c r="N31" i="29"/>
  <c r="N32" i="29"/>
  <c r="N33" i="29"/>
  <c r="N34" i="29"/>
  <c r="N35" i="29"/>
  <c r="N36" i="29"/>
  <c r="N37" i="29"/>
  <c r="N38" i="29"/>
  <c r="N39" i="29"/>
  <c r="N40" i="29"/>
  <c r="N41" i="29"/>
  <c r="N42" i="29"/>
  <c r="N43" i="29"/>
  <c r="N44" i="29"/>
  <c r="N45" i="29"/>
  <c r="N46" i="29"/>
  <c r="N47" i="29"/>
  <c r="N48" i="29"/>
  <c r="N49" i="29"/>
  <c r="N50" i="29"/>
  <c r="N51" i="29"/>
  <c r="N52" i="29"/>
  <c r="N53" i="29"/>
  <c r="N54" i="29"/>
  <c r="N55" i="29"/>
  <c r="N56" i="29"/>
  <c r="N57" i="29"/>
  <c r="N58" i="29"/>
  <c r="N59" i="29"/>
  <c r="N60" i="29"/>
  <c r="N61" i="29"/>
  <c r="N62" i="29"/>
  <c r="N63" i="29"/>
  <c r="N64" i="29"/>
  <c r="N65" i="29"/>
  <c r="N66" i="29"/>
  <c r="N67" i="29"/>
  <c r="N68" i="29"/>
  <c r="N69" i="29"/>
  <c r="N70" i="29"/>
  <c r="N71" i="29"/>
  <c r="N72" i="29"/>
  <c r="N73" i="29"/>
  <c r="N74" i="29"/>
  <c r="N75" i="29"/>
  <c r="N76" i="29"/>
  <c r="N77" i="29"/>
  <c r="N78" i="29"/>
  <c r="N79" i="29"/>
  <c r="N80" i="29"/>
  <c r="N81" i="29"/>
  <c r="N82" i="29"/>
  <c r="N83" i="29"/>
  <c r="N84" i="29"/>
  <c r="N85" i="29"/>
  <c r="N86" i="29"/>
  <c r="N87" i="29"/>
  <c r="N88" i="29"/>
  <c r="N89" i="29"/>
  <c r="N90" i="29"/>
  <c r="N91" i="29"/>
  <c r="N92" i="29"/>
  <c r="N93" i="29"/>
  <c r="N94" i="29"/>
  <c r="N95" i="29"/>
  <c r="N96" i="29"/>
  <c r="N97" i="29"/>
  <c r="N98" i="29"/>
  <c r="N99" i="29"/>
  <c r="N100" i="29"/>
  <c r="N101" i="29"/>
  <c r="N102" i="29"/>
  <c r="N103" i="29"/>
  <c r="N104" i="29"/>
  <c r="N105" i="29"/>
  <c r="N106" i="29"/>
  <c r="N107" i="29"/>
  <c r="N108" i="29"/>
  <c r="N109" i="29"/>
  <c r="N110" i="29"/>
  <c r="N111" i="29"/>
  <c r="N112" i="29"/>
  <c r="N113" i="29"/>
  <c r="N114" i="29"/>
  <c r="N115" i="29"/>
  <c r="N116" i="29"/>
  <c r="N117" i="29"/>
  <c r="N118" i="29"/>
  <c r="N119" i="29"/>
  <c r="N120" i="29"/>
  <c r="N121" i="29"/>
  <c r="N122" i="29"/>
  <c r="N123" i="29"/>
  <c r="N124" i="29"/>
  <c r="N125" i="29"/>
  <c r="N126" i="29"/>
  <c r="N127" i="29"/>
  <c r="N128" i="29"/>
  <c r="N129" i="29"/>
  <c r="N130" i="29"/>
  <c r="N131" i="29"/>
  <c r="N132" i="29"/>
  <c r="N133" i="29"/>
  <c r="N134" i="29"/>
  <c r="N135" i="29"/>
  <c r="N136" i="29"/>
  <c r="N137" i="29"/>
  <c r="N138" i="29"/>
  <c r="N139" i="29"/>
  <c r="N140" i="29"/>
  <c r="N141" i="29"/>
  <c r="N142" i="29"/>
  <c r="N143" i="29"/>
  <c r="N144" i="29"/>
  <c r="N145" i="29"/>
  <c r="N146" i="29"/>
  <c r="N147" i="29"/>
  <c r="N148" i="29"/>
  <c r="N149" i="29"/>
  <c r="N150" i="29"/>
  <c r="N151" i="29"/>
  <c r="N152" i="29"/>
  <c r="N153" i="29"/>
  <c r="N154" i="29"/>
  <c r="N155" i="29"/>
  <c r="N156" i="29"/>
  <c r="N157" i="29"/>
  <c r="N158" i="29"/>
  <c r="N159" i="29"/>
  <c r="N160" i="29"/>
  <c r="N161" i="29"/>
  <c r="N162" i="29"/>
  <c r="N163" i="29"/>
  <c r="N164" i="29"/>
  <c r="N165" i="29"/>
  <c r="N166" i="29"/>
  <c r="N167" i="29"/>
  <c r="N168" i="29"/>
  <c r="N169" i="29"/>
  <c r="N170" i="29"/>
  <c r="N171" i="29"/>
  <c r="N172" i="29"/>
  <c r="N173" i="29"/>
  <c r="N174" i="29"/>
  <c r="N175" i="29"/>
  <c r="N176" i="29"/>
  <c r="N177" i="29"/>
  <c r="N178" i="29"/>
  <c r="N179" i="29"/>
  <c r="N180" i="29"/>
  <c r="N181" i="29"/>
  <c r="N182" i="29"/>
  <c r="N183" i="29"/>
  <c r="N184" i="29"/>
  <c r="N185" i="29"/>
  <c r="N186" i="29"/>
  <c r="N187" i="29"/>
  <c r="N188" i="29"/>
  <c r="N189" i="29"/>
  <c r="N190" i="29"/>
  <c r="N191" i="29"/>
  <c r="N192" i="29"/>
  <c r="N193" i="29"/>
  <c r="N194" i="29"/>
  <c r="N195" i="29"/>
  <c r="N196" i="29"/>
  <c r="N197" i="29"/>
  <c r="N198" i="29"/>
  <c r="N199" i="29"/>
  <c r="N200" i="29"/>
  <c r="N201" i="29"/>
  <c r="N202" i="29"/>
  <c r="N203" i="29"/>
  <c r="N204" i="29"/>
  <c r="N205" i="29"/>
  <c r="N206" i="29"/>
  <c r="N207" i="29"/>
  <c r="N208" i="29"/>
  <c r="N209" i="29"/>
  <c r="N210" i="29"/>
  <c r="N211" i="29"/>
  <c r="N212" i="29"/>
  <c r="N213" i="29"/>
  <c r="N214" i="29"/>
  <c r="N215" i="29"/>
  <c r="N216" i="29"/>
  <c r="N217" i="29"/>
  <c r="N218" i="29"/>
  <c r="N219" i="29"/>
  <c r="N220" i="29"/>
  <c r="N221" i="29"/>
  <c r="N222" i="29"/>
  <c r="N223" i="29"/>
  <c r="N224" i="29"/>
  <c r="N225" i="29"/>
  <c r="M3" i="29"/>
  <c r="M4" i="29"/>
  <c r="M5" i="29"/>
  <c r="M6" i="29"/>
  <c r="M7" i="29"/>
  <c r="M8" i="29"/>
  <c r="M9" i="29"/>
  <c r="M10" i="29"/>
  <c r="M11" i="29"/>
  <c r="M12" i="29"/>
  <c r="M13" i="29"/>
  <c r="M14" i="29"/>
  <c r="M15" i="29"/>
  <c r="M16" i="29"/>
  <c r="M17" i="29"/>
  <c r="M18" i="29"/>
  <c r="M19" i="29"/>
  <c r="M20" i="29"/>
  <c r="M21" i="29"/>
  <c r="M22" i="29"/>
  <c r="M23" i="29"/>
  <c r="M24" i="29"/>
  <c r="M25" i="29"/>
  <c r="M26" i="29"/>
  <c r="M27" i="29"/>
  <c r="M28" i="29"/>
  <c r="M29" i="29"/>
  <c r="M30" i="29"/>
  <c r="M31" i="29"/>
  <c r="M32" i="29"/>
  <c r="M33" i="29"/>
  <c r="M34" i="29"/>
  <c r="M35" i="29"/>
  <c r="M36" i="29"/>
  <c r="M37" i="29"/>
  <c r="M38" i="29"/>
  <c r="M39" i="29"/>
  <c r="M40" i="29"/>
  <c r="M41" i="29"/>
  <c r="M42" i="29"/>
  <c r="M43" i="29"/>
  <c r="M44" i="29"/>
  <c r="M45" i="29"/>
  <c r="M46" i="29"/>
  <c r="M47" i="29"/>
  <c r="M48" i="29"/>
  <c r="M49" i="29"/>
  <c r="M50" i="29"/>
  <c r="M51" i="29"/>
  <c r="M52" i="29"/>
  <c r="M53" i="29"/>
  <c r="M54" i="29"/>
  <c r="M55" i="29"/>
  <c r="M56" i="29"/>
  <c r="M57" i="29"/>
  <c r="M58" i="29"/>
  <c r="M59" i="29"/>
  <c r="M60" i="29"/>
  <c r="M61" i="29"/>
  <c r="M62" i="29"/>
  <c r="M63" i="29"/>
  <c r="M64" i="29"/>
  <c r="M65" i="29"/>
  <c r="M66" i="29"/>
  <c r="M67" i="29"/>
  <c r="M68" i="29"/>
  <c r="M69" i="29"/>
  <c r="M70" i="29"/>
  <c r="M71" i="29"/>
  <c r="M72" i="29"/>
  <c r="M73" i="29"/>
  <c r="M74" i="29"/>
  <c r="M75" i="29"/>
  <c r="M76" i="29"/>
  <c r="M77" i="29"/>
  <c r="M78" i="29"/>
  <c r="M79" i="29"/>
  <c r="M80" i="29"/>
  <c r="M81" i="29"/>
  <c r="M82" i="29"/>
  <c r="M83" i="29"/>
  <c r="M84" i="29"/>
  <c r="M85" i="29"/>
  <c r="M86" i="29"/>
  <c r="M87" i="29"/>
  <c r="M88" i="29"/>
  <c r="M89" i="29"/>
  <c r="M90" i="29"/>
  <c r="M91" i="29"/>
  <c r="M92" i="29"/>
  <c r="M93" i="29"/>
  <c r="M94" i="29"/>
  <c r="M95" i="29"/>
  <c r="M96" i="29"/>
  <c r="M97" i="29"/>
  <c r="M98" i="29"/>
  <c r="M99" i="29"/>
  <c r="M100" i="29"/>
  <c r="M101" i="29"/>
  <c r="M102" i="29"/>
  <c r="M103" i="29"/>
  <c r="M104" i="29"/>
  <c r="M105" i="29"/>
  <c r="M106" i="29"/>
  <c r="M107" i="29"/>
  <c r="M108" i="29"/>
  <c r="M109" i="29"/>
  <c r="M110" i="29"/>
  <c r="M111" i="29"/>
  <c r="M112" i="29"/>
  <c r="M113" i="29"/>
  <c r="M114" i="29"/>
  <c r="M115" i="29"/>
  <c r="M116" i="29"/>
  <c r="M117" i="29"/>
  <c r="M118" i="29"/>
  <c r="M119" i="29"/>
  <c r="M120" i="29"/>
  <c r="M121" i="29"/>
  <c r="M122" i="29"/>
  <c r="M123" i="29"/>
  <c r="M124" i="29"/>
  <c r="M125" i="29"/>
  <c r="M126" i="29"/>
  <c r="M127" i="29"/>
  <c r="M128" i="29"/>
  <c r="M129" i="29"/>
  <c r="M130" i="29"/>
  <c r="M131" i="29"/>
  <c r="M132" i="29"/>
  <c r="M133" i="29"/>
  <c r="M134" i="29"/>
  <c r="M135" i="29"/>
  <c r="M136" i="29"/>
  <c r="M137" i="29"/>
  <c r="M138" i="29"/>
  <c r="M139" i="29"/>
  <c r="M140" i="29"/>
  <c r="M141" i="29"/>
  <c r="M142" i="29"/>
  <c r="M143" i="29"/>
  <c r="M144" i="29"/>
  <c r="M145" i="29"/>
  <c r="M146" i="29"/>
  <c r="M147" i="29"/>
  <c r="M148" i="29"/>
  <c r="M149" i="29"/>
  <c r="M150" i="29"/>
  <c r="M151" i="29"/>
  <c r="M152" i="29"/>
  <c r="M153" i="29"/>
  <c r="M154" i="29"/>
  <c r="M155" i="29"/>
  <c r="M156" i="29"/>
  <c r="M157" i="29"/>
  <c r="M158" i="29"/>
  <c r="M159" i="29"/>
  <c r="M160" i="29"/>
  <c r="M161" i="29"/>
  <c r="M162" i="29"/>
  <c r="M163" i="29"/>
  <c r="M164" i="29"/>
  <c r="M165" i="29"/>
  <c r="M166" i="29"/>
  <c r="M167" i="29"/>
  <c r="M168" i="29"/>
  <c r="M169" i="29"/>
  <c r="M170" i="29"/>
  <c r="M171" i="29"/>
  <c r="M172" i="29"/>
  <c r="M173" i="29"/>
  <c r="M174" i="29"/>
  <c r="M175" i="29"/>
  <c r="M176" i="29"/>
  <c r="M177" i="29"/>
  <c r="M178" i="29"/>
  <c r="M179" i="29"/>
  <c r="M180" i="29"/>
  <c r="M181" i="29"/>
  <c r="M182" i="29"/>
  <c r="M183" i="29"/>
  <c r="M184" i="29"/>
  <c r="M185" i="29"/>
  <c r="M186" i="29"/>
  <c r="M187" i="29"/>
  <c r="M188" i="29"/>
  <c r="M189" i="29"/>
  <c r="M190" i="29"/>
  <c r="M191" i="29"/>
  <c r="M192" i="29"/>
  <c r="M193" i="29"/>
  <c r="M194" i="29"/>
  <c r="M195" i="29"/>
  <c r="M196" i="29"/>
  <c r="M197" i="29"/>
  <c r="M198" i="29"/>
  <c r="M199" i="29"/>
  <c r="M200" i="29"/>
  <c r="M201" i="29"/>
  <c r="M202" i="29"/>
  <c r="M203" i="29"/>
  <c r="M204" i="29"/>
  <c r="M205" i="29"/>
  <c r="M206" i="29"/>
  <c r="M207" i="29"/>
  <c r="M208" i="29"/>
  <c r="M209" i="29"/>
  <c r="M210" i="29"/>
  <c r="M211" i="29"/>
  <c r="M212" i="29"/>
  <c r="M213" i="29"/>
  <c r="M214" i="29"/>
  <c r="M215" i="29"/>
  <c r="M216" i="29"/>
  <c r="M217" i="29"/>
  <c r="M218" i="29"/>
  <c r="M219" i="29"/>
  <c r="M220" i="29"/>
  <c r="M221" i="29"/>
  <c r="M222" i="29"/>
  <c r="M223" i="29"/>
  <c r="M224" i="29"/>
  <c r="M225" i="29"/>
  <c r="M2" i="29"/>
  <c r="L3" i="29"/>
  <c r="L4" i="29"/>
  <c r="L5" i="29"/>
  <c r="L6" i="29"/>
  <c r="L7" i="29"/>
  <c r="L8" i="29"/>
  <c r="L9" i="29"/>
  <c r="L10" i="29"/>
  <c r="L11" i="29"/>
  <c r="L12" i="29"/>
  <c r="L13" i="29"/>
  <c r="L14" i="29"/>
  <c r="L15" i="29"/>
  <c r="L16" i="29"/>
  <c r="L17" i="29"/>
  <c r="L18" i="29"/>
  <c r="L19" i="29"/>
  <c r="L20" i="29"/>
  <c r="L21" i="29"/>
  <c r="L22" i="29"/>
  <c r="L23" i="29"/>
  <c r="L24" i="29"/>
  <c r="L25" i="29"/>
  <c r="L26" i="29"/>
  <c r="L27" i="29"/>
  <c r="L28" i="29"/>
  <c r="L29" i="29"/>
  <c r="L30" i="29"/>
  <c r="L31" i="29"/>
  <c r="L32" i="29"/>
  <c r="L33" i="29"/>
  <c r="L34" i="29"/>
  <c r="L35" i="29"/>
  <c r="L36" i="29"/>
  <c r="L37" i="29"/>
  <c r="L38" i="29"/>
  <c r="L39" i="29"/>
  <c r="L40" i="29"/>
  <c r="L41" i="29"/>
  <c r="L42" i="29"/>
  <c r="L43" i="29"/>
  <c r="L44" i="29"/>
  <c r="L45" i="29"/>
  <c r="L46" i="29"/>
  <c r="L47" i="29"/>
  <c r="L48" i="29"/>
  <c r="L49" i="29"/>
  <c r="L50" i="29"/>
  <c r="L51" i="29"/>
  <c r="L52" i="29"/>
  <c r="L53" i="29"/>
  <c r="L54" i="29"/>
  <c r="L55" i="29"/>
  <c r="L56" i="29"/>
  <c r="L57" i="29"/>
  <c r="L58" i="29"/>
  <c r="L59" i="29"/>
  <c r="L60" i="29"/>
  <c r="L61" i="29"/>
  <c r="L62" i="29"/>
  <c r="L63" i="29"/>
  <c r="L64" i="29"/>
  <c r="L65" i="29"/>
  <c r="L66" i="29"/>
  <c r="L67" i="29"/>
  <c r="L68" i="29"/>
  <c r="L69" i="29"/>
  <c r="L70" i="29"/>
  <c r="L71" i="29"/>
  <c r="L72" i="29"/>
  <c r="L73" i="29"/>
  <c r="L74" i="29"/>
  <c r="L75" i="29"/>
  <c r="L76" i="29"/>
  <c r="L77" i="29"/>
  <c r="L78" i="29"/>
  <c r="L79" i="29"/>
  <c r="L80" i="29"/>
  <c r="L81" i="29"/>
  <c r="L82" i="29"/>
  <c r="L83" i="29"/>
  <c r="L84" i="29"/>
  <c r="L85" i="29"/>
  <c r="L86" i="29"/>
  <c r="L87" i="29"/>
  <c r="L88" i="29"/>
  <c r="L89" i="29"/>
  <c r="L90" i="29"/>
  <c r="L91" i="29"/>
  <c r="L92" i="29"/>
  <c r="L93" i="29"/>
  <c r="L94" i="29"/>
  <c r="L95" i="29"/>
  <c r="L96" i="29"/>
  <c r="L97" i="29"/>
  <c r="L98" i="29"/>
  <c r="L99" i="29"/>
  <c r="L100" i="29"/>
  <c r="L101" i="29"/>
  <c r="L102" i="29"/>
  <c r="L103" i="29"/>
  <c r="L104" i="29"/>
  <c r="L105" i="29"/>
  <c r="L106" i="29"/>
  <c r="L107" i="29"/>
  <c r="L108" i="29"/>
  <c r="L109" i="29"/>
  <c r="L110" i="29"/>
  <c r="L111" i="29"/>
  <c r="L112" i="29"/>
  <c r="L113" i="29"/>
  <c r="L114" i="29"/>
  <c r="L115" i="29"/>
  <c r="L116" i="29"/>
  <c r="L117" i="29"/>
  <c r="L118" i="29"/>
  <c r="L119" i="29"/>
  <c r="L120" i="29"/>
  <c r="L121" i="29"/>
  <c r="L122" i="29"/>
  <c r="L123" i="29"/>
  <c r="L124" i="29"/>
  <c r="L125" i="29"/>
  <c r="L126" i="29"/>
  <c r="L127" i="29"/>
  <c r="L128" i="29"/>
  <c r="L129" i="29"/>
  <c r="L130" i="29"/>
  <c r="L131" i="29"/>
  <c r="L132" i="29"/>
  <c r="L133" i="29"/>
  <c r="L134" i="29"/>
  <c r="L135" i="29"/>
  <c r="L136" i="29"/>
  <c r="L137" i="29"/>
  <c r="L138" i="29"/>
  <c r="L139" i="29"/>
  <c r="L140" i="29"/>
  <c r="L141" i="29"/>
  <c r="L142" i="29"/>
  <c r="L143" i="29"/>
  <c r="L144" i="29"/>
  <c r="L145" i="29"/>
  <c r="L146" i="29"/>
  <c r="L147" i="29"/>
  <c r="L148" i="29"/>
  <c r="L149" i="29"/>
  <c r="L150" i="29"/>
  <c r="L151" i="29"/>
  <c r="L152" i="29"/>
  <c r="L153" i="29"/>
  <c r="L154" i="29"/>
  <c r="L155" i="29"/>
  <c r="L156" i="29"/>
  <c r="L157" i="29"/>
  <c r="L158" i="29"/>
  <c r="L159" i="29"/>
  <c r="L160" i="29"/>
  <c r="L161" i="29"/>
  <c r="L162" i="29"/>
  <c r="L163" i="29"/>
  <c r="L164" i="29"/>
  <c r="L165" i="29"/>
  <c r="L166" i="29"/>
  <c r="L167" i="29"/>
  <c r="L168" i="29"/>
  <c r="L169" i="29"/>
  <c r="L170" i="29"/>
  <c r="L171" i="29"/>
  <c r="L172" i="29"/>
  <c r="L173" i="29"/>
  <c r="L174" i="29"/>
  <c r="L175" i="29"/>
  <c r="L176" i="29"/>
  <c r="L177" i="29"/>
  <c r="L178" i="29"/>
  <c r="L179" i="29"/>
  <c r="L180" i="29"/>
  <c r="L181" i="29"/>
  <c r="L182" i="29"/>
  <c r="L183" i="29"/>
  <c r="L184" i="29"/>
  <c r="L185" i="29"/>
  <c r="L186" i="29"/>
  <c r="L187" i="29"/>
  <c r="L188" i="29"/>
  <c r="L189" i="29"/>
  <c r="L190" i="29"/>
  <c r="L191" i="29"/>
  <c r="L192" i="29"/>
  <c r="L193" i="29"/>
  <c r="L194" i="29"/>
  <c r="L195" i="29"/>
  <c r="L196" i="29"/>
  <c r="L197" i="29"/>
  <c r="L198" i="29"/>
  <c r="L199" i="29"/>
  <c r="L200" i="29"/>
  <c r="L201" i="29"/>
  <c r="L202" i="29"/>
  <c r="L203" i="29"/>
  <c r="L204" i="29"/>
  <c r="L205" i="29"/>
  <c r="L206" i="29"/>
  <c r="L207" i="29"/>
  <c r="L208" i="29"/>
  <c r="L209" i="29"/>
  <c r="L210" i="29"/>
  <c r="L211" i="29"/>
  <c r="L212" i="29"/>
  <c r="L213" i="29"/>
  <c r="L214" i="29"/>
  <c r="L215" i="29"/>
  <c r="L216" i="29"/>
  <c r="L217" i="29"/>
  <c r="L218" i="29"/>
  <c r="L219" i="29"/>
  <c r="L220" i="29"/>
  <c r="L221" i="29"/>
  <c r="L222" i="29"/>
  <c r="L223" i="29"/>
  <c r="L224" i="29"/>
  <c r="L225" i="29"/>
  <c r="K3" i="29"/>
  <c r="K4" i="29"/>
  <c r="K5" i="29"/>
  <c r="K6" i="29"/>
  <c r="K7" i="29"/>
  <c r="K8" i="29"/>
  <c r="K9" i="29"/>
  <c r="K10" i="29"/>
  <c r="K11" i="29"/>
  <c r="K12" i="29"/>
  <c r="K13" i="29"/>
  <c r="K14" i="29"/>
  <c r="K15" i="29"/>
  <c r="K16" i="29"/>
  <c r="K17" i="29"/>
  <c r="K18" i="29"/>
  <c r="K19" i="29"/>
  <c r="K20" i="29"/>
  <c r="K21" i="29"/>
  <c r="K22" i="29"/>
  <c r="K23" i="29"/>
  <c r="K24" i="29"/>
  <c r="K25" i="29"/>
  <c r="K26" i="29"/>
  <c r="K27" i="29"/>
  <c r="K28" i="29"/>
  <c r="K29" i="29"/>
  <c r="K30" i="29"/>
  <c r="K31" i="29"/>
  <c r="K32" i="29"/>
  <c r="K33" i="29"/>
  <c r="K34" i="29"/>
  <c r="K35" i="29"/>
  <c r="K36" i="29"/>
  <c r="K37" i="29"/>
  <c r="K38" i="29"/>
  <c r="K39" i="29"/>
  <c r="K40" i="29"/>
  <c r="K41" i="29"/>
  <c r="K42" i="29"/>
  <c r="K43" i="29"/>
  <c r="K44" i="29"/>
  <c r="K45" i="29"/>
  <c r="K46" i="29"/>
  <c r="K47" i="29"/>
  <c r="K48" i="29"/>
  <c r="K49" i="29"/>
  <c r="K50" i="29"/>
  <c r="K51" i="29"/>
  <c r="K52" i="29"/>
  <c r="K53" i="29"/>
  <c r="K54" i="29"/>
  <c r="K55" i="29"/>
  <c r="K56" i="29"/>
  <c r="K57" i="29"/>
  <c r="K58" i="29"/>
  <c r="K59" i="29"/>
  <c r="K60" i="29"/>
  <c r="K61" i="29"/>
  <c r="K62" i="29"/>
  <c r="K63" i="29"/>
  <c r="K64" i="29"/>
  <c r="K65" i="29"/>
  <c r="K66" i="29"/>
  <c r="K67" i="29"/>
  <c r="K68" i="29"/>
  <c r="K69" i="29"/>
  <c r="K70" i="29"/>
  <c r="K71" i="29"/>
  <c r="K72" i="29"/>
  <c r="K73" i="29"/>
  <c r="K74" i="29"/>
  <c r="K75" i="29"/>
  <c r="K76" i="29"/>
  <c r="K77" i="29"/>
  <c r="K78" i="29"/>
  <c r="K79" i="29"/>
  <c r="K80" i="29"/>
  <c r="K81" i="29"/>
  <c r="K82" i="29"/>
  <c r="K83" i="29"/>
  <c r="K84" i="29"/>
  <c r="K85" i="29"/>
  <c r="K86" i="29"/>
  <c r="K87" i="29"/>
  <c r="K88" i="29"/>
  <c r="K89" i="29"/>
  <c r="K90" i="29"/>
  <c r="K91" i="29"/>
  <c r="K92" i="29"/>
  <c r="K93" i="29"/>
  <c r="K94" i="29"/>
  <c r="K95" i="29"/>
  <c r="K96" i="29"/>
  <c r="K97" i="29"/>
  <c r="K98" i="29"/>
  <c r="K99" i="29"/>
  <c r="K100" i="29"/>
  <c r="K101" i="29"/>
  <c r="K102" i="29"/>
  <c r="K103" i="29"/>
  <c r="K104" i="29"/>
  <c r="K105" i="29"/>
  <c r="K106" i="29"/>
  <c r="K107" i="29"/>
  <c r="K108" i="29"/>
  <c r="K109" i="29"/>
  <c r="K110" i="29"/>
  <c r="K111" i="29"/>
  <c r="K112" i="29"/>
  <c r="K113" i="29"/>
  <c r="K114" i="29"/>
  <c r="K115" i="29"/>
  <c r="K116" i="29"/>
  <c r="K117" i="29"/>
  <c r="K118" i="29"/>
  <c r="K119" i="29"/>
  <c r="K120" i="29"/>
  <c r="K121" i="29"/>
  <c r="K122" i="29"/>
  <c r="K123" i="29"/>
  <c r="K124" i="29"/>
  <c r="K125" i="29"/>
  <c r="K126" i="29"/>
  <c r="K127" i="29"/>
  <c r="K128" i="29"/>
  <c r="K129" i="29"/>
  <c r="K130" i="29"/>
  <c r="K131" i="29"/>
  <c r="K132" i="29"/>
  <c r="K133" i="29"/>
  <c r="K134" i="29"/>
  <c r="K135" i="29"/>
  <c r="K136" i="29"/>
  <c r="K137" i="29"/>
  <c r="K138" i="29"/>
  <c r="K139" i="29"/>
  <c r="K140" i="29"/>
  <c r="K141" i="29"/>
  <c r="K142" i="29"/>
  <c r="K143" i="29"/>
  <c r="K144" i="29"/>
  <c r="K145" i="29"/>
  <c r="K146" i="29"/>
  <c r="K147" i="29"/>
  <c r="K148" i="29"/>
  <c r="K149" i="29"/>
  <c r="K150" i="29"/>
  <c r="K151" i="29"/>
  <c r="K152" i="29"/>
  <c r="K153" i="29"/>
  <c r="K154" i="29"/>
  <c r="K155" i="29"/>
  <c r="K156" i="29"/>
  <c r="K157" i="29"/>
  <c r="K158" i="29"/>
  <c r="K159" i="29"/>
  <c r="K160" i="29"/>
  <c r="K161" i="29"/>
  <c r="K162" i="29"/>
  <c r="K163" i="29"/>
  <c r="K164" i="29"/>
  <c r="K165" i="29"/>
  <c r="K166" i="29"/>
  <c r="K167" i="29"/>
  <c r="K168" i="29"/>
  <c r="K169" i="29"/>
  <c r="K170" i="29"/>
  <c r="K171" i="29"/>
  <c r="K172" i="29"/>
  <c r="K173" i="29"/>
  <c r="K174" i="29"/>
  <c r="K175" i="29"/>
  <c r="K176" i="29"/>
  <c r="K177" i="29"/>
  <c r="K178" i="29"/>
  <c r="K179" i="29"/>
  <c r="K180" i="29"/>
  <c r="K181" i="29"/>
  <c r="K182" i="29"/>
  <c r="K183" i="29"/>
  <c r="K184" i="29"/>
  <c r="K185" i="29"/>
  <c r="K186" i="29"/>
  <c r="K187" i="29"/>
  <c r="K188" i="29"/>
  <c r="K189" i="29"/>
  <c r="K190" i="29"/>
  <c r="K191" i="29"/>
  <c r="K192" i="29"/>
  <c r="K193" i="29"/>
  <c r="K194" i="29"/>
  <c r="K195" i="29"/>
  <c r="K196" i="29"/>
  <c r="K197" i="29"/>
  <c r="K198" i="29"/>
  <c r="K199" i="29"/>
  <c r="K200" i="29"/>
  <c r="K201" i="29"/>
  <c r="K202" i="29"/>
  <c r="K203" i="29"/>
  <c r="K204" i="29"/>
  <c r="K205" i="29"/>
  <c r="K206" i="29"/>
  <c r="K207" i="29"/>
  <c r="K208" i="29"/>
  <c r="K209" i="29"/>
  <c r="K210" i="29"/>
  <c r="K211" i="29"/>
  <c r="K212" i="29"/>
  <c r="K213" i="29"/>
  <c r="K214" i="29"/>
  <c r="K215" i="29"/>
  <c r="K216" i="29"/>
  <c r="K217" i="29"/>
  <c r="K218" i="29"/>
  <c r="K219" i="29"/>
  <c r="K220" i="29"/>
  <c r="K221" i="29"/>
  <c r="K222" i="29"/>
  <c r="K223" i="29"/>
  <c r="K224" i="29"/>
  <c r="K225" i="29"/>
  <c r="K2" i="29"/>
  <c r="J3" i="29"/>
  <c r="J4" i="29"/>
  <c r="J5" i="29"/>
  <c r="J6" i="29"/>
  <c r="J7" i="29"/>
  <c r="J8" i="29"/>
  <c r="J9" i="29"/>
  <c r="J10" i="29"/>
  <c r="J11" i="29"/>
  <c r="J12" i="29"/>
  <c r="J13" i="29"/>
  <c r="J14" i="29"/>
  <c r="J15" i="29"/>
  <c r="J16" i="29"/>
  <c r="J17" i="29"/>
  <c r="J18" i="29"/>
  <c r="J19" i="29"/>
  <c r="J20" i="29"/>
  <c r="J21" i="29"/>
  <c r="J22" i="29"/>
  <c r="J23" i="29"/>
  <c r="J24" i="29"/>
  <c r="J25" i="29"/>
  <c r="J26" i="29"/>
  <c r="J27" i="29"/>
  <c r="J28" i="29"/>
  <c r="J29" i="29"/>
  <c r="J30" i="29"/>
  <c r="J31" i="29"/>
  <c r="J32" i="29"/>
  <c r="J33" i="29"/>
  <c r="J34" i="29"/>
  <c r="J35" i="29"/>
  <c r="J36" i="29"/>
  <c r="J37" i="29"/>
  <c r="J38" i="29"/>
  <c r="J39" i="29"/>
  <c r="J40" i="29"/>
  <c r="J41" i="29"/>
  <c r="J42" i="29"/>
  <c r="J43" i="29"/>
  <c r="J44" i="29"/>
  <c r="J45" i="29"/>
  <c r="J46" i="29"/>
  <c r="J47" i="29"/>
  <c r="J48" i="29"/>
  <c r="J49" i="29"/>
  <c r="J50" i="29"/>
  <c r="J51" i="29"/>
  <c r="J52" i="29"/>
  <c r="J53" i="29"/>
  <c r="J54" i="29"/>
  <c r="J55" i="29"/>
  <c r="J56" i="29"/>
  <c r="J57" i="29"/>
  <c r="J58" i="29"/>
  <c r="J59" i="29"/>
  <c r="J60" i="29"/>
  <c r="J61" i="29"/>
  <c r="J62" i="29"/>
  <c r="J63" i="29"/>
  <c r="J64" i="29"/>
  <c r="J65" i="29"/>
  <c r="J66" i="29"/>
  <c r="J67" i="29"/>
  <c r="J68" i="29"/>
  <c r="J69" i="29"/>
  <c r="J70" i="29"/>
  <c r="J71" i="29"/>
  <c r="J72" i="29"/>
  <c r="J73" i="29"/>
  <c r="J74" i="29"/>
  <c r="J75" i="29"/>
  <c r="J76" i="29"/>
  <c r="J77" i="29"/>
  <c r="J78" i="29"/>
  <c r="J79" i="29"/>
  <c r="J80" i="29"/>
  <c r="J81" i="29"/>
  <c r="J82" i="29"/>
  <c r="J83" i="29"/>
  <c r="J84" i="29"/>
  <c r="J85" i="29"/>
  <c r="J86" i="29"/>
  <c r="J87" i="29"/>
  <c r="J88" i="29"/>
  <c r="J89" i="29"/>
  <c r="J90" i="29"/>
  <c r="J91" i="29"/>
  <c r="J92" i="29"/>
  <c r="J93" i="29"/>
  <c r="J94" i="29"/>
  <c r="J95" i="29"/>
  <c r="J96" i="29"/>
  <c r="J97" i="29"/>
  <c r="J98" i="29"/>
  <c r="J99" i="29"/>
  <c r="J100" i="29"/>
  <c r="J101" i="29"/>
  <c r="J102" i="29"/>
  <c r="J103" i="29"/>
  <c r="J104" i="29"/>
  <c r="J105" i="29"/>
  <c r="J106" i="29"/>
  <c r="J107" i="29"/>
  <c r="J108" i="29"/>
  <c r="J109" i="29"/>
  <c r="J110" i="29"/>
  <c r="J111" i="29"/>
  <c r="J112" i="29"/>
  <c r="J113" i="29"/>
  <c r="J114" i="29"/>
  <c r="J115" i="29"/>
  <c r="J116" i="29"/>
  <c r="J117" i="29"/>
  <c r="J118" i="29"/>
  <c r="J119" i="29"/>
  <c r="J120" i="29"/>
  <c r="J121" i="29"/>
  <c r="J122" i="29"/>
  <c r="J123" i="29"/>
  <c r="J124" i="29"/>
  <c r="J125" i="29"/>
  <c r="J126" i="29"/>
  <c r="J127" i="29"/>
  <c r="J128" i="29"/>
  <c r="J129" i="29"/>
  <c r="J130" i="29"/>
  <c r="J131" i="29"/>
  <c r="J132" i="29"/>
  <c r="J133" i="29"/>
  <c r="J134" i="29"/>
  <c r="J135" i="29"/>
  <c r="J136" i="29"/>
  <c r="J137" i="29"/>
  <c r="J138" i="29"/>
  <c r="J139" i="29"/>
  <c r="J140" i="29"/>
  <c r="J141" i="29"/>
  <c r="J142" i="29"/>
  <c r="J143" i="29"/>
  <c r="J144" i="29"/>
  <c r="J145" i="29"/>
  <c r="J146" i="29"/>
  <c r="J147" i="29"/>
  <c r="J148" i="29"/>
  <c r="J149" i="29"/>
  <c r="J150" i="29"/>
  <c r="J151" i="29"/>
  <c r="J152" i="29"/>
  <c r="J153" i="29"/>
  <c r="J154" i="29"/>
  <c r="J155" i="29"/>
  <c r="J156" i="29"/>
  <c r="J157" i="29"/>
  <c r="J158" i="29"/>
  <c r="J159" i="29"/>
  <c r="J160" i="29"/>
  <c r="J161" i="29"/>
  <c r="J162" i="29"/>
  <c r="J163" i="29"/>
  <c r="J164" i="29"/>
  <c r="J165" i="29"/>
  <c r="J166" i="29"/>
  <c r="J167" i="29"/>
  <c r="J168" i="29"/>
  <c r="J169" i="29"/>
  <c r="J170" i="29"/>
  <c r="J171" i="29"/>
  <c r="J172" i="29"/>
  <c r="J173" i="29"/>
  <c r="J174" i="29"/>
  <c r="J175" i="29"/>
  <c r="J176" i="29"/>
  <c r="J177" i="29"/>
  <c r="J178" i="29"/>
  <c r="J179" i="29"/>
  <c r="J180" i="29"/>
  <c r="J181" i="29"/>
  <c r="J182" i="29"/>
  <c r="J183" i="29"/>
  <c r="J184" i="29"/>
  <c r="J185" i="29"/>
  <c r="J186" i="29"/>
  <c r="J187" i="29"/>
  <c r="J188" i="29"/>
  <c r="J189" i="29"/>
  <c r="J190" i="29"/>
  <c r="J191" i="29"/>
  <c r="J192" i="29"/>
  <c r="J193" i="29"/>
  <c r="J194" i="29"/>
  <c r="J195" i="29"/>
  <c r="J196" i="29"/>
  <c r="J197" i="29"/>
  <c r="J198" i="29"/>
  <c r="J199" i="29"/>
  <c r="J200" i="29"/>
  <c r="J201" i="29"/>
  <c r="J202" i="29"/>
  <c r="J203" i="29"/>
  <c r="J204" i="29"/>
  <c r="J205" i="29"/>
  <c r="J206" i="29"/>
  <c r="J207" i="29"/>
  <c r="J208" i="29"/>
  <c r="J209" i="29"/>
  <c r="J210" i="29"/>
  <c r="J211" i="29"/>
  <c r="J212" i="29"/>
  <c r="J213" i="29"/>
  <c r="J214" i="29"/>
  <c r="J215" i="29"/>
  <c r="J216" i="29"/>
  <c r="J217" i="29"/>
  <c r="J218" i="29"/>
  <c r="J219" i="29"/>
  <c r="J220" i="29"/>
  <c r="J221" i="29"/>
  <c r="J222" i="29"/>
  <c r="J223" i="29"/>
  <c r="J224" i="29"/>
  <c r="J225" i="29"/>
  <c r="J2" i="29"/>
  <c r="I3" i="29"/>
  <c r="I4" i="29"/>
  <c r="I5" i="29"/>
  <c r="I6" i="29"/>
  <c r="I7" i="29"/>
  <c r="I8" i="29"/>
  <c r="I9" i="29"/>
  <c r="I10" i="29"/>
  <c r="I11" i="29"/>
  <c r="I12" i="29"/>
  <c r="I13" i="29"/>
  <c r="I14" i="29"/>
  <c r="I15" i="29"/>
  <c r="I16" i="29"/>
  <c r="I17" i="29"/>
  <c r="I18" i="29"/>
  <c r="I19" i="29"/>
  <c r="I20" i="29"/>
  <c r="I21" i="29"/>
  <c r="I22" i="29"/>
  <c r="I23" i="29"/>
  <c r="I24" i="29"/>
  <c r="I25" i="29"/>
  <c r="I26" i="29"/>
  <c r="I27" i="29"/>
  <c r="I28" i="29"/>
  <c r="I29" i="29"/>
  <c r="I30" i="29"/>
  <c r="I31" i="29"/>
  <c r="I32" i="29"/>
  <c r="I33" i="29"/>
  <c r="I34" i="29"/>
  <c r="I35" i="29"/>
  <c r="I36" i="29"/>
  <c r="I37" i="29"/>
  <c r="I38" i="29"/>
  <c r="I39" i="29"/>
  <c r="I40" i="29"/>
  <c r="I41" i="29"/>
  <c r="I42" i="29"/>
  <c r="I43" i="29"/>
  <c r="I44" i="29"/>
  <c r="I45" i="29"/>
  <c r="I46" i="29"/>
  <c r="I47" i="29"/>
  <c r="I48" i="29"/>
  <c r="I49" i="29"/>
  <c r="I50" i="29"/>
  <c r="I51" i="29"/>
  <c r="I52" i="29"/>
  <c r="I53" i="29"/>
  <c r="I54" i="29"/>
  <c r="I55" i="29"/>
  <c r="I56" i="29"/>
  <c r="I57" i="29"/>
  <c r="I58" i="29"/>
  <c r="I59" i="29"/>
  <c r="I60" i="29"/>
  <c r="I61" i="29"/>
  <c r="I62" i="29"/>
  <c r="I63" i="29"/>
  <c r="I64" i="29"/>
  <c r="I65" i="29"/>
  <c r="I66" i="29"/>
  <c r="I67" i="29"/>
  <c r="I68" i="29"/>
  <c r="I69" i="29"/>
  <c r="I70" i="29"/>
  <c r="I71" i="29"/>
  <c r="I72" i="29"/>
  <c r="I73" i="29"/>
  <c r="I74" i="29"/>
  <c r="I75" i="29"/>
  <c r="I76" i="29"/>
  <c r="I77" i="29"/>
  <c r="I78" i="29"/>
  <c r="I79" i="29"/>
  <c r="I80" i="29"/>
  <c r="I81" i="29"/>
  <c r="I82" i="29"/>
  <c r="I83" i="29"/>
  <c r="I84" i="29"/>
  <c r="I85" i="29"/>
  <c r="I86" i="29"/>
  <c r="I87" i="29"/>
  <c r="I88" i="29"/>
  <c r="I89" i="29"/>
  <c r="I90" i="29"/>
  <c r="I91" i="29"/>
  <c r="I92" i="29"/>
  <c r="I93" i="29"/>
  <c r="I94" i="29"/>
  <c r="I95" i="29"/>
  <c r="I96" i="29"/>
  <c r="I97" i="29"/>
  <c r="I98" i="29"/>
  <c r="I99" i="29"/>
  <c r="I100" i="29"/>
  <c r="I101" i="29"/>
  <c r="I102" i="29"/>
  <c r="I103" i="29"/>
  <c r="I104" i="29"/>
  <c r="I105" i="29"/>
  <c r="I106" i="29"/>
  <c r="I107" i="29"/>
  <c r="I108" i="29"/>
  <c r="I109" i="29"/>
  <c r="I110" i="29"/>
  <c r="I111" i="29"/>
  <c r="I112" i="29"/>
  <c r="I113" i="29"/>
  <c r="I114" i="29"/>
  <c r="I115" i="29"/>
  <c r="I116" i="29"/>
  <c r="I117" i="29"/>
  <c r="I118" i="29"/>
  <c r="I119" i="29"/>
  <c r="I120" i="29"/>
  <c r="I121" i="29"/>
  <c r="I122" i="29"/>
  <c r="I123" i="29"/>
  <c r="I124" i="29"/>
  <c r="I125" i="29"/>
  <c r="I126" i="29"/>
  <c r="I127" i="29"/>
  <c r="I128" i="29"/>
  <c r="I129" i="29"/>
  <c r="I130" i="29"/>
  <c r="I131" i="29"/>
  <c r="I132" i="29"/>
  <c r="I133" i="29"/>
  <c r="I134" i="29"/>
  <c r="I135" i="29"/>
  <c r="I136" i="29"/>
  <c r="I137" i="29"/>
  <c r="I138" i="29"/>
  <c r="I139" i="29"/>
  <c r="I140" i="29"/>
  <c r="I141" i="29"/>
  <c r="I142" i="29"/>
  <c r="I143" i="29"/>
  <c r="I144" i="29"/>
  <c r="I145" i="29"/>
  <c r="I146" i="29"/>
  <c r="I147" i="29"/>
  <c r="I148" i="29"/>
  <c r="I149" i="29"/>
  <c r="I150" i="29"/>
  <c r="I151" i="29"/>
  <c r="I152" i="29"/>
  <c r="I153" i="29"/>
  <c r="I154" i="29"/>
  <c r="I155" i="29"/>
  <c r="I156" i="29"/>
  <c r="I157" i="29"/>
  <c r="I158" i="29"/>
  <c r="I159" i="29"/>
  <c r="I160" i="29"/>
  <c r="I161" i="29"/>
  <c r="I162" i="29"/>
  <c r="I163" i="29"/>
  <c r="I164" i="29"/>
  <c r="I165" i="29"/>
  <c r="I166" i="29"/>
  <c r="I167" i="29"/>
  <c r="I168" i="29"/>
  <c r="I169" i="29"/>
  <c r="I170" i="29"/>
  <c r="I171" i="29"/>
  <c r="I172" i="29"/>
  <c r="I173" i="29"/>
  <c r="I174" i="29"/>
  <c r="I175" i="29"/>
  <c r="I176" i="29"/>
  <c r="I177" i="29"/>
  <c r="I178" i="29"/>
  <c r="I179" i="29"/>
  <c r="I180" i="29"/>
  <c r="I181" i="29"/>
  <c r="I182" i="29"/>
  <c r="I183" i="29"/>
  <c r="I184" i="29"/>
  <c r="I185" i="29"/>
  <c r="I186" i="29"/>
  <c r="I187" i="29"/>
  <c r="I188" i="29"/>
  <c r="I189" i="29"/>
  <c r="I190" i="29"/>
  <c r="I191" i="29"/>
  <c r="I192" i="29"/>
  <c r="I193" i="29"/>
  <c r="I194" i="29"/>
  <c r="I195" i="29"/>
  <c r="I196" i="29"/>
  <c r="I197" i="29"/>
  <c r="I198" i="29"/>
  <c r="I199" i="29"/>
  <c r="I200" i="29"/>
  <c r="I201" i="29"/>
  <c r="I202" i="29"/>
  <c r="I203" i="29"/>
  <c r="I204" i="29"/>
  <c r="I205" i="29"/>
  <c r="I206" i="29"/>
  <c r="I207" i="29"/>
  <c r="I208" i="29"/>
  <c r="I209" i="29"/>
  <c r="I210" i="29"/>
  <c r="I211" i="29"/>
  <c r="I212" i="29"/>
  <c r="I213" i="29"/>
  <c r="I214" i="29"/>
  <c r="I215" i="29"/>
  <c r="I216" i="29"/>
  <c r="I217" i="29"/>
  <c r="I218" i="29"/>
  <c r="I219" i="29"/>
  <c r="I220" i="29"/>
  <c r="I221" i="29"/>
  <c r="I222" i="29"/>
  <c r="I223" i="29"/>
  <c r="I224" i="29"/>
  <c r="I225" i="29"/>
  <c r="I2" i="29"/>
  <c r="H3" i="29"/>
  <c r="H4" i="29"/>
  <c r="H5" i="29"/>
  <c r="H6" i="29"/>
  <c r="H7" i="29"/>
  <c r="H8" i="29"/>
  <c r="H9" i="29"/>
  <c r="H10" i="29"/>
  <c r="H11" i="29"/>
  <c r="H12" i="29"/>
  <c r="H13" i="29"/>
  <c r="H14" i="29"/>
  <c r="H15" i="29"/>
  <c r="H16" i="29"/>
  <c r="H17" i="29"/>
  <c r="H18" i="29"/>
  <c r="H19" i="29"/>
  <c r="H20" i="29"/>
  <c r="H21" i="29"/>
  <c r="H22" i="29"/>
  <c r="H23" i="29"/>
  <c r="H24" i="29"/>
  <c r="H25" i="29"/>
  <c r="H26" i="29"/>
  <c r="H27" i="29"/>
  <c r="H28" i="29"/>
  <c r="H29" i="29"/>
  <c r="H30" i="29"/>
  <c r="H31" i="29"/>
  <c r="H32" i="29"/>
  <c r="H33" i="29"/>
  <c r="H34" i="29"/>
  <c r="H35" i="29"/>
  <c r="H36" i="29"/>
  <c r="H37" i="29"/>
  <c r="H38" i="29"/>
  <c r="H39" i="29"/>
  <c r="H40" i="29"/>
  <c r="H41" i="29"/>
  <c r="H42" i="29"/>
  <c r="H43" i="29"/>
  <c r="H44" i="29"/>
  <c r="H45" i="29"/>
  <c r="H46" i="29"/>
  <c r="H47" i="29"/>
  <c r="H48" i="29"/>
  <c r="H49" i="29"/>
  <c r="H50" i="29"/>
  <c r="H51" i="29"/>
  <c r="H52" i="29"/>
  <c r="H53" i="29"/>
  <c r="H54" i="29"/>
  <c r="H55" i="29"/>
  <c r="H56" i="29"/>
  <c r="H57" i="29"/>
  <c r="H58" i="29"/>
  <c r="H59" i="29"/>
  <c r="H60" i="29"/>
  <c r="H61" i="29"/>
  <c r="H62" i="29"/>
  <c r="H63" i="29"/>
  <c r="H64" i="29"/>
  <c r="H65" i="29"/>
  <c r="H66" i="29"/>
  <c r="H67" i="29"/>
  <c r="H68" i="29"/>
  <c r="H69" i="29"/>
  <c r="H70" i="29"/>
  <c r="H71" i="29"/>
  <c r="H72" i="29"/>
  <c r="H73" i="29"/>
  <c r="H74" i="29"/>
  <c r="H75" i="29"/>
  <c r="H76" i="29"/>
  <c r="H77" i="29"/>
  <c r="H78" i="29"/>
  <c r="H79" i="29"/>
  <c r="H80" i="29"/>
  <c r="H81" i="29"/>
  <c r="H82" i="29"/>
  <c r="H83" i="29"/>
  <c r="H84" i="29"/>
  <c r="H85" i="29"/>
  <c r="H86" i="29"/>
  <c r="H87" i="29"/>
  <c r="H88" i="29"/>
  <c r="H89" i="29"/>
  <c r="H90" i="29"/>
  <c r="H91" i="29"/>
  <c r="H92" i="29"/>
  <c r="H93" i="29"/>
  <c r="H94" i="29"/>
  <c r="H95" i="29"/>
  <c r="H96" i="29"/>
  <c r="H97" i="29"/>
  <c r="H98" i="29"/>
  <c r="H99" i="29"/>
  <c r="H100" i="29"/>
  <c r="H101" i="29"/>
  <c r="H102" i="29"/>
  <c r="H103" i="29"/>
  <c r="H104" i="29"/>
  <c r="H105" i="29"/>
  <c r="H106" i="29"/>
  <c r="H107" i="29"/>
  <c r="H108" i="29"/>
  <c r="H109" i="29"/>
  <c r="H110" i="29"/>
  <c r="H111" i="29"/>
  <c r="H112" i="29"/>
  <c r="H113" i="29"/>
  <c r="H114" i="29"/>
  <c r="H115" i="29"/>
  <c r="H116" i="29"/>
  <c r="H117" i="29"/>
  <c r="H118" i="29"/>
  <c r="H119" i="29"/>
  <c r="H120" i="29"/>
  <c r="H121" i="29"/>
  <c r="H122" i="29"/>
  <c r="H123" i="29"/>
  <c r="H124" i="29"/>
  <c r="H125" i="29"/>
  <c r="H126" i="29"/>
  <c r="H127" i="29"/>
  <c r="H128" i="29"/>
  <c r="H129" i="29"/>
  <c r="H130" i="29"/>
  <c r="H131" i="29"/>
  <c r="H132" i="29"/>
  <c r="H133" i="29"/>
  <c r="H134" i="29"/>
  <c r="H135" i="29"/>
  <c r="H136" i="29"/>
  <c r="H137" i="29"/>
  <c r="H138" i="29"/>
  <c r="H139" i="29"/>
  <c r="H140" i="29"/>
  <c r="H141" i="29"/>
  <c r="H142" i="29"/>
  <c r="H143" i="29"/>
  <c r="H144" i="29"/>
  <c r="H145" i="29"/>
  <c r="H146" i="29"/>
  <c r="H147" i="29"/>
  <c r="H148" i="29"/>
  <c r="H149" i="29"/>
  <c r="H150" i="29"/>
  <c r="H151" i="29"/>
  <c r="H152" i="29"/>
  <c r="H153" i="29"/>
  <c r="H154" i="29"/>
  <c r="H155" i="29"/>
  <c r="H156" i="29"/>
  <c r="H157" i="29"/>
  <c r="H158" i="29"/>
  <c r="H159" i="29"/>
  <c r="H160" i="29"/>
  <c r="H161" i="29"/>
  <c r="H162" i="29"/>
  <c r="H163" i="29"/>
  <c r="H164" i="29"/>
  <c r="H165" i="29"/>
  <c r="H166" i="29"/>
  <c r="H167" i="29"/>
  <c r="H168" i="29"/>
  <c r="H169" i="29"/>
  <c r="H170" i="29"/>
  <c r="H171" i="29"/>
  <c r="H172" i="29"/>
  <c r="H173" i="29"/>
  <c r="H174" i="29"/>
  <c r="H175" i="29"/>
  <c r="H176" i="29"/>
  <c r="H177" i="29"/>
  <c r="H178" i="29"/>
  <c r="H179" i="29"/>
  <c r="H180" i="29"/>
  <c r="H181" i="29"/>
  <c r="H182" i="29"/>
  <c r="H183" i="29"/>
  <c r="H184" i="29"/>
  <c r="H185" i="29"/>
  <c r="H186" i="29"/>
  <c r="H187" i="29"/>
  <c r="H188" i="29"/>
  <c r="H189" i="29"/>
  <c r="H190" i="29"/>
  <c r="H191" i="29"/>
  <c r="H192" i="29"/>
  <c r="H193" i="29"/>
  <c r="H194" i="29"/>
  <c r="H195" i="29"/>
  <c r="H196" i="29"/>
  <c r="H197" i="29"/>
  <c r="H198" i="29"/>
  <c r="H199" i="29"/>
  <c r="H200" i="29"/>
  <c r="H201" i="29"/>
  <c r="H202" i="29"/>
  <c r="H203" i="29"/>
  <c r="H204" i="29"/>
  <c r="H205" i="29"/>
  <c r="H206" i="29"/>
  <c r="H207" i="29"/>
  <c r="H208" i="29"/>
  <c r="H209" i="29"/>
  <c r="H210" i="29"/>
  <c r="H211" i="29"/>
  <c r="H212" i="29"/>
  <c r="H213" i="29"/>
  <c r="H214" i="29"/>
  <c r="H215" i="29"/>
  <c r="H216" i="29"/>
  <c r="H217" i="29"/>
  <c r="H218" i="29"/>
  <c r="H219" i="29"/>
  <c r="H220" i="29"/>
  <c r="H221" i="29"/>
  <c r="H222" i="29"/>
  <c r="H223" i="29"/>
  <c r="H224" i="29"/>
  <c r="H225" i="29"/>
  <c r="H2" i="29"/>
  <c r="G3" i="29"/>
  <c r="G4" i="29"/>
  <c r="G5" i="29"/>
  <c r="G6" i="29"/>
  <c r="G7" i="29"/>
  <c r="G8" i="29"/>
  <c r="G9" i="29"/>
  <c r="G10" i="29"/>
  <c r="G11" i="29"/>
  <c r="G12" i="29"/>
  <c r="G13" i="29"/>
  <c r="G14" i="29"/>
  <c r="G15" i="29"/>
  <c r="G16" i="29"/>
  <c r="G17" i="29"/>
  <c r="G18" i="29"/>
  <c r="G19" i="29"/>
  <c r="G20" i="29"/>
  <c r="G21" i="29"/>
  <c r="G22" i="29"/>
  <c r="G23" i="29"/>
  <c r="G24" i="29"/>
  <c r="G25" i="29"/>
  <c r="G26" i="29"/>
  <c r="G27" i="29"/>
  <c r="G28" i="29"/>
  <c r="G29" i="29"/>
  <c r="G30" i="29"/>
  <c r="G31" i="29"/>
  <c r="G32" i="29"/>
  <c r="G33" i="29"/>
  <c r="G34" i="29"/>
  <c r="G35" i="29"/>
  <c r="G36" i="29"/>
  <c r="G37" i="29"/>
  <c r="G38" i="29"/>
  <c r="G39" i="29"/>
  <c r="G40" i="29"/>
  <c r="G41" i="29"/>
  <c r="G42" i="29"/>
  <c r="G43" i="29"/>
  <c r="G44" i="29"/>
  <c r="G45" i="29"/>
  <c r="G46" i="29"/>
  <c r="G47" i="29"/>
  <c r="G48" i="29"/>
  <c r="G49" i="29"/>
  <c r="G50" i="29"/>
  <c r="G51" i="29"/>
  <c r="G52" i="29"/>
  <c r="G53" i="29"/>
  <c r="G54" i="29"/>
  <c r="G55" i="29"/>
  <c r="G56" i="29"/>
  <c r="G57" i="29"/>
  <c r="G58" i="29"/>
  <c r="G59" i="29"/>
  <c r="G60" i="29"/>
  <c r="G61" i="29"/>
  <c r="G62" i="29"/>
  <c r="G63" i="29"/>
  <c r="G64" i="29"/>
  <c r="G65" i="29"/>
  <c r="G66" i="29"/>
  <c r="G67" i="29"/>
  <c r="G68" i="29"/>
  <c r="G69" i="29"/>
  <c r="G70" i="29"/>
  <c r="G71" i="29"/>
  <c r="G72" i="29"/>
  <c r="G73" i="29"/>
  <c r="G74" i="29"/>
  <c r="G75" i="29"/>
  <c r="G76" i="29"/>
  <c r="G77" i="29"/>
  <c r="G78" i="29"/>
  <c r="G79" i="29"/>
  <c r="G80" i="29"/>
  <c r="G81" i="29"/>
  <c r="G82" i="29"/>
  <c r="G83" i="29"/>
  <c r="G84" i="29"/>
  <c r="G85" i="29"/>
  <c r="G86" i="29"/>
  <c r="G87" i="29"/>
  <c r="G88" i="29"/>
  <c r="G89" i="29"/>
  <c r="G90" i="29"/>
  <c r="G91" i="29"/>
  <c r="G92" i="29"/>
  <c r="G93" i="29"/>
  <c r="G94" i="29"/>
  <c r="G95" i="29"/>
  <c r="G96" i="29"/>
  <c r="G97" i="29"/>
  <c r="G98" i="29"/>
  <c r="G99" i="29"/>
  <c r="G100" i="29"/>
  <c r="G101" i="29"/>
  <c r="G102" i="29"/>
  <c r="G103" i="29"/>
  <c r="G104" i="29"/>
  <c r="G105" i="29"/>
  <c r="G106" i="29"/>
  <c r="G107" i="29"/>
  <c r="G108" i="29"/>
  <c r="G109" i="29"/>
  <c r="G110" i="29"/>
  <c r="G111" i="29"/>
  <c r="G112" i="29"/>
  <c r="G113" i="29"/>
  <c r="G114" i="29"/>
  <c r="G115" i="29"/>
  <c r="G116" i="29"/>
  <c r="G117" i="29"/>
  <c r="G118" i="29"/>
  <c r="G119" i="29"/>
  <c r="G120" i="29"/>
  <c r="G121" i="29"/>
  <c r="G122" i="29"/>
  <c r="G123" i="29"/>
  <c r="G124" i="29"/>
  <c r="G125" i="29"/>
  <c r="G126" i="29"/>
  <c r="G127" i="29"/>
  <c r="G128" i="29"/>
  <c r="G129" i="29"/>
  <c r="G130" i="29"/>
  <c r="G131" i="29"/>
  <c r="G132" i="29"/>
  <c r="G133" i="29"/>
  <c r="G134" i="29"/>
  <c r="G135" i="29"/>
  <c r="G136" i="29"/>
  <c r="G137" i="29"/>
  <c r="G138" i="29"/>
  <c r="G139" i="29"/>
  <c r="G140" i="29"/>
  <c r="G141" i="29"/>
  <c r="G142" i="29"/>
  <c r="G143" i="29"/>
  <c r="G144" i="29"/>
  <c r="G145" i="29"/>
  <c r="G146" i="29"/>
  <c r="G147" i="29"/>
  <c r="G148" i="29"/>
  <c r="G149" i="29"/>
  <c r="G150" i="29"/>
  <c r="G151" i="29"/>
  <c r="G152" i="29"/>
  <c r="G153" i="29"/>
  <c r="G154" i="29"/>
  <c r="G155" i="29"/>
  <c r="G156" i="29"/>
  <c r="G157" i="29"/>
  <c r="G158" i="29"/>
  <c r="G159" i="29"/>
  <c r="G160" i="29"/>
  <c r="G161" i="29"/>
  <c r="G162" i="29"/>
  <c r="G163" i="29"/>
  <c r="G164" i="29"/>
  <c r="G165" i="29"/>
  <c r="G166" i="29"/>
  <c r="G167" i="29"/>
  <c r="G168" i="29"/>
  <c r="G169" i="29"/>
  <c r="G170" i="29"/>
  <c r="G171" i="29"/>
  <c r="G172" i="29"/>
  <c r="G173" i="29"/>
  <c r="G174" i="29"/>
  <c r="G175" i="29"/>
  <c r="G176" i="29"/>
  <c r="G177" i="29"/>
  <c r="G178" i="29"/>
  <c r="G179" i="29"/>
  <c r="G180" i="29"/>
  <c r="G181" i="29"/>
  <c r="G182" i="29"/>
  <c r="G183" i="29"/>
  <c r="G184" i="29"/>
  <c r="G185" i="29"/>
  <c r="G186" i="29"/>
  <c r="G187" i="29"/>
  <c r="G188" i="29"/>
  <c r="G189" i="29"/>
  <c r="G190" i="29"/>
  <c r="G191" i="29"/>
  <c r="G192" i="29"/>
  <c r="G193" i="29"/>
  <c r="G194" i="29"/>
  <c r="G195" i="29"/>
  <c r="G196" i="29"/>
  <c r="G197" i="29"/>
  <c r="G198" i="29"/>
  <c r="G199" i="29"/>
  <c r="G200" i="29"/>
  <c r="G201" i="29"/>
  <c r="G202" i="29"/>
  <c r="G203" i="29"/>
  <c r="G204" i="29"/>
  <c r="G205" i="29"/>
  <c r="G206" i="29"/>
  <c r="G207" i="29"/>
  <c r="G208" i="29"/>
  <c r="G209" i="29"/>
  <c r="G210" i="29"/>
  <c r="G211" i="29"/>
  <c r="G212" i="29"/>
  <c r="G213" i="29"/>
  <c r="G214" i="29"/>
  <c r="G215" i="29"/>
  <c r="G216" i="29"/>
  <c r="G217" i="29"/>
  <c r="G218" i="29"/>
  <c r="G219" i="29"/>
  <c r="G220" i="29"/>
  <c r="G221" i="29"/>
  <c r="G222" i="29"/>
  <c r="G223" i="29"/>
  <c r="G224" i="29"/>
  <c r="G225" i="29"/>
  <c r="G2" i="29"/>
  <c r="F3" i="29"/>
  <c r="F4" i="29"/>
  <c r="F5" i="29"/>
  <c r="F6" i="29"/>
  <c r="F7" i="29"/>
  <c r="F8" i="29"/>
  <c r="F9" i="29"/>
  <c r="F10" i="29"/>
  <c r="F11" i="29"/>
  <c r="F12" i="29"/>
  <c r="F13" i="29"/>
  <c r="F14" i="29"/>
  <c r="F15" i="29"/>
  <c r="F16" i="29"/>
  <c r="F17" i="29"/>
  <c r="F18" i="29"/>
  <c r="F19" i="29"/>
  <c r="F20" i="29"/>
  <c r="F21" i="29"/>
  <c r="F22" i="29"/>
  <c r="F23" i="29"/>
  <c r="F24" i="29"/>
  <c r="F25" i="29"/>
  <c r="F26" i="29"/>
  <c r="F27" i="29"/>
  <c r="F28" i="29"/>
  <c r="F29" i="29"/>
  <c r="F30" i="29"/>
  <c r="F31" i="29"/>
  <c r="F32" i="29"/>
  <c r="F33" i="29"/>
  <c r="F34" i="29"/>
  <c r="F35" i="29"/>
  <c r="F36" i="29"/>
  <c r="F37" i="29"/>
  <c r="F38" i="29"/>
  <c r="F39" i="29"/>
  <c r="F40" i="29"/>
  <c r="F41" i="29"/>
  <c r="F42" i="29"/>
  <c r="F43" i="29"/>
  <c r="F44" i="29"/>
  <c r="F45" i="29"/>
  <c r="F46" i="29"/>
  <c r="F47" i="29"/>
  <c r="F48" i="29"/>
  <c r="F49" i="29"/>
  <c r="F50" i="29"/>
  <c r="F51" i="29"/>
  <c r="F52" i="29"/>
  <c r="F53" i="29"/>
  <c r="F54" i="29"/>
  <c r="F55" i="29"/>
  <c r="F56" i="29"/>
  <c r="F57" i="29"/>
  <c r="F58" i="29"/>
  <c r="F59" i="29"/>
  <c r="F60" i="29"/>
  <c r="F61" i="29"/>
  <c r="F62" i="29"/>
  <c r="F63" i="29"/>
  <c r="F64" i="29"/>
  <c r="F65" i="29"/>
  <c r="F66" i="29"/>
  <c r="F67" i="29"/>
  <c r="F68" i="29"/>
  <c r="F69" i="29"/>
  <c r="F70" i="29"/>
  <c r="F71" i="29"/>
  <c r="F72" i="29"/>
  <c r="F73" i="29"/>
  <c r="F74" i="29"/>
  <c r="F75" i="29"/>
  <c r="F76" i="29"/>
  <c r="F77" i="29"/>
  <c r="F78" i="29"/>
  <c r="F79" i="29"/>
  <c r="F80" i="29"/>
  <c r="F81" i="29"/>
  <c r="F82" i="29"/>
  <c r="F83" i="29"/>
  <c r="F84" i="29"/>
  <c r="F85" i="29"/>
  <c r="F86" i="29"/>
  <c r="F87" i="29"/>
  <c r="F88" i="29"/>
  <c r="F89" i="29"/>
  <c r="F90" i="29"/>
  <c r="F91" i="29"/>
  <c r="F92" i="29"/>
  <c r="F93" i="29"/>
  <c r="F94" i="29"/>
  <c r="F95" i="29"/>
  <c r="F96" i="29"/>
  <c r="F97" i="29"/>
  <c r="F98" i="29"/>
  <c r="F99" i="29"/>
  <c r="F100" i="29"/>
  <c r="F101" i="29"/>
  <c r="F102" i="29"/>
  <c r="F103" i="29"/>
  <c r="F104" i="29"/>
  <c r="F105" i="29"/>
  <c r="F106" i="29"/>
  <c r="F107" i="29"/>
  <c r="F108" i="29"/>
  <c r="F109" i="29"/>
  <c r="F110" i="29"/>
  <c r="F111" i="29"/>
  <c r="F112" i="29"/>
  <c r="F113" i="29"/>
  <c r="F114" i="29"/>
  <c r="F115" i="29"/>
  <c r="F116" i="29"/>
  <c r="F117" i="29"/>
  <c r="F118" i="29"/>
  <c r="F119" i="29"/>
  <c r="F120" i="29"/>
  <c r="F121" i="29"/>
  <c r="F122" i="29"/>
  <c r="F123" i="29"/>
  <c r="F124" i="29"/>
  <c r="F125" i="29"/>
  <c r="F126" i="29"/>
  <c r="F127" i="29"/>
  <c r="F128" i="29"/>
  <c r="F129" i="29"/>
  <c r="F130" i="29"/>
  <c r="F131" i="29"/>
  <c r="F132" i="29"/>
  <c r="F133" i="29"/>
  <c r="F134" i="29"/>
  <c r="F135" i="29"/>
  <c r="F136" i="29"/>
  <c r="F137" i="29"/>
  <c r="F138" i="29"/>
  <c r="F139" i="29"/>
  <c r="F140" i="29"/>
  <c r="F141" i="29"/>
  <c r="F142" i="29"/>
  <c r="F143" i="29"/>
  <c r="F144" i="29"/>
  <c r="F145" i="29"/>
  <c r="F146" i="29"/>
  <c r="F147" i="29"/>
  <c r="F148" i="29"/>
  <c r="F149" i="29"/>
  <c r="F150" i="29"/>
  <c r="F151" i="29"/>
  <c r="F152" i="29"/>
  <c r="F153" i="29"/>
  <c r="F154" i="29"/>
  <c r="F155" i="29"/>
  <c r="F156" i="29"/>
  <c r="F157" i="29"/>
  <c r="F158" i="29"/>
  <c r="F159" i="29"/>
  <c r="F160" i="29"/>
  <c r="F161" i="29"/>
  <c r="F162" i="29"/>
  <c r="F163" i="29"/>
  <c r="F164" i="29"/>
  <c r="F165" i="29"/>
  <c r="F166" i="29"/>
  <c r="F167" i="29"/>
  <c r="F168" i="29"/>
  <c r="F169" i="29"/>
  <c r="F170" i="29"/>
  <c r="F171" i="29"/>
  <c r="F172" i="29"/>
  <c r="F173" i="29"/>
  <c r="F174" i="29"/>
  <c r="F175" i="29"/>
  <c r="F176" i="29"/>
  <c r="F177" i="29"/>
  <c r="F178" i="29"/>
  <c r="F179" i="29"/>
  <c r="F180" i="29"/>
  <c r="F181" i="29"/>
  <c r="F182" i="29"/>
  <c r="F183" i="29"/>
  <c r="F184" i="29"/>
  <c r="F185" i="29"/>
  <c r="F186" i="29"/>
  <c r="F187" i="29"/>
  <c r="F188" i="29"/>
  <c r="F189" i="29"/>
  <c r="F190" i="29"/>
  <c r="F191" i="29"/>
  <c r="F192" i="29"/>
  <c r="F193" i="29"/>
  <c r="F194" i="29"/>
  <c r="F195" i="29"/>
  <c r="F196" i="29"/>
  <c r="F197" i="29"/>
  <c r="F198" i="29"/>
  <c r="F199" i="29"/>
  <c r="F200" i="29"/>
  <c r="F201" i="29"/>
  <c r="F202" i="29"/>
  <c r="F203" i="29"/>
  <c r="F204" i="29"/>
  <c r="F205" i="29"/>
  <c r="F206" i="29"/>
  <c r="F207" i="29"/>
  <c r="F208" i="29"/>
  <c r="F209" i="29"/>
  <c r="F210" i="29"/>
  <c r="F211" i="29"/>
  <c r="F212" i="29"/>
  <c r="F213" i="29"/>
  <c r="F214" i="29"/>
  <c r="F215" i="29"/>
  <c r="F216" i="29"/>
  <c r="F217" i="29"/>
  <c r="F218" i="29"/>
  <c r="F219" i="29"/>
  <c r="F220" i="29"/>
  <c r="F221" i="29"/>
  <c r="F222" i="29"/>
  <c r="F223" i="29"/>
  <c r="F224" i="29"/>
  <c r="F225" i="29"/>
  <c r="F2" i="29"/>
  <c r="G231" i="29"/>
  <c r="G235" i="29" l="1"/>
  <c r="G236" i="29"/>
  <c r="G237" i="29"/>
  <c r="G232" i="29"/>
  <c r="H232" i="29" s="1"/>
  <c r="G234" i="29"/>
  <c r="G233" i="29"/>
  <c r="H233" i="29" s="1"/>
  <c r="H237" i="29" l="1"/>
  <c r="H234" i="29"/>
  <c r="H236" i="29"/>
  <c r="H235" i="29"/>
  <c r="G2" i="1" l="1" a="1"/>
  <c r="G2" i="1" s="1"/>
  <c r="F6" i="27"/>
  <c r="E6" i="27"/>
  <c r="D6" i="27"/>
  <c r="C6" i="27"/>
  <c r="F5" i="27"/>
  <c r="E5" i="27"/>
  <c r="D5" i="27"/>
  <c r="C5" i="27"/>
  <c r="F4" i="27"/>
  <c r="E4" i="27"/>
  <c r="D4" i="27"/>
  <c r="C4" i="27"/>
  <c r="F3" i="27"/>
  <c r="E3" i="27"/>
  <c r="D3" i="27"/>
  <c r="C3" i="27"/>
  <c r="I2" i="1"/>
  <c r="I3" i="1"/>
  <c r="I4" i="1"/>
  <c r="I5" i="1"/>
  <c r="I6" i="1"/>
  <c r="I7" i="1"/>
  <c r="I8" i="1"/>
  <c r="I9" i="1"/>
  <c r="I10" i="1"/>
  <c r="I11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G3" i="27" l="1"/>
  <c r="D7" i="27"/>
  <c r="G6" i="27"/>
  <c r="C7" i="27"/>
  <c r="G5" i="27"/>
  <c r="E7" i="27"/>
  <c r="F7" i="27"/>
  <c r="G7" i="27"/>
  <c r="G4" i="27"/>
  <c r="F7" i="22" l="1"/>
  <c r="F6" i="22"/>
  <c r="F5" i="22"/>
  <c r="F4" i="22"/>
  <c r="F3" i="22"/>
  <c r="C6" i="22"/>
  <c r="C4" i="22"/>
  <c r="C7" i="22"/>
  <c r="C5" i="22"/>
  <c r="C3" i="22"/>
  <c r="D115" i="11"/>
  <c r="H69" i="1" l="1" a="1"/>
  <c r="H69" i="1" s="1"/>
  <c r="G9" i="1" a="1"/>
  <c r="G9" i="1" s="1"/>
  <c r="G16" i="1" a="1"/>
  <c r="G16" i="1" s="1"/>
  <c r="G24" i="1" a="1"/>
  <c r="G24" i="1" s="1"/>
  <c r="G31" i="1" a="1"/>
  <c r="G31" i="1" s="1"/>
  <c r="G38" i="1" a="1"/>
  <c r="G38" i="1" s="1"/>
  <c r="G53" i="1" a="1"/>
  <c r="G53" i="1" s="1"/>
  <c r="G61" i="1" a="1"/>
  <c r="G61" i="1" s="1"/>
  <c r="G68" i="1" a="1"/>
  <c r="G68" i="1" s="1"/>
  <c r="G75" i="1" a="1"/>
  <c r="G75" i="1" s="1"/>
  <c r="G82" i="1" a="1"/>
  <c r="G82" i="1" s="1"/>
  <c r="G97" i="1" a="1"/>
  <c r="G97" i="1" s="1"/>
  <c r="G104" i="1" a="1"/>
  <c r="G104" i="1" s="1"/>
  <c r="G111" i="1" a="1"/>
  <c r="G111" i="1" s="1"/>
  <c r="G119" i="1" a="1"/>
  <c r="G119" i="1" s="1"/>
  <c r="G126" i="1" a="1"/>
  <c r="G126" i="1" s="1"/>
  <c r="G141" i="1" a="1"/>
  <c r="G141" i="1" s="1"/>
  <c r="G148" i="1" a="1"/>
  <c r="G148" i="1" s="1"/>
  <c r="G155" i="1" a="1"/>
  <c r="G155" i="1" s="1"/>
  <c r="G163" i="1" a="1"/>
  <c r="G163" i="1" s="1"/>
  <c r="G170" i="1" a="1"/>
  <c r="G170" i="1" s="1"/>
  <c r="G177" i="1" a="1"/>
  <c r="G177" i="1" s="1"/>
  <c r="G185" i="1" a="1"/>
  <c r="G185" i="1" s="1"/>
  <c r="G193" i="1" a="1"/>
  <c r="G193" i="1" s="1"/>
  <c r="G200" i="1" a="1"/>
  <c r="G200" i="1" s="1"/>
  <c r="G207" i="1" a="1"/>
  <c r="G207" i="1" s="1"/>
  <c r="G215" i="1" a="1"/>
  <c r="G215" i="1" s="1"/>
  <c r="G223" i="1" a="1"/>
  <c r="G223" i="1" s="1"/>
  <c r="G230" i="1" a="1"/>
  <c r="G230" i="1" s="1"/>
  <c r="G245" i="1" a="1"/>
  <c r="G245" i="1" s="1"/>
  <c r="G253" i="1" a="1"/>
  <c r="G253" i="1" s="1"/>
  <c r="G261" i="1" a="1"/>
  <c r="G261" i="1" s="1"/>
  <c r="G268" i="1" a="1"/>
  <c r="G268" i="1" s="1"/>
  <c r="G275" i="1" a="1"/>
  <c r="G275" i="1" s="1"/>
  <c r="G289" i="1" a="1"/>
  <c r="G289" i="1" s="1"/>
  <c r="G296" i="1" a="1"/>
  <c r="G296" i="1" s="1"/>
  <c r="G303" i="1" a="1"/>
  <c r="G303" i="1" s="1"/>
  <c r="G310" i="1" a="1"/>
  <c r="G310" i="1" s="1"/>
  <c r="G317" i="1" a="1"/>
  <c r="G317" i="1" s="1"/>
  <c r="G325" i="1" a="1"/>
  <c r="G325" i="1" s="1"/>
  <c r="G332" i="1" a="1"/>
  <c r="G332" i="1" s="1"/>
  <c r="G339" i="1" a="1"/>
  <c r="G339" i="1" s="1"/>
  <c r="G355" i="1" a="1"/>
  <c r="G355" i="1" s="1"/>
  <c r="G362" i="1" a="1"/>
  <c r="G362" i="1" s="1"/>
  <c r="G369" i="1" a="1"/>
  <c r="G369" i="1" s="1"/>
  <c r="G377" i="1" a="1"/>
  <c r="G377" i="1" s="1"/>
  <c r="G385" i="1" a="1"/>
  <c r="G385" i="1" s="1"/>
  <c r="G393" i="1" a="1"/>
  <c r="G393" i="1" s="1"/>
  <c r="G401" i="1" a="1"/>
  <c r="G401" i="1" s="1"/>
  <c r="G409" i="1" a="1"/>
  <c r="G409" i="1" s="1"/>
  <c r="G417" i="1" a="1"/>
  <c r="G417" i="1" s="1"/>
  <c r="G425" i="1" a="1"/>
  <c r="G425" i="1" s="1"/>
  <c r="G433" i="1" a="1"/>
  <c r="G433" i="1" s="1"/>
  <c r="G441" i="1" a="1"/>
  <c r="G441" i="1" s="1"/>
  <c r="G449" i="1" a="1"/>
  <c r="G449" i="1" s="1"/>
  <c r="G457" i="1" a="1"/>
  <c r="G457" i="1" s="1"/>
  <c r="G465" i="1" a="1"/>
  <c r="G465" i="1" s="1"/>
  <c r="G473" i="1" a="1"/>
  <c r="G473" i="1" s="1"/>
  <c r="G481" i="1" a="1"/>
  <c r="G481" i="1" s="1"/>
  <c r="G489" i="1" a="1"/>
  <c r="G489" i="1" s="1"/>
  <c r="G497" i="1" a="1"/>
  <c r="G497" i="1" s="1"/>
  <c r="G505" i="1" a="1"/>
  <c r="G505" i="1" s="1"/>
  <c r="G513" i="1" a="1"/>
  <c r="G513" i="1" s="1"/>
  <c r="G521" i="1" a="1"/>
  <c r="G521" i="1" s="1"/>
  <c r="G529" i="1" a="1"/>
  <c r="G529" i="1" s="1"/>
  <c r="G537" i="1" a="1"/>
  <c r="G537" i="1" s="1"/>
  <c r="G545" i="1" a="1"/>
  <c r="G545" i="1" s="1"/>
  <c r="G553" i="1" a="1"/>
  <c r="G553" i="1" s="1"/>
  <c r="G561" i="1" a="1"/>
  <c r="G561" i="1" s="1"/>
  <c r="G569" i="1" a="1"/>
  <c r="G569" i="1" s="1"/>
  <c r="G577" i="1" a="1"/>
  <c r="G577" i="1" s="1"/>
  <c r="G585" i="1" a="1"/>
  <c r="G585" i="1" s="1"/>
  <c r="G3" i="1" a="1"/>
  <c r="G3" i="1" s="1"/>
  <c r="G10" i="1" a="1"/>
  <c r="G10" i="1" s="1"/>
  <c r="G17" i="1" a="1"/>
  <c r="G17" i="1" s="1"/>
  <c r="G25" i="1" a="1"/>
  <c r="G25" i="1" s="1"/>
  <c r="G32" i="1" a="1"/>
  <c r="G32" i="1" s="1"/>
  <c r="G39" i="1" a="1"/>
  <c r="G39" i="1" s="1"/>
  <c r="G46" i="1" a="1"/>
  <c r="G46" i="1" s="1"/>
  <c r="G54" i="1" a="1"/>
  <c r="G54" i="1" s="1"/>
  <c r="G69" i="1" a="1"/>
  <c r="G69" i="1" s="1"/>
  <c r="G76" i="1" a="1"/>
  <c r="G76" i="1" s="1"/>
  <c r="G83" i="1" a="1"/>
  <c r="G83" i="1" s="1"/>
  <c r="G90" i="1" a="1"/>
  <c r="G90" i="1" s="1"/>
  <c r="G98" i="1" a="1"/>
  <c r="G98" i="1" s="1"/>
  <c r="G105" i="1" a="1"/>
  <c r="G105" i="1" s="1"/>
  <c r="G112" i="1" a="1"/>
  <c r="G112" i="1" s="1"/>
  <c r="G120" i="1" a="1"/>
  <c r="G120" i="1" s="1"/>
  <c r="G127" i="1" a="1"/>
  <c r="G127" i="1" s="1"/>
  <c r="G134" i="1" a="1"/>
  <c r="G134" i="1" s="1"/>
  <c r="G149" i="1" a="1"/>
  <c r="G149" i="1" s="1"/>
  <c r="G156" i="1" a="1"/>
  <c r="G156" i="1" s="1"/>
  <c r="G164" i="1" a="1"/>
  <c r="G164" i="1" s="1"/>
  <c r="G171" i="1" a="1"/>
  <c r="G171" i="1" s="1"/>
  <c r="G178" i="1" a="1"/>
  <c r="G178" i="1" s="1"/>
  <c r="G186" i="1" a="1"/>
  <c r="G186" i="1" s="1"/>
  <c r="G194" i="1" a="1"/>
  <c r="G194" i="1" s="1"/>
  <c r="G201" i="1" a="1"/>
  <c r="G201" i="1" s="1"/>
  <c r="G208" i="1" a="1"/>
  <c r="G208" i="1" s="1"/>
  <c r="G216" i="1" a="1"/>
  <c r="G216" i="1" s="1"/>
  <c r="G224" i="1" a="1"/>
  <c r="G224" i="1" s="1"/>
  <c r="G231" i="1" a="1"/>
  <c r="G231" i="1" s="1"/>
  <c r="G238" i="1" a="1"/>
  <c r="G238" i="1" s="1"/>
  <c r="G246" i="1" a="1"/>
  <c r="G246" i="1" s="1"/>
  <c r="G254" i="1" a="1"/>
  <c r="G254" i="1" s="1"/>
  <c r="G269" i="1" a="1"/>
  <c r="G269" i="1" s="1"/>
  <c r="G276" i="1" a="1"/>
  <c r="G276" i="1" s="1"/>
  <c r="G282" i="1" a="1"/>
  <c r="G282" i="1" s="1"/>
  <c r="G290" i="1" a="1"/>
  <c r="G290" i="1" s="1"/>
  <c r="G297" i="1" a="1"/>
  <c r="G297" i="1" s="1"/>
  <c r="G304" i="1" a="1"/>
  <c r="G304" i="1" s="1"/>
  <c r="G311" i="1" a="1"/>
  <c r="G311" i="1" s="1"/>
  <c r="G318" i="1" a="1"/>
  <c r="G318" i="1" s="1"/>
  <c r="G333" i="1" a="1"/>
  <c r="G333" i="1" s="1"/>
  <c r="G340" i="1" a="1"/>
  <c r="G340" i="1" s="1"/>
  <c r="G345" i="1" a="1"/>
  <c r="G345" i="1" s="1"/>
  <c r="G350" i="1" a="1"/>
  <c r="G350" i="1" s="1"/>
  <c r="G356" i="1" a="1"/>
  <c r="G356" i="1" s="1"/>
  <c r="G363" i="1" a="1"/>
  <c r="G363" i="1" s="1"/>
  <c r="G370" i="1" a="1"/>
  <c r="G370" i="1" s="1"/>
  <c r="G378" i="1" a="1"/>
  <c r="G378" i="1" s="1"/>
  <c r="G386" i="1" a="1"/>
  <c r="G386" i="1" s="1"/>
  <c r="G394" i="1" a="1"/>
  <c r="G394" i="1" s="1"/>
  <c r="G402" i="1" a="1"/>
  <c r="G402" i="1" s="1"/>
  <c r="G410" i="1" a="1"/>
  <c r="G410" i="1" s="1"/>
  <c r="G418" i="1" a="1"/>
  <c r="G418" i="1" s="1"/>
  <c r="G426" i="1" a="1"/>
  <c r="G426" i="1" s="1"/>
  <c r="G434" i="1" a="1"/>
  <c r="G434" i="1" s="1"/>
  <c r="G442" i="1" a="1"/>
  <c r="G442" i="1" s="1"/>
  <c r="G450" i="1" a="1"/>
  <c r="G450" i="1" s="1"/>
  <c r="G458" i="1" a="1"/>
  <c r="G458" i="1" s="1"/>
  <c r="G466" i="1" a="1"/>
  <c r="G466" i="1" s="1"/>
  <c r="G474" i="1" a="1"/>
  <c r="G474" i="1" s="1"/>
  <c r="G482" i="1" a="1"/>
  <c r="G482" i="1" s="1"/>
  <c r="G490" i="1" a="1"/>
  <c r="G490" i="1" s="1"/>
  <c r="G498" i="1" a="1"/>
  <c r="G498" i="1" s="1"/>
  <c r="G506" i="1" a="1"/>
  <c r="G506" i="1" s="1"/>
  <c r="G514" i="1" a="1"/>
  <c r="G514" i="1" s="1"/>
  <c r="G522" i="1" a="1"/>
  <c r="G522" i="1" s="1"/>
  <c r="G530" i="1" a="1"/>
  <c r="G530" i="1" s="1"/>
  <c r="G538" i="1" a="1"/>
  <c r="G538" i="1" s="1"/>
  <c r="G546" i="1" a="1"/>
  <c r="G546" i="1" s="1"/>
  <c r="G554" i="1" a="1"/>
  <c r="G554" i="1" s="1"/>
  <c r="G562" i="1" a="1"/>
  <c r="G562" i="1" s="1"/>
  <c r="G4" i="1" a="1"/>
  <c r="G4" i="1" s="1"/>
  <c r="G11" i="1" a="1"/>
  <c r="G11" i="1" s="1"/>
  <c r="G18" i="1" a="1"/>
  <c r="G18" i="1" s="1"/>
  <c r="G26" i="1" a="1"/>
  <c r="G26" i="1" s="1"/>
  <c r="G33" i="1" a="1"/>
  <c r="G33" i="1" s="1"/>
  <c r="G40" i="1" a="1"/>
  <c r="G40" i="1" s="1"/>
  <c r="G47" i="1" a="1"/>
  <c r="G47" i="1" s="1"/>
  <c r="G55" i="1" a="1"/>
  <c r="G55" i="1" s="1"/>
  <c r="G62" i="1" a="1"/>
  <c r="G62" i="1" s="1"/>
  <c r="G77" i="1" a="1"/>
  <c r="G77" i="1" s="1"/>
  <c r="G84" i="1" a="1"/>
  <c r="G84" i="1" s="1"/>
  <c r="G91" i="1" a="1"/>
  <c r="G91" i="1" s="1"/>
  <c r="G99" i="1" a="1"/>
  <c r="G99" i="1" s="1"/>
  <c r="G106" i="1" a="1"/>
  <c r="G106" i="1" s="1"/>
  <c r="G113" i="1" a="1"/>
  <c r="G113" i="1" s="1"/>
  <c r="G121" i="1" a="1"/>
  <c r="G121" i="1" s="1"/>
  <c r="G128" i="1" a="1"/>
  <c r="G128" i="1" s="1"/>
  <c r="G135" i="1" a="1"/>
  <c r="G135" i="1" s="1"/>
  <c r="G142" i="1" a="1"/>
  <c r="G142" i="1" s="1"/>
  <c r="G150" i="1" a="1"/>
  <c r="G150" i="1" s="1"/>
  <c r="G157" i="1" a="1"/>
  <c r="G157" i="1" s="1"/>
  <c r="G165" i="1" a="1"/>
  <c r="G165" i="1" s="1"/>
  <c r="G172" i="1" a="1"/>
  <c r="G172" i="1" s="1"/>
  <c r="G179" i="1" a="1"/>
  <c r="G179" i="1" s="1"/>
  <c r="G187" i="1" a="1"/>
  <c r="G187" i="1" s="1"/>
  <c r="G195" i="1" a="1"/>
  <c r="G195" i="1" s="1"/>
  <c r="G202" i="1" a="1"/>
  <c r="G202" i="1" s="1"/>
  <c r="G209" i="1" a="1"/>
  <c r="G209" i="1" s="1"/>
  <c r="G217" i="1" a="1"/>
  <c r="G217" i="1" s="1"/>
  <c r="G225" i="1" a="1"/>
  <c r="G225" i="1" s="1"/>
  <c r="G232" i="1" a="1"/>
  <c r="G232" i="1" s="1"/>
  <c r="G239" i="1" a="1"/>
  <c r="G239" i="1" s="1"/>
  <c r="G247" i="1" a="1"/>
  <c r="G247" i="1" s="1"/>
  <c r="G255" i="1" a="1"/>
  <c r="G255" i="1" s="1"/>
  <c r="G262" i="1" a="1"/>
  <c r="G262" i="1" s="1"/>
  <c r="G277" i="1" a="1"/>
  <c r="G277" i="1" s="1"/>
  <c r="G283" i="1" a="1"/>
  <c r="G283" i="1" s="1"/>
  <c r="G291" i="1" a="1"/>
  <c r="G291" i="1" s="1"/>
  <c r="G298" i="1" a="1"/>
  <c r="G298" i="1" s="1"/>
  <c r="G305" i="1" a="1"/>
  <c r="G305" i="1" s="1"/>
  <c r="G312" i="1" a="1"/>
  <c r="G312" i="1" s="1"/>
  <c r="G319" i="1" a="1"/>
  <c r="G319" i="1" s="1"/>
  <c r="G326" i="1" a="1"/>
  <c r="G326" i="1" s="1"/>
  <c r="G341" i="1" a="1"/>
  <c r="G341" i="1" s="1"/>
  <c r="G351" i="1" a="1"/>
  <c r="G351" i="1" s="1"/>
  <c r="G357" i="1" a="1"/>
  <c r="G357" i="1" s="1"/>
  <c r="G364" i="1" a="1"/>
  <c r="G364" i="1" s="1"/>
  <c r="G371" i="1" a="1"/>
  <c r="G371" i="1" s="1"/>
  <c r="G379" i="1" a="1"/>
  <c r="G379" i="1" s="1"/>
  <c r="G387" i="1" a="1"/>
  <c r="G387" i="1" s="1"/>
  <c r="G395" i="1" a="1"/>
  <c r="G395" i="1" s="1"/>
  <c r="G403" i="1" a="1"/>
  <c r="G403" i="1" s="1"/>
  <c r="G411" i="1" a="1"/>
  <c r="G411" i="1" s="1"/>
  <c r="G419" i="1" a="1"/>
  <c r="G419" i="1" s="1"/>
  <c r="G427" i="1" a="1"/>
  <c r="G427" i="1" s="1"/>
  <c r="G435" i="1" a="1"/>
  <c r="G435" i="1" s="1"/>
  <c r="G443" i="1" a="1"/>
  <c r="G443" i="1" s="1"/>
  <c r="G451" i="1" a="1"/>
  <c r="G451" i="1" s="1"/>
  <c r="G459" i="1" a="1"/>
  <c r="G459" i="1" s="1"/>
  <c r="G467" i="1" a="1"/>
  <c r="G467" i="1" s="1"/>
  <c r="G475" i="1" a="1"/>
  <c r="G475" i="1" s="1"/>
  <c r="G483" i="1" a="1"/>
  <c r="G483" i="1" s="1"/>
  <c r="G491" i="1" a="1"/>
  <c r="G491" i="1" s="1"/>
  <c r="G499" i="1" a="1"/>
  <c r="G499" i="1" s="1"/>
  <c r="G507" i="1" a="1"/>
  <c r="G507" i="1" s="1"/>
  <c r="G515" i="1" a="1"/>
  <c r="G515" i="1" s="1"/>
  <c r="G523" i="1" a="1"/>
  <c r="G523" i="1" s="1"/>
  <c r="G531" i="1" a="1"/>
  <c r="G531" i="1" s="1"/>
  <c r="G539" i="1" a="1"/>
  <c r="G539" i="1" s="1"/>
  <c r="G547" i="1" a="1"/>
  <c r="G547" i="1" s="1"/>
  <c r="G555" i="1" a="1"/>
  <c r="G555" i="1" s="1"/>
  <c r="G563" i="1" a="1"/>
  <c r="G563" i="1" s="1"/>
  <c r="G571" i="1" a="1"/>
  <c r="G571" i="1" s="1"/>
  <c r="G579" i="1" a="1"/>
  <c r="G579" i="1" s="1"/>
  <c r="G587" i="1" a="1"/>
  <c r="G587" i="1" s="1"/>
  <c r="G595" i="1" a="1"/>
  <c r="G595" i="1" s="1"/>
  <c r="G603" i="1" a="1"/>
  <c r="G603" i="1" s="1"/>
  <c r="G611" i="1" a="1"/>
  <c r="G611" i="1" s="1"/>
  <c r="G619" i="1" a="1"/>
  <c r="G619" i="1" s="1"/>
  <c r="G627" i="1" a="1"/>
  <c r="G627" i="1" s="1"/>
  <c r="G635" i="1" a="1"/>
  <c r="G635" i="1" s="1"/>
  <c r="G5" i="1" a="1"/>
  <c r="G5" i="1" s="1"/>
  <c r="G12" i="1" a="1"/>
  <c r="G12" i="1" s="1"/>
  <c r="G19" i="1" a="1"/>
  <c r="G19" i="1" s="1"/>
  <c r="G27" i="1" a="1"/>
  <c r="G27" i="1" s="1"/>
  <c r="G34" i="1" a="1"/>
  <c r="G34" i="1" s="1"/>
  <c r="G41" i="1" a="1"/>
  <c r="G41" i="1" s="1"/>
  <c r="G48" i="1" a="1"/>
  <c r="G48" i="1" s="1"/>
  <c r="G56" i="1" a="1"/>
  <c r="G56" i="1" s="1"/>
  <c r="G63" i="1" a="1"/>
  <c r="G63" i="1" s="1"/>
  <c r="G70" i="1" a="1"/>
  <c r="G70" i="1" s="1"/>
  <c r="G85" i="1" a="1"/>
  <c r="G85" i="1" s="1"/>
  <c r="G92" i="1" a="1"/>
  <c r="G92" i="1" s="1"/>
  <c r="G100" i="1" a="1"/>
  <c r="G100" i="1" s="1"/>
  <c r="G107" i="1" a="1"/>
  <c r="G107" i="1" s="1"/>
  <c r="G114" i="1" a="1"/>
  <c r="G114" i="1" s="1"/>
  <c r="G129" i="1" a="1"/>
  <c r="G129" i="1" s="1"/>
  <c r="G136" i="1" a="1"/>
  <c r="G136" i="1" s="1"/>
  <c r="G143" i="1" a="1"/>
  <c r="G143" i="1" s="1"/>
  <c r="G151" i="1" a="1"/>
  <c r="G151" i="1" s="1"/>
  <c r="G158" i="1" a="1"/>
  <c r="G158" i="1" s="1"/>
  <c r="G173" i="1" a="1"/>
  <c r="G173" i="1" s="1"/>
  <c r="G180" i="1" a="1"/>
  <c r="G180" i="1" s="1"/>
  <c r="G188" i="1" a="1"/>
  <c r="G188" i="1" s="1"/>
  <c r="G196" i="1" a="1"/>
  <c r="G196" i="1" s="1"/>
  <c r="G203" i="1" a="1"/>
  <c r="G203" i="1" s="1"/>
  <c r="G210" i="1" a="1"/>
  <c r="G210" i="1" s="1"/>
  <c r="G218" i="1" a="1"/>
  <c r="G218" i="1" s="1"/>
  <c r="G226" i="1" a="1"/>
  <c r="G226" i="1" s="1"/>
  <c r="G233" i="1" a="1"/>
  <c r="G233" i="1" s="1"/>
  <c r="G240" i="1" a="1"/>
  <c r="G240" i="1" s="1"/>
  <c r="G248" i="1" a="1"/>
  <c r="G248" i="1" s="1"/>
  <c r="G256" i="1" a="1"/>
  <c r="G256" i="1" s="1"/>
  <c r="G263" i="1" a="1"/>
  <c r="G263" i="1" s="1"/>
  <c r="G270" i="1" a="1"/>
  <c r="G270" i="1" s="1"/>
  <c r="G284" i="1" a="1"/>
  <c r="G284" i="1" s="1"/>
  <c r="G292" i="1" a="1"/>
  <c r="G292" i="1" s="1"/>
  <c r="G299" i="1" a="1"/>
  <c r="G299" i="1" s="1"/>
  <c r="G306" i="1" a="1"/>
  <c r="G306" i="1" s="1"/>
  <c r="G313" i="1" a="1"/>
  <c r="G313" i="1" s="1"/>
  <c r="G320" i="1" a="1"/>
  <c r="G320" i="1" s="1"/>
  <c r="G327" i="1" a="1"/>
  <c r="G327" i="1" s="1"/>
  <c r="G334" i="1" a="1"/>
  <c r="G334" i="1" s="1"/>
  <c r="G346" i="1" a="1"/>
  <c r="G346" i="1" s="1"/>
  <c r="G352" i="1" a="1"/>
  <c r="G352" i="1" s="1"/>
  <c r="G365" i="1" a="1"/>
  <c r="G365" i="1" s="1"/>
  <c r="G372" i="1" a="1"/>
  <c r="G372" i="1" s="1"/>
  <c r="G380" i="1" a="1"/>
  <c r="G380" i="1" s="1"/>
  <c r="G388" i="1" a="1"/>
  <c r="G388" i="1" s="1"/>
  <c r="G396" i="1" a="1"/>
  <c r="G396" i="1" s="1"/>
  <c r="G404" i="1" a="1"/>
  <c r="G404" i="1" s="1"/>
  <c r="G412" i="1" a="1"/>
  <c r="G412" i="1" s="1"/>
  <c r="G420" i="1" a="1"/>
  <c r="G420" i="1" s="1"/>
  <c r="G428" i="1" a="1"/>
  <c r="G428" i="1" s="1"/>
  <c r="G436" i="1" a="1"/>
  <c r="G436" i="1" s="1"/>
  <c r="G444" i="1" a="1"/>
  <c r="G444" i="1" s="1"/>
  <c r="G452" i="1" a="1"/>
  <c r="G452" i="1" s="1"/>
  <c r="G460" i="1" a="1"/>
  <c r="G460" i="1" s="1"/>
  <c r="G468" i="1" a="1"/>
  <c r="G468" i="1" s="1"/>
  <c r="G476" i="1" a="1"/>
  <c r="G476" i="1" s="1"/>
  <c r="G484" i="1" a="1"/>
  <c r="G484" i="1" s="1"/>
  <c r="G492" i="1" a="1"/>
  <c r="G492" i="1" s="1"/>
  <c r="G500" i="1" a="1"/>
  <c r="G500" i="1" s="1"/>
  <c r="G508" i="1" a="1"/>
  <c r="G508" i="1" s="1"/>
  <c r="G516" i="1" a="1"/>
  <c r="G516" i="1" s="1"/>
  <c r="G524" i="1" a="1"/>
  <c r="G524" i="1" s="1"/>
  <c r="G532" i="1" a="1"/>
  <c r="G532" i="1" s="1"/>
  <c r="G540" i="1" a="1"/>
  <c r="G540" i="1" s="1"/>
  <c r="G548" i="1" a="1"/>
  <c r="G548" i="1" s="1"/>
  <c r="G556" i="1" a="1"/>
  <c r="G556" i="1" s="1"/>
  <c r="G564" i="1" a="1"/>
  <c r="G564" i="1" s="1"/>
  <c r="G572" i="1" a="1"/>
  <c r="G572" i="1" s="1"/>
  <c r="G580" i="1" a="1"/>
  <c r="G580" i="1" s="1"/>
  <c r="G588" i="1" a="1"/>
  <c r="G588" i="1" s="1"/>
  <c r="G13" i="1" a="1"/>
  <c r="G13" i="1" s="1"/>
  <c r="G20" i="1" a="1"/>
  <c r="G20" i="1" s="1"/>
  <c r="G28" i="1" a="1"/>
  <c r="G28" i="1" s="1"/>
  <c r="G35" i="1" a="1"/>
  <c r="G35" i="1" s="1"/>
  <c r="G42" i="1" a="1"/>
  <c r="G42" i="1" s="1"/>
  <c r="G49" i="1" a="1"/>
  <c r="G49" i="1" s="1"/>
  <c r="G57" i="1" a="1"/>
  <c r="G57" i="1" s="1"/>
  <c r="G64" i="1" a="1"/>
  <c r="G64" i="1" s="1"/>
  <c r="G71" i="1" a="1"/>
  <c r="G71" i="1" s="1"/>
  <c r="G78" i="1" a="1"/>
  <c r="G78" i="1" s="1"/>
  <c r="G86" i="1" a="1"/>
  <c r="G86" i="1" s="1"/>
  <c r="G93" i="1" a="1"/>
  <c r="G93" i="1" s="1"/>
  <c r="G101" i="1" a="1"/>
  <c r="G101" i="1" s="1"/>
  <c r="G108" i="1" a="1"/>
  <c r="G108" i="1" s="1"/>
  <c r="G115" i="1" a="1"/>
  <c r="G115" i="1" s="1"/>
  <c r="G122" i="1" a="1"/>
  <c r="G122" i="1" s="1"/>
  <c r="G130" i="1" a="1"/>
  <c r="G130" i="1" s="1"/>
  <c r="G137" i="1" a="1"/>
  <c r="G137" i="1" s="1"/>
  <c r="G144" i="1" a="1"/>
  <c r="G144" i="1" s="1"/>
  <c r="G152" i="1" a="1"/>
  <c r="G152" i="1" s="1"/>
  <c r="G159" i="1" a="1"/>
  <c r="G159" i="1" s="1"/>
  <c r="G166" i="1" a="1"/>
  <c r="G166" i="1" s="1"/>
  <c r="G181" i="1" a="1"/>
  <c r="G181" i="1" s="1"/>
  <c r="G189" i="1" a="1"/>
  <c r="G189" i="1" s="1"/>
  <c r="G197" i="1" a="1"/>
  <c r="G197" i="1" s="1"/>
  <c r="G204" i="1" a="1"/>
  <c r="G204" i="1" s="1"/>
  <c r="G211" i="1" a="1"/>
  <c r="G211" i="1" s="1"/>
  <c r="G219" i="1" a="1"/>
  <c r="G219" i="1" s="1"/>
  <c r="G227" i="1" a="1"/>
  <c r="G227" i="1" s="1"/>
  <c r="G234" i="1" a="1"/>
  <c r="G234" i="1" s="1"/>
  <c r="G241" i="1" a="1"/>
  <c r="G241" i="1" s="1"/>
  <c r="G249" i="1" a="1"/>
  <c r="G249" i="1" s="1"/>
  <c r="G257" i="1" a="1"/>
  <c r="G257" i="1" s="1"/>
  <c r="G264" i="1" a="1"/>
  <c r="G264" i="1" s="1"/>
  <c r="G271" i="1" a="1"/>
  <c r="G271" i="1" s="1"/>
  <c r="G278" i="1" a="1"/>
  <c r="G278" i="1" s="1"/>
  <c r="G285" i="1" a="1"/>
  <c r="G285" i="1" s="1"/>
  <c r="G293" i="1" a="1"/>
  <c r="G293" i="1" s="1"/>
  <c r="G300" i="1" a="1"/>
  <c r="G300" i="1" s="1"/>
  <c r="G307" i="1" a="1"/>
  <c r="G307" i="1" s="1"/>
  <c r="G321" i="1" a="1"/>
  <c r="G321" i="1" s="1"/>
  <c r="G328" i="1" a="1"/>
  <c r="G328" i="1" s="1"/>
  <c r="G335" i="1" a="1"/>
  <c r="G335" i="1" s="1"/>
  <c r="G342" i="1" a="1"/>
  <c r="G342" i="1" s="1"/>
  <c r="G347" i="1" a="1"/>
  <c r="G347" i="1" s="1"/>
  <c r="G358" i="1" a="1"/>
  <c r="G358" i="1" s="1"/>
  <c r="G366" i="1" a="1"/>
  <c r="G366" i="1" s="1"/>
  <c r="G373" i="1" a="1"/>
  <c r="G373" i="1" s="1"/>
  <c r="G381" i="1" a="1"/>
  <c r="G381" i="1" s="1"/>
  <c r="G389" i="1" a="1"/>
  <c r="G389" i="1" s="1"/>
  <c r="G397" i="1" a="1"/>
  <c r="G397" i="1" s="1"/>
  <c r="G405" i="1" a="1"/>
  <c r="G405" i="1" s="1"/>
  <c r="G413" i="1" a="1"/>
  <c r="G413" i="1" s="1"/>
  <c r="G421" i="1" a="1"/>
  <c r="G421" i="1" s="1"/>
  <c r="G429" i="1" a="1"/>
  <c r="G429" i="1" s="1"/>
  <c r="G437" i="1" a="1"/>
  <c r="G437" i="1" s="1"/>
  <c r="G445" i="1" a="1"/>
  <c r="G445" i="1" s="1"/>
  <c r="G453" i="1" a="1"/>
  <c r="G453" i="1" s="1"/>
  <c r="G461" i="1" a="1"/>
  <c r="G461" i="1" s="1"/>
  <c r="G469" i="1" a="1"/>
  <c r="G469" i="1" s="1"/>
  <c r="G477" i="1" a="1"/>
  <c r="G477" i="1" s="1"/>
  <c r="G485" i="1" a="1"/>
  <c r="G485" i="1" s="1"/>
  <c r="G493" i="1" a="1"/>
  <c r="G493" i="1" s="1"/>
  <c r="G501" i="1" a="1"/>
  <c r="G501" i="1" s="1"/>
  <c r="G509" i="1" a="1"/>
  <c r="G509" i="1" s="1"/>
  <c r="G517" i="1" a="1"/>
  <c r="G517" i="1" s="1"/>
  <c r="G525" i="1" a="1"/>
  <c r="G525" i="1" s="1"/>
  <c r="G533" i="1" a="1"/>
  <c r="G533" i="1" s="1"/>
  <c r="G541" i="1" a="1"/>
  <c r="G541" i="1" s="1"/>
  <c r="G549" i="1" a="1"/>
  <c r="G549" i="1" s="1"/>
  <c r="G557" i="1" a="1"/>
  <c r="G557" i="1" s="1"/>
  <c r="G6" i="1" a="1"/>
  <c r="G6" i="1" s="1"/>
  <c r="G21" i="1" a="1"/>
  <c r="G21" i="1" s="1"/>
  <c r="G29" i="1" a="1"/>
  <c r="G29" i="1" s="1"/>
  <c r="G36" i="1" a="1"/>
  <c r="G36" i="1" s="1"/>
  <c r="G43" i="1" a="1"/>
  <c r="G43" i="1" s="1"/>
  <c r="G50" i="1" a="1"/>
  <c r="G50" i="1" s="1"/>
  <c r="G58" i="1" a="1"/>
  <c r="G58" i="1" s="1"/>
  <c r="G65" i="1" a="1"/>
  <c r="G65" i="1" s="1"/>
  <c r="G72" i="1" a="1"/>
  <c r="G72" i="1" s="1"/>
  <c r="G79" i="1" a="1"/>
  <c r="G79" i="1" s="1"/>
  <c r="G87" i="1" a="1"/>
  <c r="G87" i="1" s="1"/>
  <c r="G94" i="1" a="1"/>
  <c r="G94" i="1" s="1"/>
  <c r="G109" i="1" a="1"/>
  <c r="G109" i="1" s="1"/>
  <c r="G116" i="1" a="1"/>
  <c r="G116" i="1" s="1"/>
  <c r="G123" i="1" a="1"/>
  <c r="G123" i="1" s="1"/>
  <c r="G131" i="1" a="1"/>
  <c r="G131" i="1" s="1"/>
  <c r="G138" i="1" a="1"/>
  <c r="G138" i="1" s="1"/>
  <c r="G145" i="1" a="1"/>
  <c r="G145" i="1" s="1"/>
  <c r="G153" i="1" a="1"/>
  <c r="G153" i="1" s="1"/>
  <c r="G160" i="1" a="1"/>
  <c r="G160" i="1" s="1"/>
  <c r="G167" i="1" a="1"/>
  <c r="G167" i="1" s="1"/>
  <c r="G174" i="1" a="1"/>
  <c r="G174" i="1" s="1"/>
  <c r="G182" i="1" a="1"/>
  <c r="G182" i="1" s="1"/>
  <c r="G190" i="1" a="1"/>
  <c r="G190" i="1" s="1"/>
  <c r="G205" i="1" a="1"/>
  <c r="G205" i="1" s="1"/>
  <c r="G212" i="1" a="1"/>
  <c r="G212" i="1" s="1"/>
  <c r="G220" i="1" a="1"/>
  <c r="G220" i="1" s="1"/>
  <c r="G228" i="1" a="1"/>
  <c r="G228" i="1" s="1"/>
  <c r="G235" i="1" a="1"/>
  <c r="G235" i="1" s="1"/>
  <c r="G242" i="1" a="1"/>
  <c r="G242" i="1" s="1"/>
  <c r="G250" i="1" a="1"/>
  <c r="G250" i="1" s="1"/>
  <c r="G258" i="1" a="1"/>
  <c r="G258" i="1" s="1"/>
  <c r="G265" i="1" a="1"/>
  <c r="G265" i="1" s="1"/>
  <c r="G272" i="1" a="1"/>
  <c r="G272" i="1" s="1"/>
  <c r="G279" i="1" a="1"/>
  <c r="G279" i="1" s="1"/>
  <c r="G286" i="1" a="1"/>
  <c r="G286" i="1" s="1"/>
  <c r="G301" i="1" a="1"/>
  <c r="G301" i="1" s="1"/>
  <c r="G308" i="1" a="1"/>
  <c r="G308" i="1" s="1"/>
  <c r="G314" i="1" a="1"/>
  <c r="G314" i="1" s="1"/>
  <c r="G322" i="1" a="1"/>
  <c r="G322" i="1" s="1"/>
  <c r="G329" i="1" a="1"/>
  <c r="G329" i="1" s="1"/>
  <c r="G336" i="1" a="1"/>
  <c r="G336" i="1" s="1"/>
  <c r="G343" i="1" a="1"/>
  <c r="G343" i="1" s="1"/>
  <c r="G348" i="1" a="1"/>
  <c r="G348" i="1" s="1"/>
  <c r="G353" i="1" a="1"/>
  <c r="G353" i="1" s="1"/>
  <c r="G359" i="1" a="1"/>
  <c r="G359" i="1" s="1"/>
  <c r="G367" i="1" a="1"/>
  <c r="G367" i="1" s="1"/>
  <c r="G374" i="1" a="1"/>
  <c r="G374" i="1" s="1"/>
  <c r="G382" i="1" a="1"/>
  <c r="G382" i="1" s="1"/>
  <c r="G390" i="1" a="1"/>
  <c r="G390" i="1" s="1"/>
  <c r="G398" i="1" a="1"/>
  <c r="G398" i="1" s="1"/>
  <c r="G406" i="1" a="1"/>
  <c r="G406" i="1" s="1"/>
  <c r="G414" i="1" a="1"/>
  <c r="G414" i="1" s="1"/>
  <c r="G422" i="1" a="1"/>
  <c r="G422" i="1" s="1"/>
  <c r="G430" i="1" a="1"/>
  <c r="G430" i="1" s="1"/>
  <c r="G438" i="1" a="1"/>
  <c r="G438" i="1" s="1"/>
  <c r="G446" i="1" a="1"/>
  <c r="G446" i="1" s="1"/>
  <c r="G454" i="1" a="1"/>
  <c r="G454" i="1" s="1"/>
  <c r="G462" i="1" a="1"/>
  <c r="G462" i="1" s="1"/>
  <c r="G470" i="1" a="1"/>
  <c r="G470" i="1" s="1"/>
  <c r="G478" i="1" a="1"/>
  <c r="G478" i="1" s="1"/>
  <c r="G486" i="1" a="1"/>
  <c r="G486" i="1" s="1"/>
  <c r="G494" i="1" a="1"/>
  <c r="G494" i="1" s="1"/>
  <c r="G502" i="1" a="1"/>
  <c r="G502" i="1" s="1"/>
  <c r="G510" i="1" a="1"/>
  <c r="G510" i="1" s="1"/>
  <c r="G518" i="1" a="1"/>
  <c r="G518" i="1" s="1"/>
  <c r="G526" i="1" a="1"/>
  <c r="G526" i="1" s="1"/>
  <c r="G534" i="1" a="1"/>
  <c r="G534" i="1" s="1"/>
  <c r="G542" i="1" a="1"/>
  <c r="G542" i="1" s="1"/>
  <c r="G550" i="1" a="1"/>
  <c r="G550" i="1" s="1"/>
  <c r="G558" i="1" a="1"/>
  <c r="G558" i="1" s="1"/>
  <c r="G566" i="1" a="1"/>
  <c r="G566" i="1" s="1"/>
  <c r="G574" i="1" a="1"/>
  <c r="G574" i="1" s="1"/>
  <c r="G582" i="1" a="1"/>
  <c r="G582" i="1" s="1"/>
  <c r="G590" i="1" a="1"/>
  <c r="G590" i="1" s="1"/>
  <c r="G598" i="1" a="1"/>
  <c r="G598" i="1" s="1"/>
  <c r="G606" i="1" a="1"/>
  <c r="G606" i="1" s="1"/>
  <c r="G614" i="1" a="1"/>
  <c r="G614" i="1" s="1"/>
  <c r="G622" i="1" a="1"/>
  <c r="G622" i="1" s="1"/>
  <c r="G630" i="1" a="1"/>
  <c r="G630" i="1" s="1"/>
  <c r="G638" i="1" a="1"/>
  <c r="G638" i="1" s="1"/>
  <c r="G8" i="1" a="1"/>
  <c r="G8" i="1" s="1"/>
  <c r="G15" i="1" a="1"/>
  <c r="G15" i="1" s="1"/>
  <c r="G23" i="1" a="1"/>
  <c r="G23" i="1" s="1"/>
  <c r="G30" i="1" a="1"/>
  <c r="G30" i="1" s="1"/>
  <c r="G45" i="1" a="1"/>
  <c r="G45" i="1" s="1"/>
  <c r="G52" i="1" a="1"/>
  <c r="G52" i="1" s="1"/>
  <c r="G60" i="1" a="1"/>
  <c r="G60" i="1" s="1"/>
  <c r="G67" i="1" a="1"/>
  <c r="G67" i="1" s="1"/>
  <c r="G74" i="1" a="1"/>
  <c r="G74" i="1" s="1"/>
  <c r="G81" i="1" a="1"/>
  <c r="G81" i="1" s="1"/>
  <c r="G89" i="1" a="1"/>
  <c r="G89" i="1" s="1"/>
  <c r="G96" i="1" a="1"/>
  <c r="G96" i="1" s="1"/>
  <c r="G103" i="1" a="1"/>
  <c r="G103" i="1" s="1"/>
  <c r="G110" i="1" a="1"/>
  <c r="G110" i="1" s="1"/>
  <c r="G118" i="1" a="1"/>
  <c r="G118" i="1" s="1"/>
  <c r="G125" i="1" a="1"/>
  <c r="G125" i="1" s="1"/>
  <c r="G133" i="1" a="1"/>
  <c r="G133" i="1" s="1"/>
  <c r="G140" i="1" a="1"/>
  <c r="G140" i="1" s="1"/>
  <c r="G147" i="1" a="1"/>
  <c r="G147" i="1" s="1"/>
  <c r="G154" i="1" a="1"/>
  <c r="G154" i="1" s="1"/>
  <c r="G162" i="1" a="1"/>
  <c r="G162" i="1" s="1"/>
  <c r="G169" i="1" a="1"/>
  <c r="G169" i="1" s="1"/>
  <c r="G176" i="1" a="1"/>
  <c r="G176" i="1" s="1"/>
  <c r="G184" i="1" a="1"/>
  <c r="G184" i="1" s="1"/>
  <c r="G192" i="1" a="1"/>
  <c r="G192" i="1" s="1"/>
  <c r="G199" i="1" a="1"/>
  <c r="G199" i="1" s="1"/>
  <c r="G206" i="1" a="1"/>
  <c r="G206" i="1" s="1"/>
  <c r="G214" i="1" a="1"/>
  <c r="G214" i="1" s="1"/>
  <c r="G222" i="1" a="1"/>
  <c r="G222" i="1" s="1"/>
  <c r="G237" i="1" a="1"/>
  <c r="G237" i="1" s="1"/>
  <c r="G244" i="1" a="1"/>
  <c r="G244" i="1" s="1"/>
  <c r="G252" i="1" a="1"/>
  <c r="G252" i="1" s="1"/>
  <c r="G260" i="1" a="1"/>
  <c r="G260" i="1" s="1"/>
  <c r="G267" i="1" a="1"/>
  <c r="G267" i="1" s="1"/>
  <c r="G274" i="1" a="1"/>
  <c r="G274" i="1" s="1"/>
  <c r="G281" i="1" a="1"/>
  <c r="G281" i="1" s="1"/>
  <c r="G288" i="1" a="1"/>
  <c r="G288" i="1" s="1"/>
  <c r="G295" i="1" a="1"/>
  <c r="G295" i="1" s="1"/>
  <c r="G302" i="1" a="1"/>
  <c r="G302" i="1" s="1"/>
  <c r="G316" i="1" a="1"/>
  <c r="G316" i="1" s="1"/>
  <c r="G324" i="1" a="1"/>
  <c r="G324" i="1" s="1"/>
  <c r="G331" i="1" a="1"/>
  <c r="G331" i="1" s="1"/>
  <c r="G338" i="1" a="1"/>
  <c r="G338" i="1" s="1"/>
  <c r="G344" i="1" a="1"/>
  <c r="G344" i="1" s="1"/>
  <c r="G349" i="1" a="1"/>
  <c r="G349" i="1" s="1"/>
  <c r="G354" i="1" a="1"/>
  <c r="G354" i="1" s="1"/>
  <c r="G361" i="1" a="1"/>
  <c r="G361" i="1" s="1"/>
  <c r="G376" i="1" a="1"/>
  <c r="G376" i="1" s="1"/>
  <c r="G384" i="1" a="1"/>
  <c r="G384" i="1" s="1"/>
  <c r="G392" i="1" a="1"/>
  <c r="G392" i="1" s="1"/>
  <c r="G400" i="1" a="1"/>
  <c r="G400" i="1" s="1"/>
  <c r="G408" i="1" a="1"/>
  <c r="G408" i="1" s="1"/>
  <c r="G416" i="1" a="1"/>
  <c r="G416" i="1" s="1"/>
  <c r="G424" i="1" a="1"/>
  <c r="G424" i="1" s="1"/>
  <c r="G432" i="1" a="1"/>
  <c r="G432" i="1" s="1"/>
  <c r="G440" i="1" a="1"/>
  <c r="G440" i="1" s="1"/>
  <c r="G448" i="1" a="1"/>
  <c r="G448" i="1" s="1"/>
  <c r="G456" i="1" a="1"/>
  <c r="G456" i="1" s="1"/>
  <c r="G464" i="1" a="1"/>
  <c r="G464" i="1" s="1"/>
  <c r="G472" i="1" a="1"/>
  <c r="G472" i="1" s="1"/>
  <c r="G480" i="1" a="1"/>
  <c r="G480" i="1" s="1"/>
  <c r="G488" i="1" a="1"/>
  <c r="G488" i="1" s="1"/>
  <c r="G496" i="1" a="1"/>
  <c r="G496" i="1" s="1"/>
  <c r="G504" i="1" a="1"/>
  <c r="G504" i="1" s="1"/>
  <c r="G512" i="1" a="1"/>
  <c r="G512" i="1" s="1"/>
  <c r="G520" i="1" a="1"/>
  <c r="G520" i="1" s="1"/>
  <c r="G528" i="1" a="1"/>
  <c r="G528" i="1" s="1"/>
  <c r="G536" i="1" a="1"/>
  <c r="G536" i="1" s="1"/>
  <c r="G544" i="1" a="1"/>
  <c r="G544" i="1" s="1"/>
  <c r="G552" i="1" a="1"/>
  <c r="G552" i="1" s="1"/>
  <c r="G560" i="1" a="1"/>
  <c r="G560" i="1" s="1"/>
  <c r="G568" i="1" a="1"/>
  <c r="G568" i="1" s="1"/>
  <c r="G576" i="1" a="1"/>
  <c r="G576" i="1" s="1"/>
  <c r="G584" i="1" a="1"/>
  <c r="G584" i="1" s="1"/>
  <c r="G592" i="1" a="1"/>
  <c r="G592" i="1" s="1"/>
  <c r="G600" i="1" a="1"/>
  <c r="G600" i="1" s="1"/>
  <c r="G608" i="1" a="1"/>
  <c r="G608" i="1" s="1"/>
  <c r="G616" i="1" a="1"/>
  <c r="G616" i="1" s="1"/>
  <c r="G624" i="1" a="1"/>
  <c r="G624" i="1" s="1"/>
  <c r="G632" i="1" a="1"/>
  <c r="G632" i="1" s="1"/>
  <c r="G640" i="1" a="1"/>
  <c r="G640" i="1" s="1"/>
  <c r="G7" i="1" a="1"/>
  <c r="G7" i="1" s="1"/>
  <c r="G66" i="1" a="1"/>
  <c r="G66" i="1" s="1"/>
  <c r="G124" i="1" a="1"/>
  <c r="G124" i="1" s="1"/>
  <c r="G183" i="1" a="1"/>
  <c r="G183" i="1" s="1"/>
  <c r="G243" i="1" a="1"/>
  <c r="G243" i="1" s="1"/>
  <c r="G415" i="1" a="1"/>
  <c r="G415" i="1" s="1"/>
  <c r="G479" i="1" a="1"/>
  <c r="G479" i="1" s="1"/>
  <c r="G543" i="1" a="1"/>
  <c r="G543" i="1" s="1"/>
  <c r="G578" i="1" a="1"/>
  <c r="G578" i="1" s="1"/>
  <c r="G596" i="1" a="1"/>
  <c r="G596" i="1" s="1"/>
  <c r="G609" i="1" a="1"/>
  <c r="G609" i="1" s="1"/>
  <c r="G621" i="1" a="1"/>
  <c r="G621" i="1" s="1"/>
  <c r="G634" i="1" a="1"/>
  <c r="G634" i="1" s="1"/>
  <c r="G645" i="1" a="1"/>
  <c r="G645" i="1" s="1"/>
  <c r="G793" i="1" a="1"/>
  <c r="G793" i="1" s="1"/>
  <c r="G802" i="1" a="1"/>
  <c r="G802" i="1" s="1"/>
  <c r="G807" i="1" a="1"/>
  <c r="G807" i="1" s="1"/>
  <c r="G819" i="1" a="1"/>
  <c r="G819" i="1" s="1"/>
  <c r="G825" i="1" a="1"/>
  <c r="G825" i="1" s="1"/>
  <c r="G832" i="1" a="1"/>
  <c r="G832" i="1" s="1"/>
  <c r="G838" i="1" a="1"/>
  <c r="G838" i="1" s="1"/>
  <c r="G851" i="1" a="1"/>
  <c r="G851" i="1" s="1"/>
  <c r="G857" i="1" a="1"/>
  <c r="G857" i="1" s="1"/>
  <c r="G864" i="1" a="1"/>
  <c r="G864" i="1" s="1"/>
  <c r="G872" i="1" a="1"/>
  <c r="G872" i="1" s="1"/>
  <c r="G880" i="1" a="1"/>
  <c r="G880" i="1" s="1"/>
  <c r="G888" i="1" a="1"/>
  <c r="G888" i="1" s="1"/>
  <c r="G896" i="1" a="1"/>
  <c r="G896" i="1" s="1"/>
  <c r="G14" i="1" a="1"/>
  <c r="G14" i="1" s="1"/>
  <c r="G73" i="1" a="1"/>
  <c r="G73" i="1" s="1"/>
  <c r="G132" i="1" a="1"/>
  <c r="G132" i="1" s="1"/>
  <c r="G191" i="1" a="1"/>
  <c r="G191" i="1" s="1"/>
  <c r="G251" i="1" a="1"/>
  <c r="G251" i="1" s="1"/>
  <c r="G309" i="1" a="1"/>
  <c r="G309" i="1" s="1"/>
  <c r="G360" i="1" a="1"/>
  <c r="G360" i="1" s="1"/>
  <c r="G423" i="1" a="1"/>
  <c r="G423" i="1" s="1"/>
  <c r="G487" i="1" a="1"/>
  <c r="G487" i="1" s="1"/>
  <c r="G551" i="1" a="1"/>
  <c r="G551" i="1" s="1"/>
  <c r="G581" i="1" a="1"/>
  <c r="G581" i="1" s="1"/>
  <c r="G597" i="1" a="1"/>
  <c r="G597" i="1" s="1"/>
  <c r="G610" i="1" a="1"/>
  <c r="G610" i="1" s="1"/>
  <c r="G623" i="1" a="1"/>
  <c r="G623" i="1" s="1"/>
  <c r="G636" i="1" a="1"/>
  <c r="G636" i="1" s="1"/>
  <c r="G646" i="1" a="1"/>
  <c r="G646" i="1" s="1"/>
  <c r="G653" i="1" a="1"/>
  <c r="G653" i="1" s="1"/>
  <c r="G657" i="1" a="1"/>
  <c r="G657" i="1" s="1"/>
  <c r="G661" i="1" a="1"/>
  <c r="G661" i="1" s="1"/>
  <c r="G665" i="1" a="1"/>
  <c r="G665" i="1" s="1"/>
  <c r="G669" i="1" a="1"/>
  <c r="G669" i="1" s="1"/>
  <c r="G673" i="1" a="1"/>
  <c r="G673" i="1" s="1"/>
  <c r="G677" i="1" a="1"/>
  <c r="G677" i="1" s="1"/>
  <c r="G681" i="1" a="1"/>
  <c r="G681" i="1" s="1"/>
  <c r="G685" i="1" a="1"/>
  <c r="G685" i="1" s="1"/>
  <c r="G689" i="1" a="1"/>
  <c r="G689" i="1" s="1"/>
  <c r="G693" i="1" a="1"/>
  <c r="G693" i="1" s="1"/>
  <c r="G697" i="1" a="1"/>
  <c r="G697" i="1" s="1"/>
  <c r="G701" i="1" a="1"/>
  <c r="G701" i="1" s="1"/>
  <c r="G705" i="1" a="1"/>
  <c r="G705" i="1" s="1"/>
  <c r="G709" i="1" a="1"/>
  <c r="G709" i="1" s="1"/>
  <c r="G713" i="1" a="1"/>
  <c r="G713" i="1" s="1"/>
  <c r="G717" i="1" a="1"/>
  <c r="G717" i="1" s="1"/>
  <c r="G721" i="1" a="1"/>
  <c r="G721" i="1" s="1"/>
  <c r="G725" i="1" a="1"/>
  <c r="G725" i="1" s="1"/>
  <c r="G729" i="1" a="1"/>
  <c r="G729" i="1" s="1"/>
  <c r="G733" i="1" a="1"/>
  <c r="G733" i="1" s="1"/>
  <c r="G737" i="1" a="1"/>
  <c r="G737" i="1" s="1"/>
  <c r="G741" i="1" a="1"/>
  <c r="G741" i="1" s="1"/>
  <c r="G745" i="1" a="1"/>
  <c r="G745" i="1" s="1"/>
  <c r="G749" i="1" a="1"/>
  <c r="G749" i="1" s="1"/>
  <c r="G753" i="1" a="1"/>
  <c r="G753" i="1" s="1"/>
  <c r="G757" i="1" a="1"/>
  <c r="G757" i="1" s="1"/>
  <c r="G761" i="1" a="1"/>
  <c r="G761" i="1" s="1"/>
  <c r="G765" i="1" a="1"/>
  <c r="G765" i="1" s="1"/>
  <c r="G769" i="1" a="1"/>
  <c r="G769" i="1" s="1"/>
  <c r="G773" i="1" a="1"/>
  <c r="G773" i="1" s="1"/>
  <c r="G777" i="1" a="1"/>
  <c r="G777" i="1" s="1"/>
  <c r="G781" i="1" a="1"/>
  <c r="G781" i="1" s="1"/>
  <c r="G785" i="1" a="1"/>
  <c r="G785" i="1" s="1"/>
  <c r="G789" i="1" a="1"/>
  <c r="G789" i="1" s="1"/>
  <c r="G798" i="1" a="1"/>
  <c r="G798" i="1" s="1"/>
  <c r="G803" i="1" a="1"/>
  <c r="G803" i="1" s="1"/>
  <c r="G808" i="1" a="1"/>
  <c r="G808" i="1" s="1"/>
  <c r="G813" i="1" a="1"/>
  <c r="G813" i="1" s="1"/>
  <c r="G820" i="1" a="1"/>
  <c r="G820" i="1" s="1"/>
  <c r="G826" i="1" a="1"/>
  <c r="G826" i="1" s="1"/>
  <c r="G839" i="1" a="1"/>
  <c r="G839" i="1" s="1"/>
  <c r="G845" i="1" a="1"/>
  <c r="G845" i="1" s="1"/>
  <c r="G852" i="1" a="1"/>
  <c r="G852" i="1" s="1"/>
  <c r="G858" i="1" a="1"/>
  <c r="G858" i="1" s="1"/>
  <c r="G865" i="1" a="1"/>
  <c r="G865" i="1" s="1"/>
  <c r="G873" i="1" a="1"/>
  <c r="G873" i="1" s="1"/>
  <c r="G881" i="1" a="1"/>
  <c r="G881" i="1" s="1"/>
  <c r="G889" i="1" a="1"/>
  <c r="G889" i="1" s="1"/>
  <c r="G897" i="1" a="1"/>
  <c r="G897" i="1" s="1"/>
  <c r="G22" i="1" a="1"/>
  <c r="G22" i="1" s="1"/>
  <c r="G80" i="1" a="1"/>
  <c r="G80" i="1" s="1"/>
  <c r="G139" i="1" a="1"/>
  <c r="G139" i="1" s="1"/>
  <c r="G198" i="1" a="1"/>
  <c r="G198" i="1" s="1"/>
  <c r="G259" i="1" a="1"/>
  <c r="G259" i="1" s="1"/>
  <c r="G315" i="1" a="1"/>
  <c r="G315" i="1" s="1"/>
  <c r="G368" i="1" a="1"/>
  <c r="G368" i="1" s="1"/>
  <c r="G431" i="1" a="1"/>
  <c r="G431" i="1" s="1"/>
  <c r="G495" i="1" a="1"/>
  <c r="G495" i="1" s="1"/>
  <c r="G559" i="1" a="1"/>
  <c r="G559" i="1" s="1"/>
  <c r="G583" i="1" a="1"/>
  <c r="G583" i="1" s="1"/>
  <c r="G599" i="1" a="1"/>
  <c r="G599" i="1" s="1"/>
  <c r="G612" i="1" a="1"/>
  <c r="G612" i="1" s="1"/>
  <c r="G625" i="1" a="1"/>
  <c r="G625" i="1" s="1"/>
  <c r="G637" i="1" a="1"/>
  <c r="G637" i="1" s="1"/>
  <c r="G647" i="1" a="1"/>
  <c r="G647" i="1" s="1"/>
  <c r="G794" i="1" a="1"/>
  <c r="G794" i="1" s="1"/>
  <c r="G799" i="1" a="1"/>
  <c r="G799" i="1" s="1"/>
  <c r="G814" i="1" a="1"/>
  <c r="G814" i="1" s="1"/>
  <c r="G827" i="1" a="1"/>
  <c r="G827" i="1" s="1"/>
  <c r="G833" i="1" a="1"/>
  <c r="G833" i="1" s="1"/>
  <c r="G840" i="1" a="1"/>
  <c r="G840" i="1" s="1"/>
  <c r="G846" i="1" a="1"/>
  <c r="G846" i="1" s="1"/>
  <c r="G859" i="1" a="1"/>
  <c r="G859" i="1" s="1"/>
  <c r="G866" i="1" a="1"/>
  <c r="G866" i="1" s="1"/>
  <c r="G874" i="1" a="1"/>
  <c r="G874" i="1" s="1"/>
  <c r="G882" i="1" a="1"/>
  <c r="G882" i="1" s="1"/>
  <c r="G890" i="1" a="1"/>
  <c r="G890" i="1" s="1"/>
  <c r="G88" i="1" a="1"/>
  <c r="G88" i="1" s="1"/>
  <c r="G146" i="1" a="1"/>
  <c r="G146" i="1" s="1"/>
  <c r="G266" i="1" a="1"/>
  <c r="G266" i="1" s="1"/>
  <c r="G323" i="1" a="1"/>
  <c r="G323" i="1" s="1"/>
  <c r="G375" i="1" a="1"/>
  <c r="G375" i="1" s="1"/>
  <c r="G439" i="1" a="1"/>
  <c r="G439" i="1" s="1"/>
  <c r="G503" i="1" a="1"/>
  <c r="G503" i="1" s="1"/>
  <c r="G565" i="1" a="1"/>
  <c r="G565" i="1" s="1"/>
  <c r="G586" i="1" a="1"/>
  <c r="G586" i="1" s="1"/>
  <c r="G601" i="1" a="1"/>
  <c r="G601" i="1" s="1"/>
  <c r="G613" i="1" a="1"/>
  <c r="G613" i="1" s="1"/>
  <c r="G626" i="1" a="1"/>
  <c r="G626" i="1" s="1"/>
  <c r="G639" i="1" a="1"/>
  <c r="G639" i="1" s="1"/>
  <c r="G648" i="1" a="1"/>
  <c r="G648" i="1" s="1"/>
  <c r="G654" i="1" a="1"/>
  <c r="G654" i="1" s="1"/>
  <c r="G658" i="1" a="1"/>
  <c r="G658" i="1" s="1"/>
  <c r="G662" i="1" a="1"/>
  <c r="G662" i="1" s="1"/>
  <c r="G666" i="1" a="1"/>
  <c r="G666" i="1" s="1"/>
  <c r="G670" i="1" a="1"/>
  <c r="G670" i="1" s="1"/>
  <c r="G674" i="1" a="1"/>
  <c r="G674" i="1" s="1"/>
  <c r="G678" i="1" a="1"/>
  <c r="G678" i="1" s="1"/>
  <c r="G682" i="1" a="1"/>
  <c r="G682" i="1" s="1"/>
  <c r="G686" i="1" a="1"/>
  <c r="G686" i="1" s="1"/>
  <c r="G690" i="1" a="1"/>
  <c r="G690" i="1" s="1"/>
  <c r="G694" i="1" a="1"/>
  <c r="G694" i="1" s="1"/>
  <c r="G698" i="1" a="1"/>
  <c r="G698" i="1" s="1"/>
  <c r="G702" i="1" a="1"/>
  <c r="G702" i="1" s="1"/>
  <c r="G706" i="1" a="1"/>
  <c r="G706" i="1" s="1"/>
  <c r="G710" i="1" a="1"/>
  <c r="G710" i="1" s="1"/>
  <c r="G714" i="1" a="1"/>
  <c r="G714" i="1" s="1"/>
  <c r="G718" i="1" a="1"/>
  <c r="G718" i="1" s="1"/>
  <c r="G722" i="1" a="1"/>
  <c r="G722" i="1" s="1"/>
  <c r="G726" i="1" a="1"/>
  <c r="G726" i="1" s="1"/>
  <c r="G730" i="1" a="1"/>
  <c r="G730" i="1" s="1"/>
  <c r="G734" i="1" a="1"/>
  <c r="G734" i="1" s="1"/>
  <c r="G738" i="1" a="1"/>
  <c r="G738" i="1" s="1"/>
  <c r="G742" i="1" a="1"/>
  <c r="G742" i="1" s="1"/>
  <c r="G746" i="1" a="1"/>
  <c r="G746" i="1" s="1"/>
  <c r="G750" i="1" a="1"/>
  <c r="G750" i="1" s="1"/>
  <c r="G754" i="1" a="1"/>
  <c r="G754" i="1" s="1"/>
  <c r="G758" i="1" a="1"/>
  <c r="G758" i="1" s="1"/>
  <c r="G762" i="1" a="1"/>
  <c r="G762" i="1" s="1"/>
  <c r="G766" i="1" a="1"/>
  <c r="G766" i="1" s="1"/>
  <c r="G770" i="1" a="1"/>
  <c r="G770" i="1" s="1"/>
  <c r="G774" i="1" a="1"/>
  <c r="G774" i="1" s="1"/>
  <c r="G778" i="1" a="1"/>
  <c r="G778" i="1" s="1"/>
  <c r="G782" i="1" a="1"/>
  <c r="G782" i="1" s="1"/>
  <c r="G786" i="1" a="1"/>
  <c r="G786" i="1" s="1"/>
  <c r="G790" i="1" a="1"/>
  <c r="G790" i="1" s="1"/>
  <c r="G795" i="1" a="1"/>
  <c r="G795" i="1" s="1"/>
  <c r="G804" i="1" a="1"/>
  <c r="G804" i="1" s="1"/>
  <c r="G809" i="1" a="1"/>
  <c r="G809" i="1" s="1"/>
  <c r="G815" i="1" a="1"/>
  <c r="G815" i="1" s="1"/>
  <c r="G821" i="1" a="1"/>
  <c r="G821" i="1" s="1"/>
  <c r="G828" i="1" a="1"/>
  <c r="G828" i="1" s="1"/>
  <c r="G834" i="1" a="1"/>
  <c r="G834" i="1" s="1"/>
  <c r="G847" i="1" a="1"/>
  <c r="G847" i="1" s="1"/>
  <c r="G853" i="1" a="1"/>
  <c r="G853" i="1" s="1"/>
  <c r="G860" i="1" a="1"/>
  <c r="G860" i="1" s="1"/>
  <c r="G867" i="1" a="1"/>
  <c r="G867" i="1" s="1"/>
  <c r="G875" i="1" a="1"/>
  <c r="G875" i="1" s="1"/>
  <c r="G883" i="1" a="1"/>
  <c r="G883" i="1" s="1"/>
  <c r="G891" i="1" a="1"/>
  <c r="G891" i="1" s="1"/>
  <c r="G651" i="1" a="1"/>
  <c r="G651" i="1" s="1"/>
  <c r="G37" i="1" a="1"/>
  <c r="G37" i="1" s="1"/>
  <c r="G95" i="1" a="1"/>
  <c r="G95" i="1" s="1"/>
  <c r="G213" i="1" a="1"/>
  <c r="G213" i="1" s="1"/>
  <c r="G273" i="1" a="1"/>
  <c r="G273" i="1" s="1"/>
  <c r="G330" i="1" a="1"/>
  <c r="G330" i="1" s="1"/>
  <c r="G383" i="1" a="1"/>
  <c r="G383" i="1" s="1"/>
  <c r="G447" i="1" a="1"/>
  <c r="G447" i="1" s="1"/>
  <c r="G511" i="1" a="1"/>
  <c r="G511" i="1" s="1"/>
  <c r="G567" i="1" a="1"/>
  <c r="G567" i="1" s="1"/>
  <c r="G589" i="1" a="1"/>
  <c r="G589" i="1" s="1"/>
  <c r="G602" i="1" a="1"/>
  <c r="G602" i="1" s="1"/>
  <c r="G615" i="1" a="1"/>
  <c r="G615" i="1" s="1"/>
  <c r="G628" i="1" a="1"/>
  <c r="G628" i="1" s="1"/>
  <c r="G641" i="1" a="1"/>
  <c r="G641" i="1" s="1"/>
  <c r="G649" i="1" a="1"/>
  <c r="G649" i="1" s="1"/>
  <c r="G791" i="1" a="1"/>
  <c r="G791" i="1" s="1"/>
  <c r="G800" i="1" a="1"/>
  <c r="G800" i="1" s="1"/>
  <c r="G816" i="1" a="1"/>
  <c r="G816" i="1" s="1"/>
  <c r="G822" i="1" a="1"/>
  <c r="G822" i="1" s="1"/>
  <c r="G835" i="1" a="1"/>
  <c r="G835" i="1" s="1"/>
  <c r="G841" i="1" a="1"/>
  <c r="G841" i="1" s="1"/>
  <c r="G848" i="1" a="1"/>
  <c r="G848" i="1" s="1"/>
  <c r="G854" i="1" a="1"/>
  <c r="G854" i="1" s="1"/>
  <c r="G868" i="1" a="1"/>
  <c r="G868" i="1" s="1"/>
  <c r="G876" i="1" a="1"/>
  <c r="G876" i="1" s="1"/>
  <c r="G884" i="1" a="1"/>
  <c r="G884" i="1" s="1"/>
  <c r="G892" i="1" a="1"/>
  <c r="G892" i="1" s="1"/>
  <c r="G643" i="1" a="1"/>
  <c r="G643" i="1" s="1"/>
  <c r="G44" i="1" a="1"/>
  <c r="G44" i="1" s="1"/>
  <c r="G102" i="1" a="1"/>
  <c r="G102" i="1" s="1"/>
  <c r="G161" i="1" a="1"/>
  <c r="G161" i="1" s="1"/>
  <c r="G221" i="1" a="1"/>
  <c r="G221" i="1" s="1"/>
  <c r="G280" i="1" a="1"/>
  <c r="G280" i="1" s="1"/>
  <c r="G337" i="1" a="1"/>
  <c r="G337" i="1" s="1"/>
  <c r="G391" i="1" a="1"/>
  <c r="G391" i="1" s="1"/>
  <c r="G455" i="1" a="1"/>
  <c r="G455" i="1" s="1"/>
  <c r="G519" i="1" a="1"/>
  <c r="G519" i="1" s="1"/>
  <c r="G570" i="1" a="1"/>
  <c r="G570" i="1" s="1"/>
  <c r="G591" i="1" a="1"/>
  <c r="G591" i="1" s="1"/>
  <c r="G604" i="1" a="1"/>
  <c r="G604" i="1" s="1"/>
  <c r="G617" i="1" a="1"/>
  <c r="G617" i="1" s="1"/>
  <c r="G629" i="1" a="1"/>
  <c r="G629" i="1" s="1"/>
  <c r="G642" i="1" a="1"/>
  <c r="G642" i="1" s="1"/>
  <c r="G650" i="1" a="1"/>
  <c r="G650" i="1" s="1"/>
  <c r="G655" i="1" a="1"/>
  <c r="G655" i="1" s="1"/>
  <c r="G659" i="1" a="1"/>
  <c r="G659" i="1" s="1"/>
  <c r="G663" i="1" a="1"/>
  <c r="G663" i="1" s="1"/>
  <c r="G667" i="1" a="1"/>
  <c r="G667" i="1" s="1"/>
  <c r="G671" i="1" a="1"/>
  <c r="G671" i="1" s="1"/>
  <c r="G675" i="1" a="1"/>
  <c r="G675" i="1" s="1"/>
  <c r="G679" i="1" a="1"/>
  <c r="G679" i="1" s="1"/>
  <c r="G683" i="1" a="1"/>
  <c r="G683" i="1" s="1"/>
  <c r="G687" i="1" a="1"/>
  <c r="G687" i="1" s="1"/>
  <c r="G691" i="1" a="1"/>
  <c r="G691" i="1" s="1"/>
  <c r="G695" i="1" a="1"/>
  <c r="G695" i="1" s="1"/>
  <c r="G699" i="1" a="1"/>
  <c r="G699" i="1" s="1"/>
  <c r="G703" i="1" a="1"/>
  <c r="G703" i="1" s="1"/>
  <c r="G707" i="1" a="1"/>
  <c r="G707" i="1" s="1"/>
  <c r="G711" i="1" a="1"/>
  <c r="G711" i="1" s="1"/>
  <c r="G715" i="1" a="1"/>
  <c r="G715" i="1" s="1"/>
  <c r="G719" i="1" a="1"/>
  <c r="G719" i="1" s="1"/>
  <c r="G723" i="1" a="1"/>
  <c r="G723" i="1" s="1"/>
  <c r="G727" i="1" a="1"/>
  <c r="G727" i="1" s="1"/>
  <c r="G731" i="1" a="1"/>
  <c r="G731" i="1" s="1"/>
  <c r="G735" i="1" a="1"/>
  <c r="G735" i="1" s="1"/>
  <c r="G739" i="1" a="1"/>
  <c r="G739" i="1" s="1"/>
  <c r="G743" i="1" a="1"/>
  <c r="G743" i="1" s="1"/>
  <c r="G747" i="1" a="1"/>
  <c r="G747" i="1" s="1"/>
  <c r="G751" i="1" a="1"/>
  <c r="G751" i="1" s="1"/>
  <c r="G755" i="1" a="1"/>
  <c r="G755" i="1" s="1"/>
  <c r="G759" i="1" a="1"/>
  <c r="G759" i="1" s="1"/>
  <c r="G763" i="1" a="1"/>
  <c r="G763" i="1" s="1"/>
  <c r="G767" i="1" a="1"/>
  <c r="G767" i="1" s="1"/>
  <c r="G771" i="1" a="1"/>
  <c r="G771" i="1" s="1"/>
  <c r="G775" i="1" a="1"/>
  <c r="G775" i="1" s="1"/>
  <c r="G779" i="1" a="1"/>
  <c r="G779" i="1" s="1"/>
  <c r="G783" i="1" a="1"/>
  <c r="G783" i="1" s="1"/>
  <c r="G787" i="1" a="1"/>
  <c r="G787" i="1" s="1"/>
  <c r="G796" i="1" a="1"/>
  <c r="G796" i="1" s="1"/>
  <c r="G805" i="1" a="1"/>
  <c r="G805" i="1" s="1"/>
  <c r="G810" i="1" a="1"/>
  <c r="G810" i="1" s="1"/>
  <c r="G823" i="1" a="1"/>
  <c r="G823" i="1" s="1"/>
  <c r="G829" i="1" a="1"/>
  <c r="G829" i="1" s="1"/>
  <c r="G836" i="1" a="1"/>
  <c r="G836" i="1" s="1"/>
  <c r="G842" i="1" a="1"/>
  <c r="G842" i="1" s="1"/>
  <c r="G855" i="1" a="1"/>
  <c r="G855" i="1" s="1"/>
  <c r="G861" i="1" a="1"/>
  <c r="G861" i="1" s="1"/>
  <c r="G869" i="1" a="1"/>
  <c r="G869" i="1" s="1"/>
  <c r="G877" i="1" a="1"/>
  <c r="G877" i="1" s="1"/>
  <c r="G885" i="1" a="1"/>
  <c r="G885" i="1" s="1"/>
  <c r="G893" i="1" a="1"/>
  <c r="G893" i="1" s="1"/>
  <c r="G51" i="1" a="1"/>
  <c r="G51" i="1" s="1"/>
  <c r="G168" i="1" a="1"/>
  <c r="G168" i="1" s="1"/>
  <c r="G229" i="1" a="1"/>
  <c r="G229" i="1" s="1"/>
  <c r="G287" i="1" a="1"/>
  <c r="G287" i="1" s="1"/>
  <c r="G399" i="1" a="1"/>
  <c r="G399" i="1" s="1"/>
  <c r="G463" i="1" a="1"/>
  <c r="G463" i="1" s="1"/>
  <c r="G527" i="1" a="1"/>
  <c r="G527" i="1" s="1"/>
  <c r="G573" i="1" a="1"/>
  <c r="G573" i="1" s="1"/>
  <c r="G593" i="1" a="1"/>
  <c r="G593" i="1" s="1"/>
  <c r="G605" i="1" a="1"/>
  <c r="G605" i="1" s="1"/>
  <c r="G618" i="1" a="1"/>
  <c r="G618" i="1" s="1"/>
  <c r="G631" i="1" a="1"/>
  <c r="G631" i="1" s="1"/>
  <c r="G59" i="1" a="1"/>
  <c r="G59" i="1" s="1"/>
  <c r="G117" i="1" a="1"/>
  <c r="G117" i="1" s="1"/>
  <c r="G175" i="1" a="1"/>
  <c r="G175" i="1" s="1"/>
  <c r="G236" i="1" a="1"/>
  <c r="G236" i="1" s="1"/>
  <c r="G294" i="1" a="1"/>
  <c r="G294" i="1" s="1"/>
  <c r="G620" i="1" a="1"/>
  <c r="G620" i="1" s="1"/>
  <c r="G672" i="1" a="1"/>
  <c r="G672" i="1" s="1"/>
  <c r="G704" i="1" a="1"/>
  <c r="G704" i="1" s="1"/>
  <c r="G736" i="1" a="1"/>
  <c r="G736" i="1" s="1"/>
  <c r="G830" i="1" a="1"/>
  <c r="G830" i="1" s="1"/>
  <c r="G856" i="1" a="1"/>
  <c r="G856" i="1" s="1"/>
  <c r="G886" i="1" a="1"/>
  <c r="G886" i="1" s="1"/>
  <c r="G708" i="1" a="1"/>
  <c r="G708" i="1" s="1"/>
  <c r="G740" i="1" a="1"/>
  <c r="G740" i="1" s="1"/>
  <c r="G768" i="1" a="1"/>
  <c r="G768" i="1" s="1"/>
  <c r="G788" i="1" a="1"/>
  <c r="G788" i="1" s="1"/>
  <c r="G806" i="1" a="1"/>
  <c r="G806" i="1" s="1"/>
  <c r="G831" i="1" a="1"/>
  <c r="G831" i="1" s="1"/>
  <c r="G887" i="1" a="1"/>
  <c r="G887" i="1" s="1"/>
  <c r="G633" i="1" a="1"/>
  <c r="G633" i="1" s="1"/>
  <c r="G676" i="1" a="1"/>
  <c r="G676" i="1" s="1"/>
  <c r="G407" i="1" a="1"/>
  <c r="G407" i="1" s="1"/>
  <c r="G644" i="1" a="1"/>
  <c r="G644" i="1" s="1"/>
  <c r="G680" i="1" a="1"/>
  <c r="G680" i="1" s="1"/>
  <c r="G712" i="1" a="1"/>
  <c r="G712" i="1" s="1"/>
  <c r="G744" i="1" a="1"/>
  <c r="G744" i="1" s="1"/>
  <c r="G772" i="1" a="1"/>
  <c r="G772" i="1" s="1"/>
  <c r="G792" i="1" a="1"/>
  <c r="G792" i="1" s="1"/>
  <c r="G811" i="1" a="1"/>
  <c r="G811" i="1" s="1"/>
  <c r="G862" i="1" a="1"/>
  <c r="G862" i="1" s="1"/>
  <c r="G894" i="1" a="1"/>
  <c r="G894" i="1" s="1"/>
  <c r="G471" i="1" a="1"/>
  <c r="G471" i="1" s="1"/>
  <c r="G652" i="1" a="1"/>
  <c r="G652" i="1" s="1"/>
  <c r="G684" i="1" a="1"/>
  <c r="G684" i="1" s="1"/>
  <c r="G716" i="1" a="1"/>
  <c r="G716" i="1" s="1"/>
  <c r="G748" i="1" a="1"/>
  <c r="G748" i="1" s="1"/>
  <c r="G776" i="1" a="1"/>
  <c r="G776" i="1" s="1"/>
  <c r="G812" i="1" a="1"/>
  <c r="G812" i="1" s="1"/>
  <c r="G837" i="1" a="1"/>
  <c r="G837" i="1" s="1"/>
  <c r="G863" i="1" a="1"/>
  <c r="G863" i="1" s="1"/>
  <c r="G895" i="1" a="1"/>
  <c r="G895" i="1" s="1"/>
  <c r="G594" i="1" a="1"/>
  <c r="G594" i="1" s="1"/>
  <c r="G664" i="1" a="1"/>
  <c r="G664" i="1" s="1"/>
  <c r="G696" i="1" a="1"/>
  <c r="G696" i="1" s="1"/>
  <c r="G728" i="1" a="1"/>
  <c r="G728" i="1" s="1"/>
  <c r="G760" i="1" a="1"/>
  <c r="G760" i="1" s="1"/>
  <c r="G801" i="1" a="1"/>
  <c r="G801" i="1" s="1"/>
  <c r="G824" i="1" a="1"/>
  <c r="G824" i="1" s="1"/>
  <c r="G849" i="1" a="1"/>
  <c r="G849" i="1" s="1"/>
  <c r="G878" i="1" a="1"/>
  <c r="G878" i="1" s="1"/>
  <c r="G535" i="1" a="1"/>
  <c r="G535" i="1" s="1"/>
  <c r="G656" i="1" a="1"/>
  <c r="G656" i="1" s="1"/>
  <c r="G688" i="1" a="1"/>
  <c r="G688" i="1" s="1"/>
  <c r="G720" i="1" a="1"/>
  <c r="G720" i="1" s="1"/>
  <c r="G752" i="1" a="1"/>
  <c r="G752" i="1" s="1"/>
  <c r="G817" i="1" a="1"/>
  <c r="G817" i="1" s="1"/>
  <c r="G843" i="1" a="1"/>
  <c r="G843" i="1" s="1"/>
  <c r="G870" i="1" a="1"/>
  <c r="G870" i="1" s="1"/>
  <c r="G575" i="1" a="1"/>
  <c r="G575" i="1" s="1"/>
  <c r="G660" i="1" a="1"/>
  <c r="G660" i="1" s="1"/>
  <c r="G692" i="1" a="1"/>
  <c r="G692" i="1" s="1"/>
  <c r="G724" i="1" a="1"/>
  <c r="G724" i="1" s="1"/>
  <c r="G756" i="1" a="1"/>
  <c r="G756" i="1" s="1"/>
  <c r="G780" i="1" a="1"/>
  <c r="G780" i="1" s="1"/>
  <c r="G797" i="1" a="1"/>
  <c r="G797" i="1" s="1"/>
  <c r="G818" i="1" a="1"/>
  <c r="G818" i="1" s="1"/>
  <c r="G844" i="1" a="1"/>
  <c r="G844" i="1" s="1"/>
  <c r="G871" i="1" a="1"/>
  <c r="G871" i="1" s="1"/>
  <c r="G607" i="1" a="1"/>
  <c r="G607" i="1" s="1"/>
  <c r="G668" i="1" a="1"/>
  <c r="G668" i="1" s="1"/>
  <c r="G700" i="1" a="1"/>
  <c r="G700" i="1" s="1"/>
  <c r="G732" i="1" a="1"/>
  <c r="G732" i="1" s="1"/>
  <c r="G764" i="1" a="1"/>
  <c r="G764" i="1" s="1"/>
  <c r="G784" i="1" a="1"/>
  <c r="G784" i="1" s="1"/>
  <c r="G850" i="1" a="1"/>
  <c r="G850" i="1" s="1"/>
  <c r="G879" i="1" a="1"/>
  <c r="G879" i="1" s="1"/>
  <c r="H882" i="1" a="1"/>
  <c r="H882" i="1" s="1"/>
  <c r="H812" i="1" a="1"/>
  <c r="H812" i="1" s="1"/>
  <c r="H794" i="1" a="1"/>
  <c r="H794" i="1" s="1"/>
  <c r="H773" i="1" a="1"/>
  <c r="H773" i="1" s="1"/>
  <c r="H756" i="1" a="1"/>
  <c r="H756" i="1" s="1"/>
  <c r="H716" i="1" a="1"/>
  <c r="H716" i="1" s="1"/>
  <c r="H679" i="1" a="1"/>
  <c r="H679" i="1" s="1"/>
  <c r="H661" i="1" a="1"/>
  <c r="H661" i="1" s="1"/>
  <c r="H639" i="1" a="1"/>
  <c r="H639" i="1" s="1"/>
  <c r="H599" i="1" a="1"/>
  <c r="H599" i="1" s="1"/>
  <c r="H554" i="1" a="1"/>
  <c r="H554" i="1" s="1"/>
  <c r="H514" i="1" a="1"/>
  <c r="H514" i="1" s="1"/>
  <c r="H476" i="1" a="1"/>
  <c r="H476" i="1" s="1"/>
  <c r="H433" i="1" a="1"/>
  <c r="H433" i="1" s="1"/>
  <c r="H397" i="1" a="1"/>
  <c r="H397" i="1" s="1"/>
  <c r="H361" i="1" a="1"/>
  <c r="H361" i="1" s="1"/>
  <c r="H321" i="1" a="1"/>
  <c r="H321" i="1" s="1"/>
  <c r="H285" i="1" a="1"/>
  <c r="H285" i="1" s="1"/>
  <c r="H248" i="1" a="1"/>
  <c r="H248" i="1" s="1"/>
  <c r="H204" i="1" a="1"/>
  <c r="H204" i="1" s="1"/>
  <c r="H164" i="1" a="1"/>
  <c r="H164" i="1" s="1"/>
  <c r="H108" i="1" a="1"/>
  <c r="H108" i="1" s="1"/>
  <c r="H28" i="1" a="1"/>
  <c r="H28" i="1" s="1"/>
  <c r="H897" i="1" a="1"/>
  <c r="H897" i="1" s="1"/>
  <c r="H864" i="1" a="1"/>
  <c r="H864" i="1" s="1"/>
  <c r="H829" i="1" a="1"/>
  <c r="H829" i="1" s="1"/>
  <c r="H808" i="1" a="1"/>
  <c r="H808" i="1" s="1"/>
  <c r="H772" i="1" a="1"/>
  <c r="H772" i="1" s="1"/>
  <c r="H752" i="1" a="1"/>
  <c r="H752" i="1" s="1"/>
  <c r="H734" i="1" a="1"/>
  <c r="H734" i="1" s="1"/>
  <c r="H715" i="1" a="1"/>
  <c r="H715" i="1" s="1"/>
  <c r="H695" i="1" a="1"/>
  <c r="H695" i="1" s="1"/>
  <c r="H677" i="1" a="1"/>
  <c r="H677" i="1" s="1"/>
  <c r="H660" i="1" a="1"/>
  <c r="H660" i="1" s="1"/>
  <c r="H390" i="1" a="1"/>
  <c r="H390" i="1" s="1"/>
  <c r="H631" i="1" a="1"/>
  <c r="H631" i="1" s="1"/>
  <c r="H592" i="1" a="1"/>
  <c r="H592" i="1" s="1"/>
  <c r="H553" i="1" a="1"/>
  <c r="H553" i="1" s="1"/>
  <c r="H470" i="1" a="1"/>
  <c r="H470" i="1" s="1"/>
  <c r="H355" i="1" a="1"/>
  <c r="H355" i="1" s="1"/>
  <c r="H320" i="1" a="1"/>
  <c r="H320" i="1" s="1"/>
  <c r="H242" i="1" a="1"/>
  <c r="H242" i="1" s="1"/>
  <c r="H203" i="1" a="1"/>
  <c r="H203" i="1" s="1"/>
  <c r="H156" i="1" a="1"/>
  <c r="H156" i="1" s="1"/>
  <c r="H107" i="1" a="1"/>
  <c r="H107" i="1" s="1"/>
  <c r="H27" i="1" a="1"/>
  <c r="H27" i="1" s="1"/>
  <c r="H879" i="1" a="1"/>
  <c r="H879" i="1" s="1"/>
  <c r="H844" i="1" a="1"/>
  <c r="H844" i="1" s="1"/>
  <c r="H788" i="1" a="1"/>
  <c r="H788" i="1" s="1"/>
  <c r="H751" i="1" a="1"/>
  <c r="H751" i="1" s="1"/>
  <c r="H657" i="1" a="1"/>
  <c r="H657" i="1" s="1"/>
  <c r="H584" i="1" a="1"/>
  <c r="H584" i="1" s="1"/>
  <c r="H507" i="1" a="1"/>
  <c r="H507" i="1" s="1"/>
  <c r="H427" i="1" a="1"/>
  <c r="H427" i="1" s="1"/>
  <c r="H313" i="1" a="1"/>
  <c r="H313" i="1" s="1"/>
  <c r="H236" i="1" a="1"/>
  <c r="H236" i="1" s="1"/>
  <c r="H155" i="1" a="1"/>
  <c r="H155" i="1" s="1"/>
  <c r="H5" i="1" a="1"/>
  <c r="H5" i="1" s="1"/>
  <c r="H861" i="1" a="1"/>
  <c r="H861" i="1" s="1"/>
  <c r="H805" i="1" a="1"/>
  <c r="H805" i="1" s="1"/>
  <c r="H787" i="1" a="1"/>
  <c r="H787" i="1" s="1"/>
  <c r="H748" i="1" a="1"/>
  <c r="H748" i="1" s="1"/>
  <c r="H709" i="1" a="1"/>
  <c r="H709" i="1" s="1"/>
  <c r="H692" i="1" a="1"/>
  <c r="H692" i="1" s="1"/>
  <c r="H672" i="1" a="1"/>
  <c r="H672" i="1" s="1"/>
  <c r="H653" i="1" a="1"/>
  <c r="H653" i="1" s="1"/>
  <c r="H623" i="1" a="1"/>
  <c r="H623" i="1" s="1"/>
  <c r="H583" i="1" a="1"/>
  <c r="H583" i="1" s="1"/>
  <c r="H500" i="1" a="1"/>
  <c r="H500" i="1" s="1"/>
  <c r="H462" i="1" a="1"/>
  <c r="H462" i="1" s="1"/>
  <c r="H419" i="1" a="1"/>
  <c r="H419" i="1" s="1"/>
  <c r="H383" i="1" a="1"/>
  <c r="H383" i="1" s="1"/>
  <c r="H348" i="1" a="1"/>
  <c r="H348" i="1" s="1"/>
  <c r="H306" i="1" a="1"/>
  <c r="H306" i="1" s="1"/>
  <c r="H271" i="1" a="1"/>
  <c r="H271" i="1" s="1"/>
  <c r="H235" i="1" a="1"/>
  <c r="H235" i="1" s="1"/>
  <c r="H188" i="1" a="1"/>
  <c r="H188" i="1" s="1"/>
  <c r="H148" i="1" a="1"/>
  <c r="H148" i="1" s="1"/>
  <c r="H91" i="1" a="1"/>
  <c r="H91" i="1" s="1"/>
  <c r="H4" i="1" a="1"/>
  <c r="H4" i="1" s="1"/>
  <c r="H892" i="1" a="1"/>
  <c r="H892" i="1" s="1"/>
  <c r="H876" i="1" a="1"/>
  <c r="H876" i="1" s="1"/>
  <c r="H858" i="1" a="1"/>
  <c r="H858" i="1" s="1"/>
  <c r="H840" i="1" a="1"/>
  <c r="H840" i="1" s="1"/>
  <c r="H801" i="1" a="1"/>
  <c r="H801" i="1" s="1"/>
  <c r="H784" i="1" a="1"/>
  <c r="H784" i="1" s="1"/>
  <c r="H765" i="1" a="1"/>
  <c r="H765" i="1" s="1"/>
  <c r="H744" i="1" a="1"/>
  <c r="H744" i="1" s="1"/>
  <c r="H727" i="1" a="1"/>
  <c r="H727" i="1" s="1"/>
  <c r="H708" i="1" a="1"/>
  <c r="H708" i="1" s="1"/>
  <c r="H688" i="1" a="1"/>
  <c r="H688" i="1" s="1"/>
  <c r="H670" i="1" a="1"/>
  <c r="H670" i="1" s="1"/>
  <c r="H652" i="1" a="1"/>
  <c r="H652" i="1" s="1"/>
  <c r="H616" i="1" a="1"/>
  <c r="H616" i="1" s="1"/>
  <c r="H537" i="1" a="1"/>
  <c r="H537" i="1" s="1"/>
  <c r="H492" i="1" a="1"/>
  <c r="H492" i="1" s="1"/>
  <c r="H455" i="1" a="1"/>
  <c r="H455" i="1" s="1"/>
  <c r="H418" i="1" a="1"/>
  <c r="H418" i="1" s="1"/>
  <c r="H376" i="1" a="1"/>
  <c r="H376" i="1" s="1"/>
  <c r="H343" i="1" a="1"/>
  <c r="H343" i="1" s="1"/>
  <c r="H265" i="1" a="1"/>
  <c r="H265" i="1" s="1"/>
  <c r="H228" i="1" a="1"/>
  <c r="H228" i="1" s="1"/>
  <c r="H187" i="1" a="1"/>
  <c r="H187" i="1" s="1"/>
  <c r="H140" i="1" a="1"/>
  <c r="H140" i="1" s="1"/>
  <c r="H6" i="1" a="1"/>
  <c r="H6" i="1" s="1"/>
  <c r="H14" i="1" a="1"/>
  <c r="H14" i="1" s="1"/>
  <c r="H22" i="1" a="1"/>
  <c r="H22" i="1" s="1"/>
  <c r="H30" i="1" a="1"/>
  <c r="H30" i="1" s="1"/>
  <c r="H38" i="1" a="1"/>
  <c r="H38" i="1" s="1"/>
  <c r="H46" i="1" a="1"/>
  <c r="H46" i="1" s="1"/>
  <c r="H54" i="1" a="1"/>
  <c r="H54" i="1" s="1"/>
  <c r="H62" i="1" a="1"/>
  <c r="H62" i="1" s="1"/>
  <c r="H70" i="1" a="1"/>
  <c r="H70" i="1" s="1"/>
  <c r="H78" i="1" a="1"/>
  <c r="H78" i="1" s="1"/>
  <c r="H86" i="1" a="1"/>
  <c r="H86" i="1" s="1"/>
  <c r="H94" i="1" a="1"/>
  <c r="H94" i="1" s="1"/>
  <c r="H102" i="1" a="1"/>
  <c r="H102" i="1" s="1"/>
  <c r="H110" i="1" a="1"/>
  <c r="H110" i="1" s="1"/>
  <c r="H118" i="1" a="1"/>
  <c r="H118" i="1" s="1"/>
  <c r="H126" i="1" a="1"/>
  <c r="H126" i="1" s="1"/>
  <c r="H134" i="1" a="1"/>
  <c r="H134" i="1" s="1"/>
  <c r="H142" i="1" a="1"/>
  <c r="H142" i="1" s="1"/>
  <c r="H150" i="1" a="1"/>
  <c r="H150" i="1" s="1"/>
  <c r="H158" i="1" a="1"/>
  <c r="H158" i="1" s="1"/>
  <c r="H166" i="1" a="1"/>
  <c r="H166" i="1" s="1"/>
  <c r="H174" i="1" a="1"/>
  <c r="H174" i="1" s="1"/>
  <c r="H182" i="1" a="1"/>
  <c r="H182" i="1" s="1"/>
  <c r="H190" i="1" a="1"/>
  <c r="H190" i="1" s="1"/>
  <c r="H198" i="1" a="1"/>
  <c r="H198" i="1" s="1"/>
  <c r="H206" i="1" a="1"/>
  <c r="H206" i="1" s="1"/>
  <c r="H214" i="1" a="1"/>
  <c r="H214" i="1" s="1"/>
  <c r="H222" i="1" a="1"/>
  <c r="H222" i="1" s="1"/>
  <c r="H230" i="1" a="1"/>
  <c r="H230" i="1" s="1"/>
  <c r="H244" i="1" a="1"/>
  <c r="H244" i="1" s="1"/>
  <c r="H251" i="1" a="1"/>
  <c r="H251" i="1" s="1"/>
  <c r="H259" i="1" a="1"/>
  <c r="H259" i="1" s="1"/>
  <c r="H266" i="1" a="1"/>
  <c r="H266" i="1" s="1"/>
  <c r="H273" i="1" a="1"/>
  <c r="H273" i="1" s="1"/>
  <c r="H279" i="1" a="1"/>
  <c r="H279" i="1" s="1"/>
  <c r="H287" i="1" a="1"/>
  <c r="H287" i="1" s="1"/>
  <c r="H295" i="1" a="1"/>
  <c r="H295" i="1" s="1"/>
  <c r="H308" i="1" a="1"/>
  <c r="H308" i="1" s="1"/>
  <c r="H315" i="1" a="1"/>
  <c r="H315" i="1" s="1"/>
  <c r="H323" i="1" a="1"/>
  <c r="H323" i="1" s="1"/>
  <c r="H330" i="1" a="1"/>
  <c r="H330" i="1" s="1"/>
  <c r="H337" i="1" a="1"/>
  <c r="H337" i="1" s="1"/>
  <c r="H344" i="1" a="1"/>
  <c r="H344" i="1" s="1"/>
  <c r="H350" i="1" a="1"/>
  <c r="H350" i="1" s="1"/>
  <c r="H370" i="1" a="1"/>
  <c r="H370" i="1" s="1"/>
  <c r="H378" i="1" a="1"/>
  <c r="H378" i="1" s="1"/>
  <c r="H392" i="1" a="1"/>
  <c r="H392" i="1" s="1"/>
  <c r="H399" i="1" a="1"/>
  <c r="H399" i="1" s="1"/>
  <c r="H406" i="1" a="1"/>
  <c r="H406" i="1" s="1"/>
  <c r="H413" i="1" a="1"/>
  <c r="H413" i="1" s="1"/>
  <c r="H421" i="1" a="1"/>
  <c r="H421" i="1" s="1"/>
  <c r="H428" i="1" a="1"/>
  <c r="H428" i="1" s="1"/>
  <c r="H435" i="1" a="1"/>
  <c r="H435" i="1" s="1"/>
  <c r="H443" i="1" a="1"/>
  <c r="H443" i="1" s="1"/>
  <c r="H449" i="1" a="1"/>
  <c r="H449" i="1" s="1"/>
  <c r="H457" i="1" a="1"/>
  <c r="H457" i="1" s="1"/>
  <c r="H472" i="1" a="1"/>
  <c r="H472" i="1" s="1"/>
  <c r="H479" i="1" a="1"/>
  <c r="H479" i="1" s="1"/>
  <c r="H487" i="1" a="1"/>
  <c r="H487" i="1" s="1"/>
  <c r="H494" i="1" a="1"/>
  <c r="H494" i="1" s="1"/>
  <c r="H502" i="1" a="1"/>
  <c r="H502" i="1" s="1"/>
  <c r="H509" i="1" a="1"/>
  <c r="H509" i="1" s="1"/>
  <c r="H516" i="1" a="1"/>
  <c r="H516" i="1" s="1"/>
  <c r="H524" i="1" a="1"/>
  <c r="H524" i="1" s="1"/>
  <c r="H532" i="1" a="1"/>
  <c r="H532" i="1" s="1"/>
  <c r="H540" i="1" a="1"/>
  <c r="H540" i="1" s="1"/>
  <c r="H548" i="1" a="1"/>
  <c r="H548" i="1" s="1"/>
  <c r="H563" i="1" a="1"/>
  <c r="H563" i="1" s="1"/>
  <c r="H571" i="1" a="1"/>
  <c r="H571" i="1" s="1"/>
  <c r="H578" i="1" a="1"/>
  <c r="H578" i="1" s="1"/>
  <c r="H586" i="1" a="1"/>
  <c r="H586" i="1" s="1"/>
  <c r="H594" i="1" a="1"/>
  <c r="H594" i="1" s="1"/>
  <c r="H602" i="1" a="1"/>
  <c r="H602" i="1" s="1"/>
  <c r="H610" i="1" a="1"/>
  <c r="H610" i="1" s="1"/>
  <c r="H618" i="1" a="1"/>
  <c r="H618" i="1" s="1"/>
  <c r="H625" i="1" a="1"/>
  <c r="H625" i="1" s="1"/>
  <c r="H633" i="1" a="1"/>
  <c r="H633" i="1" s="1"/>
  <c r="H7" i="1" a="1"/>
  <c r="H7" i="1" s="1"/>
  <c r="H15" i="1" a="1"/>
  <c r="H15" i="1" s="1"/>
  <c r="H23" i="1" a="1"/>
  <c r="H23" i="1" s="1"/>
  <c r="H31" i="1" a="1"/>
  <c r="H31" i="1" s="1"/>
  <c r="H39" i="1" a="1"/>
  <c r="H39" i="1" s="1"/>
  <c r="H47" i="1" a="1"/>
  <c r="H47" i="1" s="1"/>
  <c r="H55" i="1" a="1"/>
  <c r="H55" i="1" s="1"/>
  <c r="H63" i="1" a="1"/>
  <c r="H63" i="1" s="1"/>
  <c r="H71" i="1" a="1"/>
  <c r="H71" i="1" s="1"/>
  <c r="H79" i="1" a="1"/>
  <c r="H79" i="1" s="1"/>
  <c r="H87" i="1" a="1"/>
  <c r="H87" i="1" s="1"/>
  <c r="H95" i="1" a="1"/>
  <c r="H95" i="1" s="1"/>
  <c r="H103" i="1" a="1"/>
  <c r="H103" i="1" s="1"/>
  <c r="H111" i="1" a="1"/>
  <c r="H111" i="1" s="1"/>
  <c r="H119" i="1" a="1"/>
  <c r="H119" i="1" s="1"/>
  <c r="H127" i="1" a="1"/>
  <c r="H127" i="1" s="1"/>
  <c r="H135" i="1" a="1"/>
  <c r="H135" i="1" s="1"/>
  <c r="H143" i="1" a="1"/>
  <c r="H143" i="1" s="1"/>
  <c r="H151" i="1" a="1"/>
  <c r="H151" i="1" s="1"/>
  <c r="H159" i="1" a="1"/>
  <c r="H159" i="1" s="1"/>
  <c r="H167" i="1" a="1"/>
  <c r="H167" i="1" s="1"/>
  <c r="H175" i="1" a="1"/>
  <c r="H175" i="1" s="1"/>
  <c r="H183" i="1" a="1"/>
  <c r="H183" i="1" s="1"/>
  <c r="H191" i="1" a="1"/>
  <c r="H191" i="1" s="1"/>
  <c r="H199" i="1" a="1"/>
  <c r="H199" i="1" s="1"/>
  <c r="H207" i="1" a="1"/>
  <c r="H207" i="1" s="1"/>
  <c r="H215" i="1" a="1"/>
  <c r="H215" i="1" s="1"/>
  <c r="H223" i="1" a="1"/>
  <c r="H223" i="1" s="1"/>
  <c r="H231" i="1" a="1"/>
  <c r="H231" i="1" s="1"/>
  <c r="H238" i="1" a="1"/>
  <c r="H238" i="1" s="1"/>
  <c r="H245" i="1" a="1"/>
  <c r="H245" i="1" s="1"/>
  <c r="H252" i="1" a="1"/>
  <c r="H252" i="1" s="1"/>
  <c r="H260" i="1" a="1"/>
  <c r="H260" i="1" s="1"/>
  <c r="H267" i="1" a="1"/>
  <c r="H267" i="1" s="1"/>
  <c r="H280" i="1" a="1"/>
  <c r="H280" i="1" s="1"/>
  <c r="H288" i="1" a="1"/>
  <c r="H288" i="1" s="1"/>
  <c r="H296" i="1" a="1"/>
  <c r="H296" i="1" s="1"/>
  <c r="H302" i="1" a="1"/>
  <c r="H302" i="1" s="1"/>
  <c r="H309" i="1" a="1"/>
  <c r="H309" i="1" s="1"/>
  <c r="H316" i="1" a="1"/>
  <c r="H316" i="1" s="1"/>
  <c r="H324" i="1" a="1"/>
  <c r="H324" i="1" s="1"/>
  <c r="H331" i="1" a="1"/>
  <c r="H331" i="1" s="1"/>
  <c r="H338" i="1" a="1"/>
  <c r="H338" i="1" s="1"/>
  <c r="H351" i="1" a="1"/>
  <c r="H351" i="1" s="1"/>
  <c r="H357" i="1" a="1"/>
  <c r="H357" i="1" s="1"/>
  <c r="H364" i="1" a="1"/>
  <c r="H364" i="1" s="1"/>
  <c r="H371" i="1" a="1"/>
  <c r="H371" i="1" s="1"/>
  <c r="H379" i="1" a="1"/>
  <c r="H379" i="1" s="1"/>
  <c r="H385" i="1" a="1"/>
  <c r="H385" i="1" s="1"/>
  <c r="H393" i="1" a="1"/>
  <c r="H393" i="1" s="1"/>
  <c r="H400" i="1" a="1"/>
  <c r="H400" i="1" s="1"/>
  <c r="H407" i="1" a="1"/>
  <c r="H407" i="1" s="1"/>
  <c r="H414" i="1" a="1"/>
  <c r="H414" i="1" s="1"/>
  <c r="H422" i="1" a="1"/>
  <c r="H422" i="1" s="1"/>
  <c r="H429" i="1" a="1"/>
  <c r="H429" i="1" s="1"/>
  <c r="H436" i="1" a="1"/>
  <c r="H436" i="1" s="1"/>
  <c r="H450" i="1" a="1"/>
  <c r="H450" i="1" s="1"/>
  <c r="H458" i="1" a="1"/>
  <c r="H458" i="1" s="1"/>
  <c r="H465" i="1" a="1"/>
  <c r="H465" i="1" s="1"/>
  <c r="H473" i="1" a="1"/>
  <c r="H473" i="1" s="1"/>
  <c r="H480" i="1" a="1"/>
  <c r="H480" i="1" s="1"/>
  <c r="H488" i="1" a="1"/>
  <c r="H488" i="1" s="1"/>
  <c r="H495" i="1" a="1"/>
  <c r="H495" i="1" s="1"/>
  <c r="H503" i="1" a="1"/>
  <c r="H503" i="1" s="1"/>
  <c r="H510" i="1" a="1"/>
  <c r="H510" i="1" s="1"/>
  <c r="H517" i="1" a="1"/>
  <c r="H517" i="1" s="1"/>
  <c r="H525" i="1" a="1"/>
  <c r="H525" i="1" s="1"/>
  <c r="H533" i="1" a="1"/>
  <c r="H533" i="1" s="1"/>
  <c r="H541" i="1" a="1"/>
  <c r="H541" i="1" s="1"/>
  <c r="H549" i="1" a="1"/>
  <c r="H549" i="1" s="1"/>
  <c r="H556" i="1" a="1"/>
  <c r="H556" i="1" s="1"/>
  <c r="H564" i="1" a="1"/>
  <c r="H564" i="1" s="1"/>
  <c r="H572" i="1" a="1"/>
  <c r="H572" i="1" s="1"/>
  <c r="H579" i="1" a="1"/>
  <c r="H579" i="1" s="1"/>
  <c r="H587" i="1" a="1"/>
  <c r="H587" i="1" s="1"/>
  <c r="H595" i="1" a="1"/>
  <c r="H595" i="1" s="1"/>
  <c r="H603" i="1" a="1"/>
  <c r="H603" i="1" s="1"/>
  <c r="H611" i="1" a="1"/>
  <c r="H611" i="1" s="1"/>
  <c r="H619" i="1" a="1"/>
  <c r="H619" i="1" s="1"/>
  <c r="H626" i="1" a="1"/>
  <c r="H626" i="1" s="1"/>
  <c r="H634" i="1" a="1"/>
  <c r="H634" i="1" s="1"/>
  <c r="H641" i="1" a="1"/>
  <c r="H641" i="1" s="1"/>
  <c r="H8" i="1" a="1"/>
  <c r="H8" i="1" s="1"/>
  <c r="H16" i="1" a="1"/>
  <c r="H16" i="1" s="1"/>
  <c r="H24" i="1" a="1"/>
  <c r="H24" i="1" s="1"/>
  <c r="H32" i="1" a="1"/>
  <c r="H32" i="1" s="1"/>
  <c r="H40" i="1" a="1"/>
  <c r="H40" i="1" s="1"/>
  <c r="H48" i="1" a="1"/>
  <c r="H48" i="1" s="1"/>
  <c r="H56" i="1" a="1"/>
  <c r="H56" i="1" s="1"/>
  <c r="H64" i="1" a="1"/>
  <c r="H64" i="1" s="1"/>
  <c r="H72" i="1" a="1"/>
  <c r="H72" i="1" s="1"/>
  <c r="H80" i="1" a="1"/>
  <c r="H80" i="1" s="1"/>
  <c r="H88" i="1" a="1"/>
  <c r="H88" i="1" s="1"/>
  <c r="H96" i="1" a="1"/>
  <c r="H96" i="1" s="1"/>
  <c r="H104" i="1" a="1"/>
  <c r="H104" i="1" s="1"/>
  <c r="H112" i="1" a="1"/>
  <c r="H112" i="1" s="1"/>
  <c r="H120" i="1" a="1"/>
  <c r="H120" i="1" s="1"/>
  <c r="H128" i="1" a="1"/>
  <c r="H128" i="1" s="1"/>
  <c r="H136" i="1" a="1"/>
  <c r="H136" i="1" s="1"/>
  <c r="H144" i="1" a="1"/>
  <c r="H144" i="1" s="1"/>
  <c r="H152" i="1" a="1"/>
  <c r="H152" i="1" s="1"/>
  <c r="H160" i="1" a="1"/>
  <c r="H160" i="1" s="1"/>
  <c r="H168" i="1" a="1"/>
  <c r="H168" i="1" s="1"/>
  <c r="H176" i="1" a="1"/>
  <c r="H176" i="1" s="1"/>
  <c r="H184" i="1" a="1"/>
  <c r="H184" i="1" s="1"/>
  <c r="H192" i="1" a="1"/>
  <c r="H192" i="1" s="1"/>
  <c r="H200" i="1" a="1"/>
  <c r="H200" i="1" s="1"/>
  <c r="H208" i="1" a="1"/>
  <c r="H208" i="1" s="1"/>
  <c r="H216" i="1" a="1"/>
  <c r="H216" i="1" s="1"/>
  <c r="H224" i="1" a="1"/>
  <c r="H224" i="1" s="1"/>
  <c r="H232" i="1" a="1"/>
  <c r="H232" i="1" s="1"/>
  <c r="H239" i="1" a="1"/>
  <c r="H239" i="1" s="1"/>
  <c r="H253" i="1" a="1"/>
  <c r="H253" i="1" s="1"/>
  <c r="H261" i="1" a="1"/>
  <c r="H261" i="1" s="1"/>
  <c r="H268" i="1" a="1"/>
  <c r="H268" i="1" s="1"/>
  <c r="H274" i="1" a="1"/>
  <c r="H274" i="1" s="1"/>
  <c r="H281" i="1" a="1"/>
  <c r="H281" i="1" s="1"/>
  <c r="H289" i="1" a="1"/>
  <c r="H289" i="1" s="1"/>
  <c r="H297" i="1" a="1"/>
  <c r="H297" i="1" s="1"/>
  <c r="H303" i="1" a="1"/>
  <c r="H303" i="1" s="1"/>
  <c r="H317" i="1" a="1"/>
  <c r="H317" i="1" s="1"/>
  <c r="H325" i="1" a="1"/>
  <c r="H325" i="1" s="1"/>
  <c r="H332" i="1" a="1"/>
  <c r="H332" i="1" s="1"/>
  <c r="H339" i="1" a="1"/>
  <c r="H339" i="1" s="1"/>
  <c r="H345" i="1" a="1"/>
  <c r="H345" i="1" s="1"/>
  <c r="H352" i="1" a="1"/>
  <c r="H352" i="1" s="1"/>
  <c r="H358" i="1" a="1"/>
  <c r="H358" i="1" s="1"/>
  <c r="H365" i="1" a="1"/>
  <c r="H365" i="1" s="1"/>
  <c r="H372" i="1" a="1"/>
  <c r="H372" i="1" s="1"/>
  <c r="H386" i="1" a="1"/>
  <c r="H386" i="1" s="1"/>
  <c r="H394" i="1" a="1"/>
  <c r="H394" i="1" s="1"/>
  <c r="H408" i="1" a="1"/>
  <c r="H408" i="1" s="1"/>
  <c r="H415" i="1" a="1"/>
  <c r="H415" i="1" s="1"/>
  <c r="H423" i="1" a="1"/>
  <c r="H423" i="1" s="1"/>
  <c r="H430" i="1" a="1"/>
  <c r="H430" i="1" s="1"/>
  <c r="H437" i="1" a="1"/>
  <c r="H437" i="1" s="1"/>
  <c r="H444" i="1" a="1"/>
  <c r="H444" i="1" s="1"/>
  <c r="H451" i="1" a="1"/>
  <c r="H451" i="1" s="1"/>
  <c r="H459" i="1" a="1"/>
  <c r="H459" i="1" s="1"/>
  <c r="H466" i="1" a="1"/>
  <c r="H466" i="1" s="1"/>
  <c r="H474" i="1" a="1"/>
  <c r="H474" i="1" s="1"/>
  <c r="H481" i="1" a="1"/>
  <c r="H481" i="1" s="1"/>
  <c r="H489" i="1" a="1"/>
  <c r="H489" i="1" s="1"/>
  <c r="H496" i="1" a="1"/>
  <c r="H496" i="1" s="1"/>
  <c r="H504" i="1" a="1"/>
  <c r="H504" i="1" s="1"/>
  <c r="H511" i="1" a="1"/>
  <c r="H511" i="1" s="1"/>
  <c r="H518" i="1" a="1"/>
  <c r="H518" i="1" s="1"/>
  <c r="H526" i="1" a="1"/>
  <c r="H526" i="1" s="1"/>
  <c r="H534" i="1" a="1"/>
  <c r="H534" i="1" s="1"/>
  <c r="H542" i="1" a="1"/>
  <c r="H542" i="1" s="1"/>
  <c r="H550" i="1" a="1"/>
  <c r="H550" i="1" s="1"/>
  <c r="H557" i="1" a="1"/>
  <c r="H557" i="1" s="1"/>
  <c r="H565" i="1" a="1"/>
  <c r="H565" i="1" s="1"/>
  <c r="H573" i="1" a="1"/>
  <c r="H573" i="1" s="1"/>
  <c r="H580" i="1" a="1"/>
  <c r="H580" i="1" s="1"/>
  <c r="H588" i="1" a="1"/>
  <c r="H588" i="1" s="1"/>
  <c r="H596" i="1" a="1"/>
  <c r="H596" i="1" s="1"/>
  <c r="H604" i="1" a="1"/>
  <c r="H604" i="1" s="1"/>
  <c r="H612" i="1" a="1"/>
  <c r="H612" i="1" s="1"/>
  <c r="H627" i="1" a="1"/>
  <c r="H627" i="1" s="1"/>
  <c r="H635" i="1" a="1"/>
  <c r="H635" i="1" s="1"/>
  <c r="H642" i="1" a="1"/>
  <c r="H642" i="1" s="1"/>
  <c r="H9" i="1" a="1"/>
  <c r="H9" i="1" s="1"/>
  <c r="H17" i="1" a="1"/>
  <c r="H17" i="1" s="1"/>
  <c r="H25" i="1" a="1"/>
  <c r="H25" i="1" s="1"/>
  <c r="H33" i="1" a="1"/>
  <c r="H33" i="1" s="1"/>
  <c r="H41" i="1" a="1"/>
  <c r="H41" i="1" s="1"/>
  <c r="H49" i="1" a="1"/>
  <c r="H49" i="1" s="1"/>
  <c r="H57" i="1" a="1"/>
  <c r="H57" i="1" s="1"/>
  <c r="H65" i="1" a="1"/>
  <c r="H65" i="1" s="1"/>
  <c r="H73" i="1" a="1"/>
  <c r="H73" i="1" s="1"/>
  <c r="H81" i="1" a="1"/>
  <c r="H81" i="1" s="1"/>
  <c r="H89" i="1" a="1"/>
  <c r="H89" i="1" s="1"/>
  <c r="H97" i="1" a="1"/>
  <c r="H97" i="1" s="1"/>
  <c r="H105" i="1" a="1"/>
  <c r="H105" i="1" s="1"/>
  <c r="H113" i="1" a="1"/>
  <c r="H113" i="1" s="1"/>
  <c r="H121" i="1" a="1"/>
  <c r="H121" i="1" s="1"/>
  <c r="H129" i="1" a="1"/>
  <c r="H129" i="1" s="1"/>
  <c r="H137" i="1" a="1"/>
  <c r="H137" i="1" s="1"/>
  <c r="H145" i="1" a="1"/>
  <c r="H145" i="1" s="1"/>
  <c r="H153" i="1" a="1"/>
  <c r="H153" i="1" s="1"/>
  <c r="H161" i="1" a="1"/>
  <c r="H161" i="1" s="1"/>
  <c r="H169" i="1" a="1"/>
  <c r="H169" i="1" s="1"/>
  <c r="H177" i="1" a="1"/>
  <c r="H177" i="1" s="1"/>
  <c r="H185" i="1" a="1"/>
  <c r="H185" i="1" s="1"/>
  <c r="H193" i="1" a="1"/>
  <c r="H193" i="1" s="1"/>
  <c r="H201" i="1" a="1"/>
  <c r="H201" i="1" s="1"/>
  <c r="H209" i="1" a="1"/>
  <c r="H209" i="1" s="1"/>
  <c r="H217" i="1" a="1"/>
  <c r="H217" i="1" s="1"/>
  <c r="H225" i="1" a="1"/>
  <c r="H225" i="1" s="1"/>
  <c r="H233" i="1" a="1"/>
  <c r="H233" i="1" s="1"/>
  <c r="H240" i="1" a="1"/>
  <c r="H240" i="1" s="1"/>
  <c r="H246" i="1" a="1"/>
  <c r="H246" i="1" s="1"/>
  <c r="H254" i="1" a="1"/>
  <c r="H254" i="1" s="1"/>
  <c r="H262" i="1" a="1"/>
  <c r="H262" i="1" s="1"/>
  <c r="H269" i="1" a="1"/>
  <c r="H269" i="1" s="1"/>
  <c r="H275" i="1" a="1"/>
  <c r="H275" i="1" s="1"/>
  <c r="H282" i="1" a="1"/>
  <c r="H282" i="1" s="1"/>
  <c r="H290" i="1" a="1"/>
  <c r="H290" i="1" s="1"/>
  <c r="H304" i="1" a="1"/>
  <c r="H304" i="1" s="1"/>
  <c r="H310" i="1" a="1"/>
  <c r="H310" i="1" s="1"/>
  <c r="H318" i="1" a="1"/>
  <c r="H318" i="1" s="1"/>
  <c r="H326" i="1" a="1"/>
  <c r="H326" i="1" s="1"/>
  <c r="H333" i="1" a="1"/>
  <c r="H333" i="1" s="1"/>
  <c r="H340" i="1" a="1"/>
  <c r="H340" i="1" s="1"/>
  <c r="H346" i="1" a="1"/>
  <c r="H346" i="1" s="1"/>
  <c r="H359" i="1" a="1"/>
  <c r="H359" i="1" s="1"/>
  <c r="H366" i="1" a="1"/>
  <c r="H366" i="1" s="1"/>
  <c r="H373" i="1" a="1"/>
  <c r="H373" i="1" s="1"/>
  <c r="H380" i="1" a="1"/>
  <c r="H380" i="1" s="1"/>
  <c r="H387" i="1" a="1"/>
  <c r="H387" i="1" s="1"/>
  <c r="H395" i="1" a="1"/>
  <c r="H395" i="1" s="1"/>
  <c r="H401" i="1" a="1"/>
  <c r="H401" i="1" s="1"/>
  <c r="H409" i="1" a="1"/>
  <c r="H409" i="1" s="1"/>
  <c r="H416" i="1" a="1"/>
  <c r="H416" i="1" s="1"/>
  <c r="H424" i="1" a="1"/>
  <c r="H424" i="1" s="1"/>
  <c r="H431" i="1" a="1"/>
  <c r="H431" i="1" s="1"/>
  <c r="H438" i="1" a="1"/>
  <c r="H438" i="1" s="1"/>
  <c r="H445" i="1" a="1"/>
  <c r="H445" i="1" s="1"/>
  <c r="H452" i="1" a="1"/>
  <c r="H452" i="1" s="1"/>
  <c r="H460" i="1" a="1"/>
  <c r="H460" i="1" s="1"/>
  <c r="H467" i="1" a="1"/>
  <c r="H467" i="1" s="1"/>
  <c r="H475" i="1" a="1"/>
  <c r="H475" i="1" s="1"/>
  <c r="H482" i="1" a="1"/>
  <c r="H482" i="1" s="1"/>
  <c r="H490" i="1" a="1"/>
  <c r="H490" i="1" s="1"/>
  <c r="H497" i="1" a="1"/>
  <c r="H497" i="1" s="1"/>
  <c r="H505" i="1" a="1"/>
  <c r="H505" i="1" s="1"/>
  <c r="H512" i="1" a="1"/>
  <c r="H512" i="1" s="1"/>
  <c r="H519" i="1" a="1"/>
  <c r="H519" i="1" s="1"/>
  <c r="H527" i="1" a="1"/>
  <c r="H527" i="1" s="1"/>
  <c r="H535" i="1" a="1"/>
  <c r="H535" i="1" s="1"/>
  <c r="H543" i="1" a="1"/>
  <c r="H543" i="1" s="1"/>
  <c r="H551" i="1" a="1"/>
  <c r="H551" i="1" s="1"/>
  <c r="H558" i="1" a="1"/>
  <c r="H558" i="1" s="1"/>
  <c r="H566" i="1" a="1"/>
  <c r="H566" i="1" s="1"/>
  <c r="H574" i="1" a="1"/>
  <c r="H574" i="1" s="1"/>
  <c r="H581" i="1" a="1"/>
  <c r="H581" i="1" s="1"/>
  <c r="H589" i="1" a="1"/>
  <c r="H589" i="1" s="1"/>
  <c r="H597" i="1" a="1"/>
  <c r="H597" i="1" s="1"/>
  <c r="H605" i="1" a="1"/>
  <c r="H605" i="1" s="1"/>
  <c r="H613" i="1" a="1"/>
  <c r="H613" i="1" s="1"/>
  <c r="H620" i="1" a="1"/>
  <c r="H620" i="1" s="1"/>
  <c r="H628" i="1" a="1"/>
  <c r="H628" i="1" s="1"/>
  <c r="H636" i="1" a="1"/>
  <c r="H636" i="1" s="1"/>
  <c r="H643" i="1" a="1"/>
  <c r="H643" i="1" s="1"/>
  <c r="H2" i="1" a="1"/>
  <c r="H2" i="1" s="1"/>
  <c r="H10" i="1" a="1"/>
  <c r="H10" i="1" s="1"/>
  <c r="H18" i="1" a="1"/>
  <c r="H18" i="1" s="1"/>
  <c r="H26" i="1" a="1"/>
  <c r="H26" i="1" s="1"/>
  <c r="H34" i="1" a="1"/>
  <c r="H34" i="1" s="1"/>
  <c r="H42" i="1" a="1"/>
  <c r="H42" i="1" s="1"/>
  <c r="H50" i="1" a="1"/>
  <c r="H50" i="1" s="1"/>
  <c r="H58" i="1" a="1"/>
  <c r="H58" i="1" s="1"/>
  <c r="H66" i="1" a="1"/>
  <c r="H66" i="1" s="1"/>
  <c r="H74" i="1" a="1"/>
  <c r="H74" i="1" s="1"/>
  <c r="H82" i="1" a="1"/>
  <c r="H82" i="1" s="1"/>
  <c r="H90" i="1" a="1"/>
  <c r="H90" i="1" s="1"/>
  <c r="H12" i="1" a="1"/>
  <c r="H12" i="1" s="1"/>
  <c r="H35" i="1" a="1"/>
  <c r="H35" i="1" s="1"/>
  <c r="H53" i="1" a="1"/>
  <c r="H53" i="1" s="1"/>
  <c r="H76" i="1" a="1"/>
  <c r="H76" i="1" s="1"/>
  <c r="H98" i="1" a="1"/>
  <c r="H98" i="1" s="1"/>
  <c r="H114" i="1" a="1"/>
  <c r="H114" i="1" s="1"/>
  <c r="H130" i="1" a="1"/>
  <c r="H130" i="1" s="1"/>
  <c r="H146" i="1" a="1"/>
  <c r="H146" i="1" s="1"/>
  <c r="H162" i="1" a="1"/>
  <c r="H162" i="1" s="1"/>
  <c r="H178" i="1" a="1"/>
  <c r="H178" i="1" s="1"/>
  <c r="H194" i="1" a="1"/>
  <c r="H194" i="1" s="1"/>
  <c r="H210" i="1" a="1"/>
  <c r="H210" i="1" s="1"/>
  <c r="H226" i="1" a="1"/>
  <c r="H226" i="1" s="1"/>
  <c r="H241" i="1" a="1"/>
  <c r="H241" i="1" s="1"/>
  <c r="H255" i="1" a="1"/>
  <c r="H255" i="1" s="1"/>
  <c r="H283" i="1" a="1"/>
  <c r="H283" i="1" s="1"/>
  <c r="H298" i="1" a="1"/>
  <c r="H298" i="1" s="1"/>
  <c r="H311" i="1" a="1"/>
  <c r="H311" i="1" s="1"/>
  <c r="H327" i="1" a="1"/>
  <c r="H327" i="1" s="1"/>
  <c r="H341" i="1" a="1"/>
  <c r="H341" i="1" s="1"/>
  <c r="H353" i="1" a="1"/>
  <c r="H353" i="1" s="1"/>
  <c r="H367" i="1" a="1"/>
  <c r="H367" i="1" s="1"/>
  <c r="H381" i="1" a="1"/>
  <c r="H381" i="1" s="1"/>
  <c r="H410" i="1" a="1"/>
  <c r="H410" i="1" s="1"/>
  <c r="H425" i="1" a="1"/>
  <c r="H425" i="1" s="1"/>
  <c r="H439" i="1" a="1"/>
  <c r="H439" i="1" s="1"/>
  <c r="H453" i="1" a="1"/>
  <c r="H453" i="1" s="1"/>
  <c r="H468" i="1" a="1"/>
  <c r="H468" i="1" s="1"/>
  <c r="H483" i="1" a="1"/>
  <c r="H483" i="1" s="1"/>
  <c r="H498" i="1" a="1"/>
  <c r="H498" i="1" s="1"/>
  <c r="H528" i="1" a="1"/>
  <c r="H528" i="1" s="1"/>
  <c r="H544" i="1" a="1"/>
  <c r="H544" i="1" s="1"/>
  <c r="H559" i="1" a="1"/>
  <c r="H559" i="1" s="1"/>
  <c r="H575" i="1" a="1"/>
  <c r="H575" i="1" s="1"/>
  <c r="H590" i="1" a="1"/>
  <c r="H590" i="1" s="1"/>
  <c r="H606" i="1" a="1"/>
  <c r="H606" i="1" s="1"/>
  <c r="H621" i="1" a="1"/>
  <c r="H621" i="1" s="1"/>
  <c r="H637" i="1" a="1"/>
  <c r="H637" i="1" s="1"/>
  <c r="H647" i="1" a="1"/>
  <c r="H647" i="1" s="1"/>
  <c r="H655" i="1" a="1"/>
  <c r="H655" i="1" s="1"/>
  <c r="H663" i="1" a="1"/>
  <c r="H663" i="1" s="1"/>
  <c r="H668" i="1" a="1"/>
  <c r="H668" i="1" s="1"/>
  <c r="H675" i="1" a="1"/>
  <c r="H675" i="1" s="1"/>
  <c r="H682" i="1" a="1"/>
  <c r="H682" i="1" s="1"/>
  <c r="H690" i="1" a="1"/>
  <c r="H690" i="1" s="1"/>
  <c r="H697" i="1" a="1"/>
  <c r="H697" i="1" s="1"/>
  <c r="H703" i="1" a="1"/>
  <c r="H703" i="1" s="1"/>
  <c r="H718" i="1" a="1"/>
  <c r="H718" i="1" s="1"/>
  <c r="H726" i="1" a="1"/>
  <c r="H726" i="1" s="1"/>
  <c r="H732" i="1" a="1"/>
  <c r="H732" i="1" s="1"/>
  <c r="H739" i="1" a="1"/>
  <c r="H739" i="1" s="1"/>
  <c r="H746" i="1" a="1"/>
  <c r="H746" i="1" s="1"/>
  <c r="H754" i="1" a="1"/>
  <c r="H754" i="1" s="1"/>
  <c r="H761" i="1" a="1"/>
  <c r="H761" i="1" s="1"/>
  <c r="H767" i="1" a="1"/>
  <c r="H767" i="1" s="1"/>
  <c r="H782" i="1" a="1"/>
  <c r="H782" i="1" s="1"/>
  <c r="H790" i="1" a="1"/>
  <c r="H790" i="1" s="1"/>
  <c r="H796" i="1" a="1"/>
  <c r="H796" i="1" s="1"/>
  <c r="H803" i="1" a="1"/>
  <c r="H803" i="1" s="1"/>
  <c r="H810" i="1" a="1"/>
  <c r="H810" i="1" s="1"/>
  <c r="H818" i="1" a="1"/>
  <c r="H818" i="1" s="1"/>
  <c r="H825" i="1" a="1"/>
  <c r="H825" i="1" s="1"/>
  <c r="H831" i="1" a="1"/>
  <c r="H831" i="1" s="1"/>
  <c r="H846" i="1" a="1"/>
  <c r="H846" i="1" s="1"/>
  <c r="H853" i="1" a="1"/>
  <c r="H853" i="1" s="1"/>
  <c r="H860" i="1" a="1"/>
  <c r="H860" i="1" s="1"/>
  <c r="H865" i="1" a="1"/>
  <c r="H865" i="1" s="1"/>
  <c r="H872" i="1" a="1"/>
  <c r="H872" i="1" s="1"/>
  <c r="H878" i="1" a="1"/>
  <c r="H878" i="1" s="1"/>
  <c r="H883" i="1" a="1"/>
  <c r="H883" i="1" s="1"/>
  <c r="H890" i="1" a="1"/>
  <c r="H890" i="1" s="1"/>
  <c r="H896" i="1" a="1"/>
  <c r="H896" i="1" s="1"/>
  <c r="H13" i="1" a="1"/>
  <c r="H13" i="1" s="1"/>
  <c r="H36" i="1" a="1"/>
  <c r="H36" i="1" s="1"/>
  <c r="H59" i="1" a="1"/>
  <c r="H59" i="1" s="1"/>
  <c r="H77" i="1" a="1"/>
  <c r="H77" i="1" s="1"/>
  <c r="H99" i="1" a="1"/>
  <c r="H99" i="1" s="1"/>
  <c r="H115" i="1" a="1"/>
  <c r="H115" i="1" s="1"/>
  <c r="H131" i="1" a="1"/>
  <c r="H131" i="1" s="1"/>
  <c r="H147" i="1" a="1"/>
  <c r="H147" i="1" s="1"/>
  <c r="H163" i="1" a="1"/>
  <c r="H163" i="1" s="1"/>
  <c r="H179" i="1" a="1"/>
  <c r="H179" i="1" s="1"/>
  <c r="H195" i="1" a="1"/>
  <c r="H195" i="1" s="1"/>
  <c r="H211" i="1" a="1"/>
  <c r="H211" i="1" s="1"/>
  <c r="H227" i="1" a="1"/>
  <c r="H227" i="1" s="1"/>
  <c r="H256" i="1" a="1"/>
  <c r="H256" i="1" s="1"/>
  <c r="H270" i="1" a="1"/>
  <c r="H270" i="1" s="1"/>
  <c r="H284" i="1" a="1"/>
  <c r="H284" i="1" s="1"/>
  <c r="H299" i="1" a="1"/>
  <c r="H299" i="1" s="1"/>
  <c r="H312" i="1" a="1"/>
  <c r="H312" i="1" s="1"/>
  <c r="H328" i="1" a="1"/>
  <c r="H328" i="1" s="1"/>
  <c r="H342" i="1" a="1"/>
  <c r="H342" i="1" s="1"/>
  <c r="H354" i="1" a="1"/>
  <c r="H354" i="1" s="1"/>
  <c r="H368" i="1" a="1"/>
  <c r="H368" i="1" s="1"/>
  <c r="H382" i="1" a="1"/>
  <c r="H382" i="1" s="1"/>
  <c r="H396" i="1" a="1"/>
  <c r="H396" i="1" s="1"/>
  <c r="H411" i="1" a="1"/>
  <c r="H411" i="1" s="1"/>
  <c r="H426" i="1" a="1"/>
  <c r="H426" i="1" s="1"/>
  <c r="H440" i="1" a="1"/>
  <c r="H440" i="1" s="1"/>
  <c r="H454" i="1" a="1"/>
  <c r="H454" i="1" s="1"/>
  <c r="H469" i="1" a="1"/>
  <c r="H469" i="1" s="1"/>
  <c r="H484" i="1" a="1"/>
  <c r="H484" i="1" s="1"/>
  <c r="H499" i="1" a="1"/>
  <c r="H499" i="1" s="1"/>
  <c r="H513" i="1" a="1"/>
  <c r="H513" i="1" s="1"/>
  <c r="H529" i="1" a="1"/>
  <c r="H529" i="1" s="1"/>
  <c r="H545" i="1" a="1"/>
  <c r="H545" i="1" s="1"/>
  <c r="H560" i="1" a="1"/>
  <c r="H560" i="1" s="1"/>
  <c r="H576" i="1" a="1"/>
  <c r="H576" i="1" s="1"/>
  <c r="H591" i="1" a="1"/>
  <c r="H591" i="1" s="1"/>
  <c r="H607" i="1" a="1"/>
  <c r="H607" i="1" s="1"/>
  <c r="H622" i="1" a="1"/>
  <c r="H622" i="1" s="1"/>
  <c r="H638" i="1" a="1"/>
  <c r="H638" i="1" s="1"/>
  <c r="H648" i="1" a="1"/>
  <c r="H648" i="1" s="1"/>
  <c r="H656" i="1" a="1"/>
  <c r="H656" i="1" s="1"/>
  <c r="H669" i="1" a="1"/>
  <c r="H669" i="1" s="1"/>
  <c r="H676" i="1" a="1"/>
  <c r="H676" i="1" s="1"/>
  <c r="H683" i="1" a="1"/>
  <c r="H683" i="1" s="1"/>
  <c r="H691" i="1" a="1"/>
  <c r="H691" i="1" s="1"/>
  <c r="H698" i="1" a="1"/>
  <c r="H698" i="1" s="1"/>
  <c r="H704" i="1" a="1"/>
  <c r="H704" i="1" s="1"/>
  <c r="H711" i="1" a="1"/>
  <c r="H711" i="1" s="1"/>
  <c r="H719" i="1" a="1"/>
  <c r="H719" i="1" s="1"/>
  <c r="H733" i="1" a="1"/>
  <c r="H733" i="1" s="1"/>
  <c r="H740" i="1" a="1"/>
  <c r="H740" i="1" s="1"/>
  <c r="H747" i="1" a="1"/>
  <c r="H747" i="1" s="1"/>
  <c r="H755" i="1" a="1"/>
  <c r="H755" i="1" s="1"/>
  <c r="H762" i="1" a="1"/>
  <c r="H762" i="1" s="1"/>
  <c r="H768" i="1" a="1"/>
  <c r="H768" i="1" s="1"/>
  <c r="H775" i="1" a="1"/>
  <c r="H775" i="1" s="1"/>
  <c r="H783" i="1" a="1"/>
  <c r="H783" i="1" s="1"/>
  <c r="H797" i="1" a="1"/>
  <c r="H797" i="1" s="1"/>
  <c r="H804" i="1" a="1"/>
  <c r="H804" i="1" s="1"/>
  <c r="H811" i="1" a="1"/>
  <c r="H811" i="1" s="1"/>
  <c r="H819" i="1" a="1"/>
  <c r="H819" i="1" s="1"/>
  <c r="H826" i="1" a="1"/>
  <c r="H826" i="1" s="1"/>
  <c r="H832" i="1" a="1"/>
  <c r="H832" i="1" s="1"/>
  <c r="H839" i="1" a="1"/>
  <c r="H839" i="1" s="1"/>
  <c r="H847" i="1" a="1"/>
  <c r="H847" i="1" s="1"/>
  <c r="H854" i="1" a="1"/>
  <c r="H854" i="1" s="1"/>
  <c r="H866" i="1" a="1"/>
  <c r="H866" i="1" s="1"/>
  <c r="H884" i="1" a="1"/>
  <c r="H884" i="1" s="1"/>
  <c r="H891" i="1" a="1"/>
  <c r="H891" i="1" s="1"/>
  <c r="H20" i="1" a="1"/>
  <c r="H20" i="1" s="1"/>
  <c r="H43" i="1" a="1"/>
  <c r="H43" i="1" s="1"/>
  <c r="H61" i="1" a="1"/>
  <c r="H61" i="1" s="1"/>
  <c r="H84" i="1" a="1"/>
  <c r="H84" i="1" s="1"/>
  <c r="H101" i="1" a="1"/>
  <c r="H101" i="1" s="1"/>
  <c r="H117" i="1" a="1"/>
  <c r="H117" i="1" s="1"/>
  <c r="H133" i="1" a="1"/>
  <c r="H133" i="1" s="1"/>
  <c r="H149" i="1" a="1"/>
  <c r="H149" i="1" s="1"/>
  <c r="H165" i="1" a="1"/>
  <c r="H165" i="1" s="1"/>
  <c r="H181" i="1" a="1"/>
  <c r="H181" i="1" s="1"/>
  <c r="H197" i="1" a="1"/>
  <c r="H197" i="1" s="1"/>
  <c r="H213" i="1" a="1"/>
  <c r="H213" i="1" s="1"/>
  <c r="H229" i="1" a="1"/>
  <c r="H229" i="1" s="1"/>
  <c r="H243" i="1" a="1"/>
  <c r="H243" i="1" s="1"/>
  <c r="H258" i="1" a="1"/>
  <c r="H258" i="1" s="1"/>
  <c r="H272" i="1" a="1"/>
  <c r="H272" i="1" s="1"/>
  <c r="H286" i="1" a="1"/>
  <c r="H286" i="1" s="1"/>
  <c r="H301" i="1" a="1"/>
  <c r="H301" i="1" s="1"/>
  <c r="H314" i="1" a="1"/>
  <c r="H314" i="1" s="1"/>
  <c r="H356" i="1" a="1"/>
  <c r="H356" i="1" s="1"/>
  <c r="H369" i="1" a="1"/>
  <c r="H369" i="1" s="1"/>
  <c r="H384" i="1" a="1"/>
  <c r="H384" i="1" s="1"/>
  <c r="H398" i="1" a="1"/>
  <c r="H398" i="1" s="1"/>
  <c r="H412" i="1" a="1"/>
  <c r="H412" i="1" s="1"/>
  <c r="H442" i="1" a="1"/>
  <c r="H442" i="1" s="1"/>
  <c r="H456" i="1" a="1"/>
  <c r="H456" i="1" s="1"/>
  <c r="H471" i="1" a="1"/>
  <c r="H471" i="1" s="1"/>
  <c r="H486" i="1" a="1"/>
  <c r="H486" i="1" s="1"/>
  <c r="H501" i="1" a="1"/>
  <c r="H501" i="1" s="1"/>
  <c r="H515" i="1" a="1"/>
  <c r="H515" i="1" s="1"/>
  <c r="H531" i="1" a="1"/>
  <c r="H531" i="1" s="1"/>
  <c r="H547" i="1" a="1"/>
  <c r="H547" i="1" s="1"/>
  <c r="H562" i="1" a="1"/>
  <c r="H562" i="1" s="1"/>
  <c r="H577" i="1" a="1"/>
  <c r="H577" i="1" s="1"/>
  <c r="H593" i="1" a="1"/>
  <c r="H593" i="1" s="1"/>
  <c r="H609" i="1" a="1"/>
  <c r="H609" i="1" s="1"/>
  <c r="H624" i="1" a="1"/>
  <c r="H624" i="1" s="1"/>
  <c r="H640" i="1" a="1"/>
  <c r="H640" i="1" s="1"/>
  <c r="H650" i="1" a="1"/>
  <c r="H650" i="1" s="1"/>
  <c r="H658" i="1" a="1"/>
  <c r="H658" i="1" s="1"/>
  <c r="H678" i="1" a="1"/>
  <c r="H678" i="1" s="1"/>
  <c r="H685" i="1" a="1"/>
  <c r="H685" i="1" s="1"/>
  <c r="H693" i="1" a="1"/>
  <c r="H693" i="1" s="1"/>
  <c r="H699" i="1" a="1"/>
  <c r="H699" i="1" s="1"/>
  <c r="H706" i="1" a="1"/>
  <c r="H706" i="1" s="1"/>
  <c r="H713" i="1" a="1"/>
  <c r="H713" i="1" s="1"/>
  <c r="H721" i="1" a="1"/>
  <c r="H721" i="1" s="1"/>
  <c r="H728" i="1" a="1"/>
  <c r="H728" i="1" s="1"/>
  <c r="H742" i="1" a="1"/>
  <c r="H742" i="1" s="1"/>
  <c r="H749" i="1" a="1"/>
  <c r="H749" i="1" s="1"/>
  <c r="H757" i="1" a="1"/>
  <c r="H757" i="1" s="1"/>
  <c r="H763" i="1" a="1"/>
  <c r="H763" i="1" s="1"/>
  <c r="H770" i="1" a="1"/>
  <c r="H770" i="1" s="1"/>
  <c r="H777" i="1" a="1"/>
  <c r="H777" i="1" s="1"/>
  <c r="H785" i="1" a="1"/>
  <c r="H785" i="1" s="1"/>
  <c r="H792" i="1" a="1"/>
  <c r="H792" i="1" s="1"/>
  <c r="H806" i="1" a="1"/>
  <c r="H806" i="1" s="1"/>
  <c r="H813" i="1" a="1"/>
  <c r="H813" i="1" s="1"/>
  <c r="H821" i="1" a="1"/>
  <c r="H821" i="1" s="1"/>
  <c r="H827" i="1" a="1"/>
  <c r="H827" i="1" s="1"/>
  <c r="H834" i="1" a="1"/>
  <c r="H834" i="1" s="1"/>
  <c r="H841" i="1" a="1"/>
  <c r="H841" i="1" s="1"/>
  <c r="H849" i="1" a="1"/>
  <c r="H849" i="1" s="1"/>
  <c r="H856" i="1" a="1"/>
  <c r="H856" i="1" s="1"/>
  <c r="H862" i="1" a="1"/>
  <c r="H862" i="1" s="1"/>
  <c r="H867" i="1" a="1"/>
  <c r="H867" i="1" s="1"/>
  <c r="H874" i="1" a="1"/>
  <c r="H874" i="1" s="1"/>
  <c r="H880" i="1" a="1"/>
  <c r="H880" i="1" s="1"/>
  <c r="H886" i="1" a="1"/>
  <c r="H886" i="1" s="1"/>
  <c r="H3" i="1" a="1"/>
  <c r="H3" i="1" s="1"/>
  <c r="H21" i="1" a="1"/>
  <c r="H21" i="1" s="1"/>
  <c r="H44" i="1" a="1"/>
  <c r="H44" i="1" s="1"/>
  <c r="H67" i="1" a="1"/>
  <c r="H67" i="1" s="1"/>
  <c r="H85" i="1" a="1"/>
  <c r="H85" i="1" s="1"/>
  <c r="H106" i="1" a="1"/>
  <c r="H106" i="1" s="1"/>
  <c r="H122" i="1" a="1"/>
  <c r="H122" i="1" s="1"/>
  <c r="H138" i="1" a="1"/>
  <c r="H138" i="1" s="1"/>
  <c r="H154" i="1" a="1"/>
  <c r="H154" i="1" s="1"/>
  <c r="H170" i="1" a="1"/>
  <c r="H170" i="1" s="1"/>
  <c r="H186" i="1" a="1"/>
  <c r="H186" i="1" s="1"/>
  <c r="H202" i="1" a="1"/>
  <c r="H202" i="1" s="1"/>
  <c r="H218" i="1" a="1"/>
  <c r="H218" i="1" s="1"/>
  <c r="H234" i="1" a="1"/>
  <c r="H234" i="1" s="1"/>
  <c r="H247" i="1" a="1"/>
  <c r="H247" i="1" s="1"/>
  <c r="H263" i="1" a="1"/>
  <c r="H263" i="1" s="1"/>
  <c r="H276" i="1" a="1"/>
  <c r="H276" i="1" s="1"/>
  <c r="H291" i="1" a="1"/>
  <c r="H291" i="1" s="1"/>
  <c r="H305" i="1" a="1"/>
  <c r="H305" i="1" s="1"/>
  <c r="H319" i="1" a="1"/>
  <c r="H319" i="1" s="1"/>
  <c r="H347" i="1" a="1"/>
  <c r="H347" i="1" s="1"/>
  <c r="H360" i="1" a="1"/>
  <c r="H360" i="1" s="1"/>
  <c r="H374" i="1" a="1"/>
  <c r="H374" i="1" s="1"/>
  <c r="H388" i="1" a="1"/>
  <c r="H388" i="1" s="1"/>
  <c r="H402" i="1" a="1"/>
  <c r="H402" i="1" s="1"/>
  <c r="H417" i="1" a="1"/>
  <c r="H417" i="1" s="1"/>
  <c r="H432" i="1" a="1"/>
  <c r="H432" i="1" s="1"/>
  <c r="H446" i="1" a="1"/>
  <c r="H446" i="1" s="1"/>
  <c r="H461" i="1" a="1"/>
  <c r="H461" i="1" s="1"/>
  <c r="H491" i="1" a="1"/>
  <c r="H491" i="1" s="1"/>
  <c r="H506" i="1" a="1"/>
  <c r="H506" i="1" s="1"/>
  <c r="H520" i="1" a="1"/>
  <c r="H520" i="1" s="1"/>
  <c r="H536" i="1" a="1"/>
  <c r="H536" i="1" s="1"/>
  <c r="H552" i="1" a="1"/>
  <c r="H552" i="1" s="1"/>
  <c r="H567" i="1" a="1"/>
  <c r="H567" i="1" s="1"/>
  <c r="H582" i="1" a="1"/>
  <c r="H582" i="1" s="1"/>
  <c r="H598" i="1" a="1"/>
  <c r="H598" i="1" s="1"/>
  <c r="H614" i="1" a="1"/>
  <c r="H614" i="1" s="1"/>
  <c r="H629" i="1" a="1"/>
  <c r="H629" i="1" s="1"/>
  <c r="H651" i="1" a="1"/>
  <c r="H651" i="1" s="1"/>
  <c r="H659" i="1" a="1"/>
  <c r="H659" i="1" s="1"/>
  <c r="H665" i="1" a="1"/>
  <c r="H665" i="1" s="1"/>
  <c r="H671" i="1" a="1"/>
  <c r="H671" i="1" s="1"/>
  <c r="H686" i="1" a="1"/>
  <c r="H686" i="1" s="1"/>
  <c r="H694" i="1" a="1"/>
  <c r="H694" i="1" s="1"/>
  <c r="H700" i="1" a="1"/>
  <c r="H700" i="1" s="1"/>
  <c r="H707" i="1" a="1"/>
  <c r="H707" i="1" s="1"/>
  <c r="H714" i="1" a="1"/>
  <c r="H714" i="1" s="1"/>
  <c r="H722" i="1" a="1"/>
  <c r="H722" i="1" s="1"/>
  <c r="H729" i="1" a="1"/>
  <c r="H729" i="1" s="1"/>
  <c r="H735" i="1" a="1"/>
  <c r="H735" i="1" s="1"/>
  <c r="H750" i="1" a="1"/>
  <c r="H750" i="1" s="1"/>
  <c r="H758" i="1" a="1"/>
  <c r="H758" i="1" s="1"/>
  <c r="H764" i="1" a="1"/>
  <c r="H764" i="1" s="1"/>
  <c r="H771" i="1" a="1"/>
  <c r="H771" i="1" s="1"/>
  <c r="H778" i="1" a="1"/>
  <c r="H778" i="1" s="1"/>
  <c r="H786" i="1" a="1"/>
  <c r="H786" i="1" s="1"/>
  <c r="H793" i="1" a="1"/>
  <c r="H793" i="1" s="1"/>
  <c r="H799" i="1" a="1"/>
  <c r="H799" i="1" s="1"/>
  <c r="H814" i="1" a="1"/>
  <c r="H814" i="1" s="1"/>
  <c r="H822" i="1" a="1"/>
  <c r="H822" i="1" s="1"/>
  <c r="H828" i="1" a="1"/>
  <c r="H828" i="1" s="1"/>
  <c r="H835" i="1" a="1"/>
  <c r="H835" i="1" s="1"/>
  <c r="H842" i="1" a="1"/>
  <c r="H842" i="1" s="1"/>
  <c r="H850" i="1" a="1"/>
  <c r="H850" i="1" s="1"/>
  <c r="H868" i="1" a="1"/>
  <c r="H868" i="1" s="1"/>
  <c r="H875" i="1" a="1"/>
  <c r="H875" i="1" s="1"/>
  <c r="H887" i="1" a="1"/>
  <c r="H887" i="1" s="1"/>
  <c r="H893" i="1" a="1"/>
  <c r="H893" i="1" s="1"/>
  <c r="H11" i="1" a="1"/>
  <c r="H11" i="1" s="1"/>
  <c r="H29" i="1" a="1"/>
  <c r="H29" i="1" s="1"/>
  <c r="H52" i="1" a="1"/>
  <c r="H52" i="1" s="1"/>
  <c r="H75" i="1" a="1"/>
  <c r="H75" i="1" s="1"/>
  <c r="H93" i="1" a="1"/>
  <c r="H93" i="1" s="1"/>
  <c r="H109" i="1" a="1"/>
  <c r="H109" i="1" s="1"/>
  <c r="H125" i="1" a="1"/>
  <c r="H125" i="1" s="1"/>
  <c r="H141" i="1" a="1"/>
  <c r="H141" i="1" s="1"/>
  <c r="H157" i="1" a="1"/>
  <c r="H157" i="1" s="1"/>
  <c r="H173" i="1" a="1"/>
  <c r="H173" i="1" s="1"/>
  <c r="H189" i="1" a="1"/>
  <c r="H189" i="1" s="1"/>
  <c r="H205" i="1" a="1"/>
  <c r="H205" i="1" s="1"/>
  <c r="H221" i="1" a="1"/>
  <c r="H221" i="1" s="1"/>
  <c r="H237" i="1" a="1"/>
  <c r="H237" i="1" s="1"/>
  <c r="H250" i="1" a="1"/>
  <c r="H250" i="1" s="1"/>
  <c r="H278" i="1" a="1"/>
  <c r="H278" i="1" s="1"/>
  <c r="H294" i="1" a="1"/>
  <c r="H294" i="1" s="1"/>
  <c r="H307" i="1" a="1"/>
  <c r="H307" i="1" s="1"/>
  <c r="H322" i="1" a="1"/>
  <c r="H322" i="1" s="1"/>
  <c r="H336" i="1" a="1"/>
  <c r="H336" i="1" s="1"/>
  <c r="H349" i="1" a="1"/>
  <c r="H349" i="1" s="1"/>
  <c r="H363" i="1" a="1"/>
  <c r="H363" i="1" s="1"/>
  <c r="H377" i="1" a="1"/>
  <c r="H377" i="1" s="1"/>
  <c r="H391" i="1" a="1"/>
  <c r="H391" i="1" s="1"/>
  <c r="H405" i="1" a="1"/>
  <c r="H405" i="1" s="1"/>
  <c r="H420" i="1" a="1"/>
  <c r="H420" i="1" s="1"/>
  <c r="H434" i="1" a="1"/>
  <c r="H434" i="1" s="1"/>
  <c r="H464" i="1" a="1"/>
  <c r="H464" i="1" s="1"/>
  <c r="H478" i="1" a="1"/>
  <c r="H478" i="1" s="1"/>
  <c r="H493" i="1" a="1"/>
  <c r="H493" i="1" s="1"/>
  <c r="H508" i="1" a="1"/>
  <c r="H508" i="1" s="1"/>
  <c r="H523" i="1" a="1"/>
  <c r="H523" i="1" s="1"/>
  <c r="H539" i="1" a="1"/>
  <c r="H539" i="1" s="1"/>
  <c r="H555" i="1" a="1"/>
  <c r="H555" i="1" s="1"/>
  <c r="H570" i="1" a="1"/>
  <c r="H570" i="1" s="1"/>
  <c r="H585" i="1" a="1"/>
  <c r="H585" i="1" s="1"/>
  <c r="H601" i="1" a="1"/>
  <c r="H601" i="1" s="1"/>
  <c r="H617" i="1" a="1"/>
  <c r="H617" i="1" s="1"/>
  <c r="H632" i="1" a="1"/>
  <c r="H632" i="1" s="1"/>
  <c r="H646" i="1" a="1"/>
  <c r="H646" i="1" s="1"/>
  <c r="H654" i="1" a="1"/>
  <c r="H654" i="1" s="1"/>
  <c r="H662" i="1" a="1"/>
  <c r="H662" i="1" s="1"/>
  <c r="H667" i="1" a="1"/>
  <c r="H667" i="1" s="1"/>
  <c r="H674" i="1" a="1"/>
  <c r="H674" i="1" s="1"/>
  <c r="H681" i="1" a="1"/>
  <c r="H681" i="1" s="1"/>
  <c r="H689" i="1" a="1"/>
  <c r="H689" i="1" s="1"/>
  <c r="H696" i="1" a="1"/>
  <c r="H696" i="1" s="1"/>
  <c r="H710" i="1" a="1"/>
  <c r="H710" i="1" s="1"/>
  <c r="H717" i="1" a="1"/>
  <c r="H717" i="1" s="1"/>
  <c r="H725" i="1" a="1"/>
  <c r="H725" i="1" s="1"/>
  <c r="H731" i="1" a="1"/>
  <c r="H731" i="1" s="1"/>
  <c r="H738" i="1" a="1"/>
  <c r="H738" i="1" s="1"/>
  <c r="H745" i="1" a="1"/>
  <c r="H745" i="1" s="1"/>
  <c r="H753" i="1" a="1"/>
  <c r="H753" i="1" s="1"/>
  <c r="H760" i="1" a="1"/>
  <c r="H760" i="1" s="1"/>
  <c r="H774" i="1" a="1"/>
  <c r="H774" i="1" s="1"/>
  <c r="H781" i="1" a="1"/>
  <c r="H781" i="1" s="1"/>
  <c r="H789" i="1" a="1"/>
  <c r="H789" i="1" s="1"/>
  <c r="H795" i="1" a="1"/>
  <c r="H795" i="1" s="1"/>
  <c r="H802" i="1" a="1"/>
  <c r="H802" i="1" s="1"/>
  <c r="H809" i="1" a="1"/>
  <c r="H809" i="1" s="1"/>
  <c r="H817" i="1" a="1"/>
  <c r="H817" i="1" s="1"/>
  <c r="H824" i="1" a="1"/>
  <c r="H824" i="1" s="1"/>
  <c r="H838" i="1" a="1"/>
  <c r="H838" i="1" s="1"/>
  <c r="H845" i="1" a="1"/>
  <c r="H845" i="1" s="1"/>
  <c r="H852" i="1" a="1"/>
  <c r="H852" i="1" s="1"/>
  <c r="H859" i="1" a="1"/>
  <c r="H859" i="1" s="1"/>
  <c r="H871" i="1" a="1"/>
  <c r="H871" i="1" s="1"/>
  <c r="H877" i="1" a="1"/>
  <c r="H877" i="1" s="1"/>
  <c r="H889" i="1" a="1"/>
  <c r="H889" i="1" s="1"/>
  <c r="H895" i="1" a="1"/>
  <c r="H895" i="1" s="1"/>
  <c r="H19" i="1" a="1"/>
  <c r="H19" i="1" s="1"/>
  <c r="H37" i="1" a="1"/>
  <c r="H37" i="1" s="1"/>
  <c r="H60" i="1" a="1"/>
  <c r="H60" i="1" s="1"/>
  <c r="H83" i="1" a="1"/>
  <c r="H83" i="1" s="1"/>
  <c r="H100" i="1" a="1"/>
  <c r="H100" i="1" s="1"/>
  <c r="H116" i="1" a="1"/>
  <c r="H116" i="1" s="1"/>
  <c r="H132" i="1" a="1"/>
  <c r="H132" i="1" s="1"/>
  <c r="H873" i="1" a="1"/>
  <c r="H873" i="1" s="1"/>
  <c r="H857" i="1" a="1"/>
  <c r="H857" i="1" s="1"/>
  <c r="H837" i="1" a="1"/>
  <c r="H837" i="1" s="1"/>
  <c r="H820" i="1" a="1"/>
  <c r="H820" i="1" s="1"/>
  <c r="H800" i="1" a="1"/>
  <c r="H800" i="1" s="1"/>
  <c r="H780" i="1" a="1"/>
  <c r="H780" i="1" s="1"/>
  <c r="H743" i="1" a="1"/>
  <c r="H743" i="1" s="1"/>
  <c r="H724" i="1" a="1"/>
  <c r="H724" i="1" s="1"/>
  <c r="H705" i="1" a="1"/>
  <c r="H705" i="1" s="1"/>
  <c r="H687" i="1" a="1"/>
  <c r="H687" i="1" s="1"/>
  <c r="H649" i="1" a="1"/>
  <c r="H649" i="1" s="1"/>
  <c r="H615" i="1" a="1"/>
  <c r="H615" i="1" s="1"/>
  <c r="H569" i="1" a="1"/>
  <c r="H569" i="1" s="1"/>
  <c r="H530" i="1" a="1"/>
  <c r="H530" i="1" s="1"/>
  <c r="H448" i="1" a="1"/>
  <c r="H448" i="1" s="1"/>
  <c r="H375" i="1" a="1"/>
  <c r="H375" i="1" s="1"/>
  <c r="H335" i="1" a="1"/>
  <c r="H335" i="1" s="1"/>
  <c r="H300" i="1" a="1"/>
  <c r="H300" i="1" s="1"/>
  <c r="H264" i="1" a="1"/>
  <c r="H264" i="1" s="1"/>
  <c r="H220" i="1" a="1"/>
  <c r="H220" i="1" s="1"/>
  <c r="H180" i="1" a="1"/>
  <c r="H180" i="1" s="1"/>
  <c r="H139" i="1" a="1"/>
  <c r="H139" i="1" s="1"/>
  <c r="H68" i="1" a="1"/>
  <c r="H68" i="1" s="1"/>
  <c r="H888" i="1" a="1"/>
  <c r="H888" i="1" s="1"/>
  <c r="H870" i="1" a="1"/>
  <c r="H870" i="1" s="1"/>
  <c r="H855" i="1" a="1"/>
  <c r="H855" i="1" s="1"/>
  <c r="H836" i="1" a="1"/>
  <c r="H836" i="1" s="1"/>
  <c r="H816" i="1" a="1"/>
  <c r="H816" i="1" s="1"/>
  <c r="H798" i="1" a="1"/>
  <c r="H798" i="1" s="1"/>
  <c r="H779" i="1" a="1"/>
  <c r="H779" i="1" s="1"/>
  <c r="H759" i="1" a="1"/>
  <c r="H759" i="1" s="1"/>
  <c r="H741" i="1" a="1"/>
  <c r="H741" i="1" s="1"/>
  <c r="H723" i="1" a="1"/>
  <c r="H723" i="1" s="1"/>
  <c r="H702" i="1" a="1"/>
  <c r="H702" i="1" s="1"/>
  <c r="H684" i="1" a="1"/>
  <c r="H684" i="1" s="1"/>
  <c r="H666" i="1" a="1"/>
  <c r="H666" i="1" s="1"/>
  <c r="H645" i="1" a="1"/>
  <c r="H645" i="1" s="1"/>
  <c r="H608" i="1" a="1"/>
  <c r="H608" i="1" s="1"/>
  <c r="H568" i="1" a="1"/>
  <c r="H568" i="1" s="1"/>
  <c r="H522" i="1" a="1"/>
  <c r="H522" i="1" s="1"/>
  <c r="H485" i="1" a="1"/>
  <c r="H485" i="1" s="1"/>
  <c r="H447" i="1" a="1"/>
  <c r="H447" i="1" s="1"/>
  <c r="H404" i="1" a="1"/>
  <c r="H404" i="1" s="1"/>
  <c r="H334" i="1" a="1"/>
  <c r="H334" i="1" s="1"/>
  <c r="H293" i="1" a="1"/>
  <c r="H293" i="1" s="1"/>
  <c r="H257" i="1" a="1"/>
  <c r="H257" i="1" s="1"/>
  <c r="H219" i="1" a="1"/>
  <c r="H219" i="1" s="1"/>
  <c r="H172" i="1" a="1"/>
  <c r="H172" i="1" s="1"/>
  <c r="H124" i="1" a="1"/>
  <c r="H124" i="1" s="1"/>
  <c r="H51" i="1" a="1"/>
  <c r="H51" i="1" s="1"/>
  <c r="H830" i="1" a="1"/>
  <c r="H830" i="1" s="1"/>
  <c r="H736" i="1" a="1"/>
  <c r="H736" i="1" s="1"/>
  <c r="H881" i="1" a="1"/>
  <c r="H881" i="1" s="1"/>
  <c r="H848" i="1" a="1"/>
  <c r="H848" i="1" s="1"/>
  <c r="H791" i="1" a="1"/>
  <c r="H791" i="1" s="1"/>
  <c r="H863" i="1" a="1"/>
  <c r="H863" i="1" s="1"/>
  <c r="H807" i="1" a="1"/>
  <c r="H807" i="1" s="1"/>
  <c r="H769" i="1" a="1"/>
  <c r="H769" i="1" s="1"/>
  <c r="H712" i="1" a="1"/>
  <c r="H712" i="1" s="1"/>
  <c r="H673" i="1" a="1"/>
  <c r="H673" i="1" s="1"/>
  <c r="H630" i="1" a="1"/>
  <c r="H630" i="1" s="1"/>
  <c r="H546" i="1" a="1"/>
  <c r="H546" i="1" s="1"/>
  <c r="H463" i="1" a="1"/>
  <c r="H463" i="1" s="1"/>
  <c r="H389" i="1" a="1"/>
  <c r="H389" i="1" s="1"/>
  <c r="H277" i="1" a="1"/>
  <c r="H277" i="1" s="1"/>
  <c r="H196" i="1" a="1"/>
  <c r="H196" i="1" s="1"/>
  <c r="H92" i="1" a="1"/>
  <c r="H92" i="1" s="1"/>
  <c r="H894" i="1" a="1"/>
  <c r="H894" i="1" s="1"/>
  <c r="H843" i="1" a="1"/>
  <c r="H843" i="1" s="1"/>
  <c r="H823" i="1" a="1"/>
  <c r="H823" i="1" s="1"/>
  <c r="H766" i="1" a="1"/>
  <c r="H766" i="1" s="1"/>
  <c r="H730" i="1" a="1"/>
  <c r="H730" i="1" s="1"/>
  <c r="H538" i="1" a="1"/>
  <c r="H538" i="1" s="1"/>
  <c r="H885" i="1" a="1"/>
  <c r="H885" i="1" s="1"/>
  <c r="H869" i="1" a="1"/>
  <c r="H869" i="1" s="1"/>
  <c r="H851" i="1" a="1"/>
  <c r="H851" i="1" s="1"/>
  <c r="H833" i="1" a="1"/>
  <c r="H833" i="1" s="1"/>
  <c r="H815" i="1" a="1"/>
  <c r="H815" i="1" s="1"/>
  <c r="H776" i="1" a="1"/>
  <c r="H776" i="1" s="1"/>
  <c r="H737" i="1" a="1"/>
  <c r="H737" i="1" s="1"/>
  <c r="H720" i="1" a="1"/>
  <c r="H720" i="1" s="1"/>
  <c r="H701" i="1" a="1"/>
  <c r="H701" i="1" s="1"/>
  <c r="H680" i="1" a="1"/>
  <c r="H680" i="1" s="1"/>
  <c r="H664" i="1" a="1"/>
  <c r="H664" i="1" s="1"/>
  <c r="H644" i="1" a="1"/>
  <c r="H644" i="1" s="1"/>
  <c r="H600" i="1" a="1"/>
  <c r="H600" i="1" s="1"/>
  <c r="H561" i="1" a="1"/>
  <c r="H561" i="1" s="1"/>
  <c r="H521" i="1" a="1"/>
  <c r="H521" i="1" s="1"/>
  <c r="H477" i="1" a="1"/>
  <c r="H477" i="1" s="1"/>
  <c r="H441" i="1" a="1"/>
  <c r="H441" i="1" s="1"/>
  <c r="H403" i="1" a="1"/>
  <c r="H403" i="1" s="1"/>
  <c r="H362" i="1" a="1"/>
  <c r="H362" i="1" s="1"/>
  <c r="H329" i="1" a="1"/>
  <c r="H329" i="1" s="1"/>
  <c r="H292" i="1" a="1"/>
  <c r="H292" i="1" s="1"/>
  <c r="H249" i="1" a="1"/>
  <c r="H249" i="1" s="1"/>
  <c r="H212" i="1" a="1"/>
  <c r="H212" i="1" s="1"/>
  <c r="H171" i="1" a="1"/>
  <c r="H171" i="1" s="1"/>
  <c r="H123" i="1" a="1"/>
  <c r="H123" i="1" s="1"/>
  <c r="H45" i="1" a="1"/>
  <c r="H45" i="1" s="1"/>
  <c r="A2" i="19" a="1"/>
  <c r="B674" i="19" s="1"/>
  <c r="D61" i="11"/>
  <c r="I43" i="12"/>
  <c r="I42" i="12"/>
  <c r="I41" i="12"/>
  <c r="I40" i="12"/>
  <c r="I39" i="12"/>
  <c r="I25" i="12"/>
  <c r="I24" i="12"/>
  <c r="I23" i="12"/>
  <c r="I26" i="12"/>
  <c r="I22" i="12"/>
  <c r="I6" i="12"/>
  <c r="I5" i="12"/>
  <c r="I4" i="12"/>
  <c r="I3" i="12"/>
  <c r="I2" i="12"/>
  <c r="E13" i="11"/>
  <c r="E14" i="11"/>
  <c r="E15" i="11"/>
  <c r="E16" i="11"/>
  <c r="E17" i="11"/>
  <c r="E18" i="11"/>
  <c r="E19" i="11"/>
  <c r="E20" i="11"/>
  <c r="E21" i="11"/>
  <c r="E22" i="11"/>
  <c r="E23" i="11"/>
  <c r="E24" i="11"/>
  <c r="E12" i="11"/>
  <c r="D674" i="19" l="1"/>
  <c r="C674" i="19"/>
  <c r="B731" i="19"/>
  <c r="B699" i="19"/>
  <c r="B659" i="19"/>
  <c r="B619" i="19"/>
  <c r="B579" i="19"/>
  <c r="B547" i="19"/>
  <c r="B523" i="19"/>
  <c r="B483" i="19"/>
  <c r="B443" i="19"/>
  <c r="B403" i="19"/>
  <c r="B363" i="19"/>
  <c r="B331" i="19"/>
  <c r="B283" i="19"/>
  <c r="B194" i="19"/>
  <c r="A2" i="19"/>
  <c r="B5" i="19"/>
  <c r="B13" i="19"/>
  <c r="B21" i="19"/>
  <c r="B29" i="19"/>
  <c r="B37" i="19"/>
  <c r="B45" i="19"/>
  <c r="B53" i="19"/>
  <c r="B61" i="19"/>
  <c r="B69" i="19"/>
  <c r="B77" i="19"/>
  <c r="B85" i="19"/>
  <c r="B93" i="19"/>
  <c r="B101" i="19"/>
  <c r="B109" i="19"/>
  <c r="B117" i="19"/>
  <c r="B125" i="19"/>
  <c r="B133" i="19"/>
  <c r="B141" i="19"/>
  <c r="B149" i="19"/>
  <c r="B157" i="19"/>
  <c r="B165" i="19"/>
  <c r="B173" i="19"/>
  <c r="B181" i="19"/>
  <c r="B189" i="19"/>
  <c r="B197" i="19"/>
  <c r="B205" i="19"/>
  <c r="B213" i="19"/>
  <c r="B221" i="19"/>
  <c r="B6" i="19"/>
  <c r="B14" i="19"/>
  <c r="B22" i="19"/>
  <c r="B30" i="19"/>
  <c r="B38" i="19"/>
  <c r="B46" i="19"/>
  <c r="B54" i="19"/>
  <c r="B62" i="19"/>
  <c r="B70" i="19"/>
  <c r="B78" i="19"/>
  <c r="B86" i="19"/>
  <c r="B94" i="19"/>
  <c r="B102" i="19"/>
  <c r="B110" i="19"/>
  <c r="B118" i="19"/>
  <c r="B126" i="19"/>
  <c r="B134" i="19"/>
  <c r="B142" i="19"/>
  <c r="B150" i="19"/>
  <c r="B158" i="19"/>
  <c r="B166" i="19"/>
  <c r="B7" i="19"/>
  <c r="B15" i="19"/>
  <c r="B23" i="19"/>
  <c r="B31" i="19"/>
  <c r="B39" i="19"/>
  <c r="B47" i="19"/>
  <c r="B55" i="19"/>
  <c r="B63" i="19"/>
  <c r="B71" i="19"/>
  <c r="B79" i="19"/>
  <c r="B87" i="19"/>
  <c r="B95" i="19"/>
  <c r="B103" i="19"/>
  <c r="B111" i="19"/>
  <c r="B119" i="19"/>
  <c r="B127" i="19"/>
  <c r="B135" i="19"/>
  <c r="B143" i="19"/>
  <c r="B151" i="19"/>
  <c r="B159" i="19"/>
  <c r="B167" i="19"/>
  <c r="B175" i="19"/>
  <c r="B183" i="19"/>
  <c r="B191" i="19"/>
  <c r="B199" i="19"/>
  <c r="B207" i="19"/>
  <c r="B215" i="19"/>
  <c r="B223" i="19"/>
  <c r="B231" i="19"/>
  <c r="B9" i="19"/>
  <c r="B17" i="19"/>
  <c r="B25" i="19"/>
  <c r="B33" i="19"/>
  <c r="B41" i="19"/>
  <c r="B49" i="19"/>
  <c r="B57" i="19"/>
  <c r="B65" i="19"/>
  <c r="B73" i="19"/>
  <c r="B81" i="19"/>
  <c r="B89" i="19"/>
  <c r="B97" i="19"/>
  <c r="B105" i="19"/>
  <c r="B113" i="19"/>
  <c r="B10" i="19"/>
  <c r="B18" i="19"/>
  <c r="B26" i="19"/>
  <c r="B34" i="19"/>
  <c r="B42" i="19"/>
  <c r="B50" i="19"/>
  <c r="B58" i="19"/>
  <c r="B66" i="19"/>
  <c r="B74" i="19"/>
  <c r="B82" i="19"/>
  <c r="B90" i="19"/>
  <c r="B98" i="19"/>
  <c r="B106" i="19"/>
  <c r="B114" i="19"/>
  <c r="B122" i="19"/>
  <c r="B130" i="19"/>
  <c r="B737" i="19"/>
  <c r="B729" i="19"/>
  <c r="B721" i="19"/>
  <c r="B713" i="19"/>
  <c r="B705" i="19"/>
  <c r="B697" i="19"/>
  <c r="B689" i="19"/>
  <c r="B681" i="19"/>
  <c r="B673" i="19"/>
  <c r="B665" i="19"/>
  <c r="B657" i="19"/>
  <c r="B649" i="19"/>
  <c r="B641" i="19"/>
  <c r="B633" i="19"/>
  <c r="B625" i="19"/>
  <c r="B617" i="19"/>
  <c r="B609" i="19"/>
  <c r="B601" i="19"/>
  <c r="B593" i="19"/>
  <c r="B585" i="19"/>
  <c r="B577" i="19"/>
  <c r="B569" i="19"/>
  <c r="B561" i="19"/>
  <c r="B553" i="19"/>
  <c r="B545" i="19"/>
  <c r="B537" i="19"/>
  <c r="B529" i="19"/>
  <c r="B521" i="19"/>
  <c r="B513" i="19"/>
  <c r="B505" i="19"/>
  <c r="B497" i="19"/>
  <c r="B489" i="19"/>
  <c r="B481" i="19"/>
  <c r="B473" i="19"/>
  <c r="B465" i="19"/>
  <c r="B457" i="19"/>
  <c r="B449" i="19"/>
  <c r="B441" i="19"/>
  <c r="B433" i="19"/>
  <c r="B425" i="19"/>
  <c r="B417" i="19"/>
  <c r="B409" i="19"/>
  <c r="B401" i="19"/>
  <c r="B393" i="19"/>
  <c r="B385" i="19"/>
  <c r="B377" i="19"/>
  <c r="B369" i="19"/>
  <c r="B361" i="19"/>
  <c r="B353" i="19"/>
  <c r="B345" i="19"/>
  <c r="B337" i="19"/>
  <c r="B329" i="19"/>
  <c r="B321" i="19"/>
  <c r="B313" i="19"/>
  <c r="B305" i="19"/>
  <c r="B297" i="19"/>
  <c r="B289" i="19"/>
  <c r="B281" i="19"/>
  <c r="B273" i="19"/>
  <c r="B265" i="19"/>
  <c r="B257" i="19"/>
  <c r="B249" i="19"/>
  <c r="B241" i="19"/>
  <c r="B233" i="19"/>
  <c r="B224" i="19"/>
  <c r="B212" i="19"/>
  <c r="B202" i="19"/>
  <c r="B192" i="19"/>
  <c r="B180" i="19"/>
  <c r="B170" i="19"/>
  <c r="B156" i="19"/>
  <c r="B145" i="19"/>
  <c r="B131" i="19"/>
  <c r="B115" i="19"/>
  <c r="B92" i="19"/>
  <c r="B72" i="19"/>
  <c r="B51" i="19"/>
  <c r="B28" i="19"/>
  <c r="B8" i="19"/>
  <c r="B68" i="19"/>
  <c r="B48" i="19"/>
  <c r="B27" i="19"/>
  <c r="B4" i="19"/>
  <c r="B723" i="19"/>
  <c r="B691" i="19"/>
  <c r="B651" i="19"/>
  <c r="B611" i="19"/>
  <c r="B563" i="19"/>
  <c r="B515" i="19"/>
  <c r="B467" i="19"/>
  <c r="B427" i="19"/>
  <c r="B395" i="19"/>
  <c r="B355" i="19"/>
  <c r="B323" i="19"/>
  <c r="B291" i="19"/>
  <c r="B259" i="19"/>
  <c r="B226" i="19"/>
  <c r="B184" i="19"/>
  <c r="B136" i="19"/>
  <c r="B76" i="19"/>
  <c r="B738" i="19"/>
  <c r="B714" i="19"/>
  <c r="B690" i="19"/>
  <c r="B650" i="19"/>
  <c r="B618" i="19"/>
  <c r="B578" i="19"/>
  <c r="B546" i="19"/>
  <c r="B506" i="19"/>
  <c r="B458" i="19"/>
  <c r="B418" i="19"/>
  <c r="B378" i="19"/>
  <c r="B346" i="19"/>
  <c r="B306" i="19"/>
  <c r="B274" i="19"/>
  <c r="B242" i="19"/>
  <c r="B214" i="19"/>
  <c r="B171" i="19"/>
  <c r="B132" i="19"/>
  <c r="B52" i="19"/>
  <c r="B704" i="19"/>
  <c r="B664" i="19"/>
  <c r="B624" i="19"/>
  <c r="B592" i="19"/>
  <c r="B560" i="19"/>
  <c r="B528" i="19"/>
  <c r="B488" i="19"/>
  <c r="B448" i="19"/>
  <c r="B424" i="19"/>
  <c r="B392" i="19"/>
  <c r="B360" i="19"/>
  <c r="B328" i="19"/>
  <c r="B304" i="19"/>
  <c r="B280" i="19"/>
  <c r="B256" i="19"/>
  <c r="B240" i="19"/>
  <c r="B211" i="19"/>
  <c r="B190" i="19"/>
  <c r="B169" i="19"/>
  <c r="B91" i="19"/>
  <c r="B743" i="19"/>
  <c r="B735" i="19"/>
  <c r="B727" i="19"/>
  <c r="B719" i="19"/>
  <c r="B711" i="19"/>
  <c r="B703" i="19"/>
  <c r="B695" i="19"/>
  <c r="B687" i="19"/>
  <c r="B679" i="19"/>
  <c r="B671" i="19"/>
  <c r="B663" i="19"/>
  <c r="B655" i="19"/>
  <c r="B647" i="19"/>
  <c r="B639" i="19"/>
  <c r="B631" i="19"/>
  <c r="B623" i="19"/>
  <c r="B615" i="19"/>
  <c r="B607" i="19"/>
  <c r="B599" i="19"/>
  <c r="B591" i="19"/>
  <c r="B583" i="19"/>
  <c r="B575" i="19"/>
  <c r="B567" i="19"/>
  <c r="B559" i="19"/>
  <c r="B551" i="19"/>
  <c r="B543" i="19"/>
  <c r="B535" i="19"/>
  <c r="B527" i="19"/>
  <c r="B519" i="19"/>
  <c r="B511" i="19"/>
  <c r="B503" i="19"/>
  <c r="B495" i="19"/>
  <c r="B487" i="19"/>
  <c r="B479" i="19"/>
  <c r="B471" i="19"/>
  <c r="B463" i="19"/>
  <c r="B455" i="19"/>
  <c r="B447" i="19"/>
  <c r="B439" i="19"/>
  <c r="B431" i="19"/>
  <c r="B423" i="19"/>
  <c r="B415" i="19"/>
  <c r="B407" i="19"/>
  <c r="B399" i="19"/>
  <c r="B391" i="19"/>
  <c r="B383" i="19"/>
  <c r="B375" i="19"/>
  <c r="B367" i="19"/>
  <c r="B359" i="19"/>
  <c r="B351" i="19"/>
  <c r="B343" i="19"/>
  <c r="B335" i="19"/>
  <c r="B327" i="19"/>
  <c r="B319" i="19"/>
  <c r="B311" i="19"/>
  <c r="B303" i="19"/>
  <c r="B295" i="19"/>
  <c r="B287" i="19"/>
  <c r="B279" i="19"/>
  <c r="B271" i="19"/>
  <c r="B263" i="19"/>
  <c r="B255" i="19"/>
  <c r="B247" i="19"/>
  <c r="B239" i="19"/>
  <c r="B230" i="19"/>
  <c r="B220" i="19"/>
  <c r="B210" i="19"/>
  <c r="B200" i="19"/>
  <c r="B188" i="19"/>
  <c r="B178" i="19"/>
  <c r="B168" i="19"/>
  <c r="B154" i="19"/>
  <c r="B140" i="19"/>
  <c r="B128" i="19"/>
  <c r="B108" i="19"/>
  <c r="B88" i="19"/>
  <c r="B67" i="19"/>
  <c r="B44" i="19"/>
  <c r="B24" i="19"/>
  <c r="B3" i="19"/>
  <c r="B739" i="19"/>
  <c r="B707" i="19"/>
  <c r="B667" i="19"/>
  <c r="B627" i="19"/>
  <c r="B587" i="19"/>
  <c r="B539" i="19"/>
  <c r="B499" i="19"/>
  <c r="B459" i="19"/>
  <c r="B411" i="19"/>
  <c r="B379" i="19"/>
  <c r="B339" i="19"/>
  <c r="B299" i="19"/>
  <c r="B267" i="19"/>
  <c r="B243" i="19"/>
  <c r="B216" i="19"/>
  <c r="B161" i="19"/>
  <c r="B99" i="19"/>
  <c r="B12" i="19"/>
  <c r="B722" i="19"/>
  <c r="B698" i="19"/>
  <c r="B658" i="19"/>
  <c r="B626" i="19"/>
  <c r="B594" i="19"/>
  <c r="B562" i="19"/>
  <c r="B530" i="19"/>
  <c r="B482" i="19"/>
  <c r="B442" i="19"/>
  <c r="B402" i="19"/>
  <c r="B362" i="19"/>
  <c r="B322" i="19"/>
  <c r="B290" i="19"/>
  <c r="B258" i="19"/>
  <c r="B234" i="19"/>
  <c r="B203" i="19"/>
  <c r="B160" i="19"/>
  <c r="B116" i="19"/>
  <c r="B32" i="19"/>
  <c r="B720" i="19"/>
  <c r="B688" i="19"/>
  <c r="B648" i="19"/>
  <c r="B616" i="19"/>
  <c r="B584" i="19"/>
  <c r="B552" i="19"/>
  <c r="B520" i="19"/>
  <c r="B480" i="19"/>
  <c r="B440" i="19"/>
  <c r="B408" i="19"/>
  <c r="B384" i="19"/>
  <c r="B352" i="19"/>
  <c r="B320" i="19"/>
  <c r="B296" i="19"/>
  <c r="B272" i="19"/>
  <c r="B248" i="19"/>
  <c r="B232" i="19"/>
  <c r="B201" i="19"/>
  <c r="B179" i="19"/>
  <c r="B155" i="19"/>
  <c r="B112" i="19"/>
  <c r="B742" i="19"/>
  <c r="B734" i="19"/>
  <c r="B726" i="19"/>
  <c r="B718" i="19"/>
  <c r="B710" i="19"/>
  <c r="B702" i="19"/>
  <c r="B694" i="19"/>
  <c r="B686" i="19"/>
  <c r="B678" i="19"/>
  <c r="B670" i="19"/>
  <c r="B662" i="19"/>
  <c r="B654" i="19"/>
  <c r="B646" i="19"/>
  <c r="B638" i="19"/>
  <c r="B630" i="19"/>
  <c r="B622" i="19"/>
  <c r="B614" i="19"/>
  <c r="B606" i="19"/>
  <c r="B598" i="19"/>
  <c r="B590" i="19"/>
  <c r="B582" i="19"/>
  <c r="B574" i="19"/>
  <c r="B566" i="19"/>
  <c r="B558" i="19"/>
  <c r="B550" i="19"/>
  <c r="B542" i="19"/>
  <c r="B534" i="19"/>
  <c r="B526" i="19"/>
  <c r="B518" i="19"/>
  <c r="B510" i="19"/>
  <c r="B502" i="19"/>
  <c r="B494" i="19"/>
  <c r="B486" i="19"/>
  <c r="B478" i="19"/>
  <c r="B470" i="19"/>
  <c r="B462" i="19"/>
  <c r="B454" i="19"/>
  <c r="B446" i="19"/>
  <c r="B438" i="19"/>
  <c r="B430" i="19"/>
  <c r="B422" i="19"/>
  <c r="B414" i="19"/>
  <c r="B406" i="19"/>
  <c r="B398" i="19"/>
  <c r="B390" i="19"/>
  <c r="B382" i="19"/>
  <c r="B374" i="19"/>
  <c r="B366" i="19"/>
  <c r="B358" i="19"/>
  <c r="B350" i="19"/>
  <c r="B342" i="19"/>
  <c r="B334" i="19"/>
  <c r="B326" i="19"/>
  <c r="B318" i="19"/>
  <c r="B310" i="19"/>
  <c r="B302" i="19"/>
  <c r="B294" i="19"/>
  <c r="B286" i="19"/>
  <c r="B278" i="19"/>
  <c r="B270" i="19"/>
  <c r="B262" i="19"/>
  <c r="B254" i="19"/>
  <c r="B246" i="19"/>
  <c r="B238" i="19"/>
  <c r="B229" i="19"/>
  <c r="B219" i="19"/>
  <c r="B209" i="19"/>
  <c r="B198" i="19"/>
  <c r="B187" i="19"/>
  <c r="B177" i="19"/>
  <c r="B164" i="19"/>
  <c r="B153" i="19"/>
  <c r="B139" i="19"/>
  <c r="B124" i="19"/>
  <c r="B107" i="19"/>
  <c r="B84" i="19"/>
  <c r="B64" i="19"/>
  <c r="B43" i="19"/>
  <c r="B20" i="19"/>
  <c r="B715" i="19"/>
  <c r="B675" i="19"/>
  <c r="B635" i="19"/>
  <c r="B603" i="19"/>
  <c r="B571" i="19"/>
  <c r="B531" i="19"/>
  <c r="B491" i="19"/>
  <c r="B451" i="19"/>
  <c r="B419" i="19"/>
  <c r="B387" i="19"/>
  <c r="B347" i="19"/>
  <c r="B315" i="19"/>
  <c r="B275" i="19"/>
  <c r="B235" i="19"/>
  <c r="B204" i="19"/>
  <c r="B147" i="19"/>
  <c r="B120" i="19"/>
  <c r="B35" i="19"/>
  <c r="B706" i="19"/>
  <c r="B666" i="19"/>
  <c r="B634" i="19"/>
  <c r="B610" i="19"/>
  <c r="B586" i="19"/>
  <c r="B554" i="19"/>
  <c r="B538" i="19"/>
  <c r="B514" i="19"/>
  <c r="B490" i="19"/>
  <c r="B466" i="19"/>
  <c r="B426" i="19"/>
  <c r="B394" i="19"/>
  <c r="B354" i="19"/>
  <c r="B330" i="19"/>
  <c r="B298" i="19"/>
  <c r="B266" i="19"/>
  <c r="B225" i="19"/>
  <c r="B182" i="19"/>
  <c r="B146" i="19"/>
  <c r="B75" i="19"/>
  <c r="B11" i="19"/>
  <c r="B736" i="19"/>
  <c r="B712" i="19"/>
  <c r="B680" i="19"/>
  <c r="B656" i="19"/>
  <c r="B632" i="19"/>
  <c r="B600" i="19"/>
  <c r="B568" i="19"/>
  <c r="B536" i="19"/>
  <c r="B512" i="19"/>
  <c r="B496" i="19"/>
  <c r="B464" i="19"/>
  <c r="B416" i="19"/>
  <c r="B344" i="19"/>
  <c r="B144" i="19"/>
  <c r="B741" i="19"/>
  <c r="B717" i="19"/>
  <c r="B701" i="19"/>
  <c r="B685" i="19"/>
  <c r="B669" i="19"/>
  <c r="B653" i="19"/>
  <c r="B637" i="19"/>
  <c r="B629" i="19"/>
  <c r="B621" i="19"/>
  <c r="B605" i="19"/>
  <c r="B597" i="19"/>
  <c r="B589" i="19"/>
  <c r="B581" i="19"/>
  <c r="B573" i="19"/>
  <c r="B565" i="19"/>
  <c r="B557" i="19"/>
  <c r="B549" i="19"/>
  <c r="B541" i="19"/>
  <c r="B533" i="19"/>
  <c r="B525" i="19"/>
  <c r="B517" i="19"/>
  <c r="B509" i="19"/>
  <c r="B501" i="19"/>
  <c r="B493" i="19"/>
  <c r="B485" i="19"/>
  <c r="B477" i="19"/>
  <c r="B469" i="19"/>
  <c r="B461" i="19"/>
  <c r="B453" i="19"/>
  <c r="B445" i="19"/>
  <c r="B437" i="19"/>
  <c r="B429" i="19"/>
  <c r="B421" i="19"/>
  <c r="B413" i="19"/>
  <c r="B405" i="19"/>
  <c r="B397" i="19"/>
  <c r="B389" i="19"/>
  <c r="B381" i="19"/>
  <c r="B373" i="19"/>
  <c r="B365" i="19"/>
  <c r="B357" i="19"/>
  <c r="B349" i="19"/>
  <c r="B341" i="19"/>
  <c r="B333" i="19"/>
  <c r="B325" i="19"/>
  <c r="B317" i="19"/>
  <c r="B309" i="19"/>
  <c r="B301" i="19"/>
  <c r="B293" i="19"/>
  <c r="B285" i="19"/>
  <c r="B277" i="19"/>
  <c r="B269" i="19"/>
  <c r="B261" i="19"/>
  <c r="B253" i="19"/>
  <c r="B245" i="19"/>
  <c r="B237" i="19"/>
  <c r="B228" i="19"/>
  <c r="B218" i="19"/>
  <c r="B208" i="19"/>
  <c r="B196" i="19"/>
  <c r="B186" i="19"/>
  <c r="B176" i="19"/>
  <c r="B163" i="19"/>
  <c r="B152" i="19"/>
  <c r="B138" i="19"/>
  <c r="B123" i="19"/>
  <c r="B104" i="19"/>
  <c r="B83" i="19"/>
  <c r="B60" i="19"/>
  <c r="B40" i="19"/>
  <c r="B19" i="19"/>
  <c r="B683" i="19"/>
  <c r="B643" i="19"/>
  <c r="B595" i="19"/>
  <c r="B555" i="19"/>
  <c r="B507" i="19"/>
  <c r="B475" i="19"/>
  <c r="B435" i="19"/>
  <c r="B371" i="19"/>
  <c r="B307" i="19"/>
  <c r="B251" i="19"/>
  <c r="B172" i="19"/>
  <c r="B56" i="19"/>
  <c r="B730" i="19"/>
  <c r="B682" i="19"/>
  <c r="B642" i="19"/>
  <c r="B602" i="19"/>
  <c r="B570" i="19"/>
  <c r="B522" i="19"/>
  <c r="B498" i="19"/>
  <c r="B474" i="19"/>
  <c r="B450" i="19"/>
  <c r="B434" i="19"/>
  <c r="B410" i="19"/>
  <c r="B386" i="19"/>
  <c r="B370" i="19"/>
  <c r="B338" i="19"/>
  <c r="B314" i="19"/>
  <c r="B282" i="19"/>
  <c r="B250" i="19"/>
  <c r="B193" i="19"/>
  <c r="B96" i="19"/>
  <c r="B728" i="19"/>
  <c r="B696" i="19"/>
  <c r="B672" i="19"/>
  <c r="B640" i="19"/>
  <c r="B608" i="19"/>
  <c r="B576" i="19"/>
  <c r="B544" i="19"/>
  <c r="B504" i="19"/>
  <c r="B472" i="19"/>
  <c r="B456" i="19"/>
  <c r="B432" i="19"/>
  <c r="B400" i="19"/>
  <c r="B376" i="19"/>
  <c r="B368" i="19"/>
  <c r="B336" i="19"/>
  <c r="B312" i="19"/>
  <c r="B288" i="19"/>
  <c r="B264" i="19"/>
  <c r="B222" i="19"/>
  <c r="B129" i="19"/>
  <c r="B733" i="19"/>
  <c r="B725" i="19"/>
  <c r="B709" i="19"/>
  <c r="B693" i="19"/>
  <c r="B677" i="19"/>
  <c r="B661" i="19"/>
  <c r="B645" i="19"/>
  <c r="B613" i="19"/>
  <c r="B740" i="19"/>
  <c r="B732" i="19"/>
  <c r="B724" i="19"/>
  <c r="B716" i="19"/>
  <c r="B708" i="19"/>
  <c r="B700" i="19"/>
  <c r="B692" i="19"/>
  <c r="B684" i="19"/>
  <c r="B676" i="19"/>
  <c r="B668" i="19"/>
  <c r="B660" i="19"/>
  <c r="B652" i="19"/>
  <c r="B644" i="19"/>
  <c r="B636" i="19"/>
  <c r="B628" i="19"/>
  <c r="B620" i="19"/>
  <c r="B612" i="19"/>
  <c r="B604" i="19"/>
  <c r="B596" i="19"/>
  <c r="B588" i="19"/>
  <c r="B580" i="19"/>
  <c r="B572" i="19"/>
  <c r="B564" i="19"/>
  <c r="B556" i="19"/>
  <c r="B548" i="19"/>
  <c r="B540" i="19"/>
  <c r="B532" i="19"/>
  <c r="B524" i="19"/>
  <c r="B516" i="19"/>
  <c r="B508" i="19"/>
  <c r="B500" i="19"/>
  <c r="B492" i="19"/>
  <c r="B484" i="19"/>
  <c r="B476" i="19"/>
  <c r="B468" i="19"/>
  <c r="B460" i="19"/>
  <c r="B452" i="19"/>
  <c r="B444" i="19"/>
  <c r="B436" i="19"/>
  <c r="B428" i="19"/>
  <c r="B420" i="19"/>
  <c r="B412" i="19"/>
  <c r="B404" i="19"/>
  <c r="B396" i="19"/>
  <c r="B388" i="19"/>
  <c r="B380" i="19"/>
  <c r="B372" i="19"/>
  <c r="B364" i="19"/>
  <c r="B356" i="19"/>
  <c r="B348" i="19"/>
  <c r="B340" i="19"/>
  <c r="B332" i="19"/>
  <c r="B324" i="19"/>
  <c r="B316" i="19"/>
  <c r="B308" i="19"/>
  <c r="B300" i="19"/>
  <c r="B292" i="19"/>
  <c r="B284" i="19"/>
  <c r="B276" i="19"/>
  <c r="B268" i="19"/>
  <c r="B260" i="19"/>
  <c r="B252" i="19"/>
  <c r="B244" i="19"/>
  <c r="B236" i="19"/>
  <c r="B227" i="19"/>
  <c r="B217" i="19"/>
  <c r="B206" i="19"/>
  <c r="B195" i="19"/>
  <c r="B185" i="19"/>
  <c r="B174" i="19"/>
  <c r="B162" i="19"/>
  <c r="B148" i="19"/>
  <c r="B137" i="19"/>
  <c r="B121" i="19"/>
  <c r="B100" i="19"/>
  <c r="B80" i="19"/>
  <c r="B59" i="19"/>
  <c r="B36" i="19"/>
  <c r="B16" i="19"/>
  <c r="D9" i="11"/>
  <c r="D8" i="11"/>
  <c r="D3" i="11"/>
  <c r="D7" i="11"/>
  <c r="D6" i="11"/>
  <c r="D5" i="11"/>
  <c r="D4" i="1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2" i="1"/>
  <c r="C25" i="10"/>
  <c r="C4" i="10"/>
  <c r="B54" i="7"/>
  <c r="B28" i="7"/>
  <c r="D48" i="10" l="1"/>
  <c r="E49" i="10"/>
  <c r="D49" i="10"/>
  <c r="D721" i="19"/>
  <c r="C721" i="19"/>
  <c r="C90" i="19"/>
  <c r="D90" i="19"/>
  <c r="D26" i="19"/>
  <c r="C26" i="19"/>
  <c r="D73" i="19"/>
  <c r="C73" i="19"/>
  <c r="D9" i="19"/>
  <c r="C9" i="19"/>
  <c r="D175" i="19"/>
  <c r="C175" i="19"/>
  <c r="D111" i="19"/>
  <c r="C111" i="19"/>
  <c r="D47" i="19"/>
  <c r="C47" i="19"/>
  <c r="D150" i="19"/>
  <c r="C150" i="19"/>
  <c r="D86" i="19"/>
  <c r="C86" i="19"/>
  <c r="D22" i="19"/>
  <c r="C22" i="19"/>
  <c r="D181" i="19"/>
  <c r="C181" i="19"/>
  <c r="D117" i="19"/>
  <c r="C117" i="19"/>
  <c r="D53" i="19"/>
  <c r="C53" i="19"/>
  <c r="C194" i="19"/>
  <c r="D194" i="19"/>
  <c r="D547" i="19"/>
  <c r="C547" i="19"/>
  <c r="D148" i="19"/>
  <c r="C148" i="19"/>
  <c r="D236" i="19"/>
  <c r="C236" i="19"/>
  <c r="D364" i="19"/>
  <c r="C364" i="19"/>
  <c r="D492" i="19"/>
  <c r="C492" i="19"/>
  <c r="D556" i="19"/>
  <c r="C556" i="19"/>
  <c r="D684" i="19"/>
  <c r="C684" i="19"/>
  <c r="D129" i="19"/>
  <c r="C129" i="19"/>
  <c r="D400" i="19"/>
  <c r="C400" i="19"/>
  <c r="C314" i="19"/>
  <c r="D314" i="19"/>
  <c r="D172" i="19"/>
  <c r="C172" i="19"/>
  <c r="D595" i="19"/>
  <c r="C595" i="19"/>
  <c r="C218" i="19"/>
  <c r="D218" i="19"/>
  <c r="D349" i="19"/>
  <c r="C349" i="19"/>
  <c r="D413" i="19"/>
  <c r="C413" i="19"/>
  <c r="D541" i="19"/>
  <c r="C541" i="19"/>
  <c r="D717" i="19"/>
  <c r="C717" i="19"/>
  <c r="D11" i="19"/>
  <c r="C11" i="19"/>
  <c r="D586" i="19"/>
  <c r="C586" i="19"/>
  <c r="D177" i="19"/>
  <c r="C177" i="19"/>
  <c r="D729" i="19"/>
  <c r="C729" i="19"/>
  <c r="C82" i="19"/>
  <c r="D82" i="19"/>
  <c r="D18" i="19"/>
  <c r="C18" i="19"/>
  <c r="D65" i="19"/>
  <c r="C65" i="19"/>
  <c r="D231" i="19"/>
  <c r="C231" i="19"/>
  <c r="D167" i="19"/>
  <c r="C167" i="19"/>
  <c r="D103" i="19"/>
  <c r="C103" i="19"/>
  <c r="D39" i="19"/>
  <c r="C39" i="19"/>
  <c r="D142" i="19"/>
  <c r="C142" i="19"/>
  <c r="D78" i="19"/>
  <c r="C78" i="19"/>
  <c r="D14" i="19"/>
  <c r="C14" i="19"/>
  <c r="D173" i="19"/>
  <c r="C173" i="19"/>
  <c r="D109" i="19"/>
  <c r="C109" i="19"/>
  <c r="D45" i="19"/>
  <c r="C45" i="19"/>
  <c r="D283" i="19"/>
  <c r="C283" i="19"/>
  <c r="D579" i="19"/>
  <c r="C579" i="19"/>
  <c r="D36" i="19"/>
  <c r="C36" i="19"/>
  <c r="D174" i="19"/>
  <c r="C174" i="19"/>
  <c r="D252" i="19"/>
  <c r="C252" i="19"/>
  <c r="D316" i="19"/>
  <c r="C316" i="19"/>
  <c r="D380" i="19"/>
  <c r="C380" i="19"/>
  <c r="D444" i="19"/>
  <c r="C444" i="19"/>
  <c r="D508" i="19"/>
  <c r="C508" i="19"/>
  <c r="D572" i="19"/>
  <c r="C572" i="19"/>
  <c r="D636" i="19"/>
  <c r="C636" i="19"/>
  <c r="D700" i="19"/>
  <c r="C700" i="19"/>
  <c r="D661" i="19"/>
  <c r="C661" i="19"/>
  <c r="D264" i="19"/>
  <c r="C264" i="19"/>
  <c r="D456" i="19"/>
  <c r="C456" i="19"/>
  <c r="D696" i="19"/>
  <c r="C696" i="19"/>
  <c r="C370" i="19"/>
  <c r="D370" i="19"/>
  <c r="D570" i="19"/>
  <c r="C570" i="19"/>
  <c r="D307" i="19"/>
  <c r="C307" i="19"/>
  <c r="D683" i="19"/>
  <c r="C683" i="19"/>
  <c r="D152" i="19"/>
  <c r="C152" i="19"/>
  <c r="D237" i="19"/>
  <c r="C237" i="19"/>
  <c r="D301" i="19"/>
  <c r="C301" i="19"/>
  <c r="D365" i="19"/>
  <c r="C365" i="19"/>
  <c r="D429" i="19"/>
  <c r="C429" i="19"/>
  <c r="D493" i="19"/>
  <c r="C493" i="19"/>
  <c r="D557" i="19"/>
  <c r="C557" i="19"/>
  <c r="D629" i="19"/>
  <c r="C629" i="19"/>
  <c r="D144" i="19"/>
  <c r="C144" i="19"/>
  <c r="D600" i="19"/>
  <c r="C600" i="19"/>
  <c r="C146" i="19"/>
  <c r="D146" i="19"/>
  <c r="C426" i="19"/>
  <c r="D426" i="19"/>
  <c r="D634" i="19"/>
  <c r="C634" i="19"/>
  <c r="D275" i="19"/>
  <c r="C275" i="19"/>
  <c r="D571" i="19"/>
  <c r="C571" i="19"/>
  <c r="D84" i="19"/>
  <c r="C84" i="19"/>
  <c r="D198" i="19"/>
  <c r="C198" i="19"/>
  <c r="D270" i="19"/>
  <c r="C270" i="19"/>
  <c r="D334" i="19"/>
  <c r="C334" i="19"/>
  <c r="D398" i="19"/>
  <c r="C398" i="19"/>
  <c r="D462" i="19"/>
  <c r="C462" i="19"/>
  <c r="D526" i="19"/>
  <c r="C526" i="19"/>
  <c r="D590" i="19"/>
  <c r="C590" i="19"/>
  <c r="D654" i="19"/>
  <c r="C654" i="19"/>
  <c r="D718" i="19"/>
  <c r="C718" i="19"/>
  <c r="D232" i="19"/>
  <c r="C232" i="19"/>
  <c r="D440" i="19"/>
  <c r="C440" i="19"/>
  <c r="D720" i="19"/>
  <c r="C720" i="19"/>
  <c r="C322" i="19"/>
  <c r="D322" i="19"/>
  <c r="D626" i="19"/>
  <c r="C626" i="19"/>
  <c r="D243" i="19"/>
  <c r="C243" i="19"/>
  <c r="D539" i="19"/>
  <c r="C539" i="19"/>
  <c r="D44" i="19"/>
  <c r="C44" i="19"/>
  <c r="C178" i="19"/>
  <c r="D178" i="19"/>
  <c r="D255" i="19"/>
  <c r="C255" i="19"/>
  <c r="D319" i="19"/>
  <c r="C319" i="19"/>
  <c r="D383" i="19"/>
  <c r="C383" i="19"/>
  <c r="D447" i="19"/>
  <c r="C447" i="19"/>
  <c r="D511" i="19"/>
  <c r="C511" i="19"/>
  <c r="D575" i="19"/>
  <c r="C575" i="19"/>
  <c r="D639" i="19"/>
  <c r="C639" i="19"/>
  <c r="D703" i="19"/>
  <c r="C703" i="19"/>
  <c r="D190" i="19"/>
  <c r="C190" i="19"/>
  <c r="D392" i="19"/>
  <c r="C392" i="19"/>
  <c r="D664" i="19"/>
  <c r="C664" i="19"/>
  <c r="C306" i="19"/>
  <c r="D306" i="19"/>
  <c r="D618" i="19"/>
  <c r="C618" i="19"/>
  <c r="D226" i="19"/>
  <c r="C226" i="19"/>
  <c r="D515" i="19"/>
  <c r="C515" i="19"/>
  <c r="D48" i="19"/>
  <c r="C48" i="19"/>
  <c r="D131" i="19"/>
  <c r="C131" i="19"/>
  <c r="D224" i="19"/>
  <c r="C224" i="19"/>
  <c r="D289" i="19"/>
  <c r="C289" i="19"/>
  <c r="D353" i="19"/>
  <c r="C353" i="19"/>
  <c r="D417" i="19"/>
  <c r="C417" i="19"/>
  <c r="D481" i="19"/>
  <c r="C481" i="19"/>
  <c r="D545" i="19"/>
  <c r="C545" i="19"/>
  <c r="D609" i="19"/>
  <c r="C609" i="19"/>
  <c r="D673" i="19"/>
  <c r="C673" i="19"/>
  <c r="D737" i="19"/>
  <c r="C737" i="19"/>
  <c r="C74" i="19"/>
  <c r="D74" i="19"/>
  <c r="D10" i="19"/>
  <c r="C10" i="19"/>
  <c r="D57" i="19"/>
  <c r="C57" i="19"/>
  <c r="D223" i="19"/>
  <c r="C223" i="19"/>
  <c r="D159" i="19"/>
  <c r="C159" i="19"/>
  <c r="D95" i="19"/>
  <c r="C95" i="19"/>
  <c r="D31" i="19"/>
  <c r="C31" i="19"/>
  <c r="D134" i="19"/>
  <c r="C134" i="19"/>
  <c r="D70" i="19"/>
  <c r="C70" i="19"/>
  <c r="D6" i="19"/>
  <c r="C6" i="19"/>
  <c r="D165" i="19"/>
  <c r="C165" i="19"/>
  <c r="D101" i="19"/>
  <c r="C101" i="19"/>
  <c r="D37" i="19"/>
  <c r="C37" i="19"/>
  <c r="D331" i="19"/>
  <c r="C331" i="19"/>
  <c r="D619" i="19"/>
  <c r="C619" i="19"/>
  <c r="D300" i="19"/>
  <c r="C300" i="19"/>
  <c r="D428" i="19"/>
  <c r="C428" i="19"/>
  <c r="D620" i="19"/>
  <c r="C620" i="19"/>
  <c r="D613" i="19"/>
  <c r="C613" i="19"/>
  <c r="D640" i="19"/>
  <c r="C640" i="19"/>
  <c r="C498" i="19"/>
  <c r="D498" i="19"/>
  <c r="D123" i="19"/>
  <c r="C123" i="19"/>
  <c r="D285" i="19"/>
  <c r="C285" i="19"/>
  <c r="D477" i="19"/>
  <c r="C477" i="19"/>
  <c r="D605" i="19"/>
  <c r="C605" i="19"/>
  <c r="D536" i="19"/>
  <c r="C536" i="19"/>
  <c r="D354" i="19"/>
  <c r="C354" i="19"/>
  <c r="D204" i="19"/>
  <c r="C204" i="19"/>
  <c r="D491" i="19"/>
  <c r="C491" i="19"/>
  <c r="D43" i="19"/>
  <c r="C43" i="19"/>
  <c r="D254" i="19"/>
  <c r="C254" i="19"/>
  <c r="D318" i="19"/>
  <c r="C318" i="19"/>
  <c r="D382" i="19"/>
  <c r="C382" i="19"/>
  <c r="D446" i="19"/>
  <c r="C446" i="19"/>
  <c r="D510" i="19"/>
  <c r="C510" i="19"/>
  <c r="D574" i="19"/>
  <c r="C574" i="19"/>
  <c r="D638" i="19"/>
  <c r="C638" i="19"/>
  <c r="D702" i="19"/>
  <c r="C702" i="19"/>
  <c r="D179" i="19"/>
  <c r="C179" i="19"/>
  <c r="D384" i="19"/>
  <c r="C384" i="19"/>
  <c r="D648" i="19"/>
  <c r="C648" i="19"/>
  <c r="C258" i="19"/>
  <c r="D258" i="19"/>
  <c r="D562" i="19"/>
  <c r="C562" i="19"/>
  <c r="D161" i="19"/>
  <c r="C161" i="19"/>
  <c r="D459" i="19"/>
  <c r="C459" i="19"/>
  <c r="D3" i="19"/>
  <c r="C3" i="19"/>
  <c r="C154" i="19"/>
  <c r="D154" i="19"/>
  <c r="D239" i="19"/>
  <c r="C239" i="19"/>
  <c r="D303" i="19"/>
  <c r="C303" i="19"/>
  <c r="D367" i="19"/>
  <c r="C367" i="19"/>
  <c r="D431" i="19"/>
  <c r="C431" i="19"/>
  <c r="D495" i="19"/>
  <c r="C495" i="19"/>
  <c r="D559" i="19"/>
  <c r="C559" i="19"/>
  <c r="D623" i="19"/>
  <c r="C623" i="19"/>
  <c r="D687" i="19"/>
  <c r="C687" i="19"/>
  <c r="D91" i="19"/>
  <c r="C91" i="19"/>
  <c r="D328" i="19"/>
  <c r="C328" i="19"/>
  <c r="D592" i="19"/>
  <c r="C592" i="19"/>
  <c r="C242" i="19"/>
  <c r="D242" i="19"/>
  <c r="D546" i="19"/>
  <c r="C546" i="19"/>
  <c r="D136" i="19"/>
  <c r="C136" i="19"/>
  <c r="D427" i="19"/>
  <c r="C427" i="19"/>
  <c r="D4" i="19"/>
  <c r="C4" i="19"/>
  <c r="D92" i="19"/>
  <c r="C92" i="19"/>
  <c r="C202" i="19"/>
  <c r="D202" i="19"/>
  <c r="D273" i="19"/>
  <c r="C273" i="19"/>
  <c r="D337" i="19"/>
  <c r="C337" i="19"/>
  <c r="D401" i="19"/>
  <c r="C401" i="19"/>
  <c r="D465" i="19"/>
  <c r="C465" i="19"/>
  <c r="D529" i="19"/>
  <c r="C529" i="19"/>
  <c r="D593" i="19"/>
  <c r="C593" i="19"/>
  <c r="D657" i="19"/>
  <c r="C657" i="19"/>
  <c r="D16" i="19"/>
  <c r="C16" i="19"/>
  <c r="D162" i="19"/>
  <c r="C162" i="19"/>
  <c r="D244" i="19"/>
  <c r="C244" i="19"/>
  <c r="D308" i="19"/>
  <c r="C308" i="19"/>
  <c r="D372" i="19"/>
  <c r="C372" i="19"/>
  <c r="D436" i="19"/>
  <c r="C436" i="19"/>
  <c r="D500" i="19"/>
  <c r="C500" i="19"/>
  <c r="D564" i="19"/>
  <c r="C564" i="19"/>
  <c r="D628" i="19"/>
  <c r="C628" i="19"/>
  <c r="D692" i="19"/>
  <c r="C692" i="19"/>
  <c r="C645" i="19"/>
  <c r="D645" i="19"/>
  <c r="D222" i="19"/>
  <c r="C222" i="19"/>
  <c r="D432" i="19"/>
  <c r="C432" i="19"/>
  <c r="D672" i="19"/>
  <c r="C672" i="19"/>
  <c r="C338" i="19"/>
  <c r="D338" i="19"/>
  <c r="C522" i="19"/>
  <c r="D522" i="19"/>
  <c r="D251" i="19"/>
  <c r="C251" i="19"/>
  <c r="D643" i="19"/>
  <c r="C643" i="19"/>
  <c r="C138" i="19"/>
  <c r="D138" i="19"/>
  <c r="D228" i="19"/>
  <c r="C228" i="19"/>
  <c r="D293" i="19"/>
  <c r="C293" i="19"/>
  <c r="D357" i="19"/>
  <c r="C357" i="19"/>
  <c r="D421" i="19"/>
  <c r="C421" i="19"/>
  <c r="D485" i="19"/>
  <c r="C485" i="19"/>
  <c r="D549" i="19"/>
  <c r="C549" i="19"/>
  <c r="D621" i="19"/>
  <c r="C621" i="19"/>
  <c r="D741" i="19"/>
  <c r="C741" i="19"/>
  <c r="D568" i="19"/>
  <c r="C568" i="19"/>
  <c r="D75" i="19"/>
  <c r="C75" i="19"/>
  <c r="D610" i="19"/>
  <c r="C610" i="19"/>
  <c r="D531" i="19"/>
  <c r="C531" i="19"/>
  <c r="D187" i="19"/>
  <c r="C187" i="19"/>
  <c r="D326" i="19"/>
  <c r="C326" i="19"/>
  <c r="D454" i="19"/>
  <c r="C454" i="19"/>
  <c r="D518" i="19"/>
  <c r="C518" i="19"/>
  <c r="D646" i="19"/>
  <c r="C646" i="19"/>
  <c r="D201" i="19"/>
  <c r="C201" i="19"/>
  <c r="D688" i="19"/>
  <c r="C688" i="19"/>
  <c r="D594" i="19"/>
  <c r="C594" i="19"/>
  <c r="D499" i="19"/>
  <c r="C499" i="19"/>
  <c r="D24" i="19"/>
  <c r="C24" i="19"/>
  <c r="D247" i="19"/>
  <c r="C247" i="19"/>
  <c r="D311" i="19"/>
  <c r="C311" i="19"/>
  <c r="D375" i="19"/>
  <c r="C375" i="19"/>
  <c r="D439" i="19"/>
  <c r="C439" i="19"/>
  <c r="D503" i="19"/>
  <c r="C503" i="19"/>
  <c r="D567" i="19"/>
  <c r="C567" i="19"/>
  <c r="D631" i="19"/>
  <c r="C631" i="19"/>
  <c r="D169" i="19"/>
  <c r="C169" i="19"/>
  <c r="D360" i="19"/>
  <c r="C360" i="19"/>
  <c r="D624" i="19"/>
  <c r="C624" i="19"/>
  <c r="C274" i="19"/>
  <c r="D274" i="19"/>
  <c r="D578" i="19"/>
  <c r="C578" i="19"/>
  <c r="D184" i="19"/>
  <c r="C184" i="19"/>
  <c r="D467" i="19"/>
  <c r="C467" i="19"/>
  <c r="D27" i="19"/>
  <c r="C27" i="19"/>
  <c r="D115" i="19"/>
  <c r="C115" i="19"/>
  <c r="D212" i="19"/>
  <c r="C212" i="19"/>
  <c r="D281" i="19"/>
  <c r="C281" i="19"/>
  <c r="D345" i="19"/>
  <c r="C345" i="19"/>
  <c r="D409" i="19"/>
  <c r="C409" i="19"/>
  <c r="D473" i="19"/>
  <c r="C473" i="19"/>
  <c r="D537" i="19"/>
  <c r="C537" i="19"/>
  <c r="D601" i="19"/>
  <c r="C601" i="19"/>
  <c r="D665" i="19"/>
  <c r="C665" i="19"/>
  <c r="D59" i="19"/>
  <c r="C59" i="19"/>
  <c r="D185" i="19"/>
  <c r="C185" i="19"/>
  <c r="D260" i="19"/>
  <c r="C260" i="19"/>
  <c r="D324" i="19"/>
  <c r="C324" i="19"/>
  <c r="D388" i="19"/>
  <c r="C388" i="19"/>
  <c r="D452" i="19"/>
  <c r="C452" i="19"/>
  <c r="D516" i="19"/>
  <c r="C516" i="19"/>
  <c r="D580" i="19"/>
  <c r="C580" i="19"/>
  <c r="D644" i="19"/>
  <c r="C644" i="19"/>
  <c r="D708" i="19"/>
  <c r="C708" i="19"/>
  <c r="D677" i="19"/>
  <c r="C677" i="19"/>
  <c r="D288" i="19"/>
  <c r="C288" i="19"/>
  <c r="D472" i="19"/>
  <c r="C472" i="19"/>
  <c r="D728" i="19"/>
  <c r="C728" i="19"/>
  <c r="C386" i="19"/>
  <c r="D386" i="19"/>
  <c r="C602" i="19"/>
  <c r="D602" i="19"/>
  <c r="D371" i="19"/>
  <c r="C371" i="19"/>
  <c r="D19" i="19"/>
  <c r="C19" i="19"/>
  <c r="D163" i="19"/>
  <c r="C163" i="19"/>
  <c r="D245" i="19"/>
  <c r="C245" i="19"/>
  <c r="D309" i="19"/>
  <c r="C309" i="19"/>
  <c r="D373" i="19"/>
  <c r="C373" i="19"/>
  <c r="D437" i="19"/>
  <c r="C437" i="19"/>
  <c r="D501" i="19"/>
  <c r="C501" i="19"/>
  <c r="D565" i="19"/>
  <c r="C565" i="19"/>
  <c r="D637" i="19"/>
  <c r="C637" i="19"/>
  <c r="D344" i="19"/>
  <c r="C344" i="19"/>
  <c r="D632" i="19"/>
  <c r="C632" i="19"/>
  <c r="D182" i="19"/>
  <c r="C182" i="19"/>
  <c r="C466" i="19"/>
  <c r="D466" i="19"/>
  <c r="C666" i="19"/>
  <c r="D666" i="19"/>
  <c r="D315" i="19"/>
  <c r="C315" i="19"/>
  <c r="D603" i="19"/>
  <c r="C603" i="19"/>
  <c r="D107" i="19"/>
  <c r="C107" i="19"/>
  <c r="D209" i="19"/>
  <c r="C209" i="19"/>
  <c r="D278" i="19"/>
  <c r="C278" i="19"/>
  <c r="D342" i="19"/>
  <c r="C342" i="19"/>
  <c r="D406" i="19"/>
  <c r="C406" i="19"/>
  <c r="D470" i="19"/>
  <c r="C470" i="19"/>
  <c r="D534" i="19"/>
  <c r="C534" i="19"/>
  <c r="D598" i="19"/>
  <c r="C598" i="19"/>
  <c r="D662" i="19"/>
  <c r="C662" i="19"/>
  <c r="D726" i="19"/>
  <c r="C726" i="19"/>
  <c r="D248" i="19"/>
  <c r="C248" i="19"/>
  <c r="D480" i="19"/>
  <c r="C480" i="19"/>
  <c r="D32" i="19"/>
  <c r="C32" i="19"/>
  <c r="C362" i="19"/>
  <c r="D362" i="19"/>
  <c r="D658" i="19"/>
  <c r="C658" i="19"/>
  <c r="D267" i="19"/>
  <c r="C267" i="19"/>
  <c r="D587" i="19"/>
  <c r="C587" i="19"/>
  <c r="D67" i="19"/>
  <c r="C67" i="19"/>
  <c r="D188" i="19"/>
  <c r="C188" i="19"/>
  <c r="D263" i="19"/>
  <c r="C263" i="19"/>
  <c r="D327" i="19"/>
  <c r="C327" i="19"/>
  <c r="D391" i="19"/>
  <c r="C391" i="19"/>
  <c r="D455" i="19"/>
  <c r="C455" i="19"/>
  <c r="D519" i="19"/>
  <c r="C519" i="19"/>
  <c r="D583" i="19"/>
  <c r="C583" i="19"/>
  <c r="D647" i="19"/>
  <c r="C647" i="19"/>
  <c r="C711" i="19"/>
  <c r="D711" i="19"/>
  <c r="D211" i="19"/>
  <c r="C211" i="19"/>
  <c r="D424" i="19"/>
  <c r="C424" i="19"/>
  <c r="D704" i="19"/>
  <c r="C704" i="19"/>
  <c r="C346" i="19"/>
  <c r="D346" i="19"/>
  <c r="D650" i="19"/>
  <c r="C650" i="19"/>
  <c r="D259" i="19"/>
  <c r="C259" i="19"/>
  <c r="D563" i="19"/>
  <c r="C563" i="19"/>
  <c r="D68" i="19"/>
  <c r="C68" i="19"/>
  <c r="D145" i="19"/>
  <c r="C145" i="19"/>
  <c r="D233" i="19"/>
  <c r="C233" i="19"/>
  <c r="D297" i="19"/>
  <c r="C297" i="19"/>
  <c r="D361" i="19"/>
  <c r="C361" i="19"/>
  <c r="D425" i="19"/>
  <c r="C425" i="19"/>
  <c r="D489" i="19"/>
  <c r="C489" i="19"/>
  <c r="D553" i="19"/>
  <c r="C553" i="19"/>
  <c r="D617" i="19"/>
  <c r="C617" i="19"/>
  <c r="D681" i="19"/>
  <c r="C681" i="19"/>
  <c r="C130" i="19"/>
  <c r="D130" i="19"/>
  <c r="C66" i="19"/>
  <c r="D66" i="19"/>
  <c r="D113" i="19"/>
  <c r="C113" i="19"/>
  <c r="D49" i="19"/>
  <c r="C49" i="19"/>
  <c r="D215" i="19"/>
  <c r="C215" i="19"/>
  <c r="D151" i="19"/>
  <c r="C151" i="19"/>
  <c r="D87" i="19"/>
  <c r="C87" i="19"/>
  <c r="D23" i="19"/>
  <c r="C23" i="19"/>
  <c r="D126" i="19"/>
  <c r="C126" i="19"/>
  <c r="D62" i="19"/>
  <c r="C62" i="19"/>
  <c r="D221" i="19"/>
  <c r="C221" i="19"/>
  <c r="D157" i="19"/>
  <c r="C157" i="19"/>
  <c r="D93" i="19"/>
  <c r="C93" i="19"/>
  <c r="D29" i="19"/>
  <c r="C29" i="19"/>
  <c r="D363" i="19"/>
  <c r="C363" i="19"/>
  <c r="D659" i="19"/>
  <c r="C659" i="19"/>
  <c r="D80" i="19"/>
  <c r="C80" i="19"/>
  <c r="D195" i="19"/>
  <c r="C195" i="19"/>
  <c r="D268" i="19"/>
  <c r="C268" i="19"/>
  <c r="D332" i="19"/>
  <c r="C332" i="19"/>
  <c r="D396" i="19"/>
  <c r="C396" i="19"/>
  <c r="D460" i="19"/>
  <c r="C460" i="19"/>
  <c r="D524" i="19"/>
  <c r="C524" i="19"/>
  <c r="D588" i="19"/>
  <c r="C588" i="19"/>
  <c r="D652" i="19"/>
  <c r="C652" i="19"/>
  <c r="D716" i="19"/>
  <c r="C716" i="19"/>
  <c r="D693" i="19"/>
  <c r="C693" i="19"/>
  <c r="D312" i="19"/>
  <c r="C312" i="19"/>
  <c r="D504" i="19"/>
  <c r="C504" i="19"/>
  <c r="D96" i="19"/>
  <c r="C96" i="19"/>
  <c r="C410" i="19"/>
  <c r="D410" i="19"/>
  <c r="D642" i="19"/>
  <c r="C642" i="19"/>
  <c r="D435" i="19"/>
  <c r="C435" i="19"/>
  <c r="D40" i="19"/>
  <c r="C40" i="19"/>
  <c r="D176" i="19"/>
  <c r="C176" i="19"/>
  <c r="D253" i="19"/>
  <c r="C253" i="19"/>
  <c r="D317" i="19"/>
  <c r="C317" i="19"/>
  <c r="D381" i="19"/>
  <c r="C381" i="19"/>
  <c r="D445" i="19"/>
  <c r="C445" i="19"/>
  <c r="D509" i="19"/>
  <c r="C509" i="19"/>
  <c r="D573" i="19"/>
  <c r="C573" i="19"/>
  <c r="D653" i="19"/>
  <c r="C653" i="19"/>
  <c r="D416" i="19"/>
  <c r="C416" i="19"/>
  <c r="D656" i="19"/>
  <c r="C656" i="19"/>
  <c r="D225" i="19"/>
  <c r="C225" i="19"/>
  <c r="C490" i="19"/>
  <c r="D490" i="19"/>
  <c r="D706" i="19"/>
  <c r="C706" i="19"/>
  <c r="D347" i="19"/>
  <c r="C347" i="19"/>
  <c r="D635" i="19"/>
  <c r="C635" i="19"/>
  <c r="D124" i="19"/>
  <c r="C124" i="19"/>
  <c r="D219" i="19"/>
  <c r="C219" i="19"/>
  <c r="D286" i="19"/>
  <c r="C286" i="19"/>
  <c r="D350" i="19"/>
  <c r="C350" i="19"/>
  <c r="D414" i="19"/>
  <c r="C414" i="19"/>
  <c r="D478" i="19"/>
  <c r="C478" i="19"/>
  <c r="D542" i="19"/>
  <c r="C542" i="19"/>
  <c r="D606" i="19"/>
  <c r="C606" i="19"/>
  <c r="D670" i="19"/>
  <c r="C670" i="19"/>
  <c r="D734" i="19"/>
  <c r="C734" i="19"/>
  <c r="D272" i="19"/>
  <c r="C272" i="19"/>
  <c r="D520" i="19"/>
  <c r="C520" i="19"/>
  <c r="D116" i="19"/>
  <c r="C116" i="19"/>
  <c r="C402" i="19"/>
  <c r="D402" i="19"/>
  <c r="D698" i="19"/>
  <c r="C698" i="19"/>
  <c r="D299" i="19"/>
  <c r="C299" i="19"/>
  <c r="D627" i="19"/>
  <c r="C627" i="19"/>
  <c r="D88" i="19"/>
  <c r="C88" i="19"/>
  <c r="D200" i="19"/>
  <c r="C200" i="19"/>
  <c r="D271" i="19"/>
  <c r="C271" i="19"/>
  <c r="D335" i="19"/>
  <c r="C335" i="19"/>
  <c r="D399" i="19"/>
  <c r="C399" i="19"/>
  <c r="D463" i="19"/>
  <c r="C463" i="19"/>
  <c r="D527" i="19"/>
  <c r="C527" i="19"/>
  <c r="D591" i="19"/>
  <c r="C591" i="19"/>
  <c r="D655" i="19"/>
  <c r="C655" i="19"/>
  <c r="D719" i="19"/>
  <c r="C719" i="19"/>
  <c r="D240" i="19"/>
  <c r="C240" i="19"/>
  <c r="D448" i="19"/>
  <c r="C448" i="19"/>
  <c r="D52" i="19"/>
  <c r="C52" i="19"/>
  <c r="C378" i="19"/>
  <c r="D378" i="19"/>
  <c r="D690" i="19"/>
  <c r="C690" i="19"/>
  <c r="D291" i="19"/>
  <c r="C291" i="19"/>
  <c r="D611" i="19"/>
  <c r="C611" i="19"/>
  <c r="D8" i="19"/>
  <c r="C8" i="19"/>
  <c r="D156" i="19"/>
  <c r="C156" i="19"/>
  <c r="D241" i="19"/>
  <c r="C241" i="19"/>
  <c r="D305" i="19"/>
  <c r="C305" i="19"/>
  <c r="D369" i="19"/>
  <c r="C369" i="19"/>
  <c r="D433" i="19"/>
  <c r="C433" i="19"/>
  <c r="D497" i="19"/>
  <c r="C497" i="19"/>
  <c r="D561" i="19"/>
  <c r="C561" i="19"/>
  <c r="D625" i="19"/>
  <c r="C625" i="19"/>
  <c r="D689" i="19"/>
  <c r="C689" i="19"/>
  <c r="C122" i="19"/>
  <c r="D122" i="19"/>
  <c r="C58" i="19"/>
  <c r="D58" i="19"/>
  <c r="D105" i="19"/>
  <c r="C105" i="19"/>
  <c r="D41" i="19"/>
  <c r="C41" i="19"/>
  <c r="D207" i="19"/>
  <c r="C207" i="19"/>
  <c r="D143" i="19"/>
  <c r="C143" i="19"/>
  <c r="D79" i="19"/>
  <c r="C79" i="19"/>
  <c r="D15" i="19"/>
  <c r="C15" i="19"/>
  <c r="D118" i="19"/>
  <c r="C118" i="19"/>
  <c r="D54" i="19"/>
  <c r="C54" i="19"/>
  <c r="D213" i="19"/>
  <c r="C213" i="19"/>
  <c r="D149" i="19"/>
  <c r="C149" i="19"/>
  <c r="D85" i="19"/>
  <c r="C85" i="19"/>
  <c r="D21" i="19"/>
  <c r="C21" i="19"/>
  <c r="D403" i="19"/>
  <c r="C403" i="19"/>
  <c r="D699" i="19"/>
  <c r="C699" i="19"/>
  <c r="D100" i="19"/>
  <c r="C100" i="19"/>
  <c r="D206" i="19"/>
  <c r="C206" i="19"/>
  <c r="D276" i="19"/>
  <c r="C276" i="19"/>
  <c r="D340" i="19"/>
  <c r="C340" i="19"/>
  <c r="D404" i="19"/>
  <c r="C404" i="19"/>
  <c r="D468" i="19"/>
  <c r="C468" i="19"/>
  <c r="D532" i="19"/>
  <c r="C532" i="19"/>
  <c r="D596" i="19"/>
  <c r="C596" i="19"/>
  <c r="D660" i="19"/>
  <c r="C660" i="19"/>
  <c r="D724" i="19"/>
  <c r="C724" i="19"/>
  <c r="D709" i="19"/>
  <c r="C709" i="19"/>
  <c r="D336" i="19"/>
  <c r="C336" i="19"/>
  <c r="D544" i="19"/>
  <c r="C544" i="19"/>
  <c r="D193" i="19"/>
  <c r="C193" i="19"/>
  <c r="C434" i="19"/>
  <c r="D434" i="19"/>
  <c r="D682" i="19"/>
  <c r="C682" i="19"/>
  <c r="D475" i="19"/>
  <c r="C475" i="19"/>
  <c r="D60" i="19"/>
  <c r="C60" i="19"/>
  <c r="C186" i="19"/>
  <c r="D186" i="19"/>
  <c r="D261" i="19"/>
  <c r="C261" i="19"/>
  <c r="D325" i="19"/>
  <c r="C325" i="19"/>
  <c r="D389" i="19"/>
  <c r="C389" i="19"/>
  <c r="D453" i="19"/>
  <c r="C453" i="19"/>
  <c r="D517" i="19"/>
  <c r="C517" i="19"/>
  <c r="D581" i="19"/>
  <c r="C581" i="19"/>
  <c r="D669" i="19"/>
  <c r="C669" i="19"/>
  <c r="D464" i="19"/>
  <c r="C464" i="19"/>
  <c r="D680" i="19"/>
  <c r="C680" i="19"/>
  <c r="C266" i="19"/>
  <c r="D266" i="19"/>
  <c r="C514" i="19"/>
  <c r="D514" i="19"/>
  <c r="D35" i="19"/>
  <c r="C35" i="19"/>
  <c r="D387" i="19"/>
  <c r="C387" i="19"/>
  <c r="D675" i="19"/>
  <c r="C675" i="19"/>
  <c r="D139" i="19"/>
  <c r="C139" i="19"/>
  <c r="D229" i="19"/>
  <c r="C229" i="19"/>
  <c r="D294" i="19"/>
  <c r="C294" i="19"/>
  <c r="D358" i="19"/>
  <c r="C358" i="19"/>
  <c r="D422" i="19"/>
  <c r="C422" i="19"/>
  <c r="D486" i="19"/>
  <c r="C486" i="19"/>
  <c r="D550" i="19"/>
  <c r="C550" i="19"/>
  <c r="D614" i="19"/>
  <c r="C614" i="19"/>
  <c r="D678" i="19"/>
  <c r="C678" i="19"/>
  <c r="D742" i="19"/>
  <c r="C742" i="19"/>
  <c r="D296" i="19"/>
  <c r="C296" i="19"/>
  <c r="D552" i="19"/>
  <c r="C552" i="19"/>
  <c r="D160" i="19"/>
  <c r="C160" i="19"/>
  <c r="C442" i="19"/>
  <c r="D442" i="19"/>
  <c r="D722" i="19"/>
  <c r="C722" i="19"/>
  <c r="D339" i="19"/>
  <c r="C339" i="19"/>
  <c r="D667" i="19"/>
  <c r="C667" i="19"/>
  <c r="D108" i="19"/>
  <c r="C108" i="19"/>
  <c r="C210" i="19"/>
  <c r="D210" i="19"/>
  <c r="D279" i="19"/>
  <c r="C279" i="19"/>
  <c r="D343" i="19"/>
  <c r="C343" i="19"/>
  <c r="D407" i="19"/>
  <c r="C407" i="19"/>
  <c r="D471" i="19"/>
  <c r="C471" i="19"/>
  <c r="D535" i="19"/>
  <c r="C535" i="19"/>
  <c r="D599" i="19"/>
  <c r="C599" i="19"/>
  <c r="D663" i="19"/>
  <c r="C663" i="19"/>
  <c r="C727" i="19"/>
  <c r="D727" i="19"/>
  <c r="D256" i="19"/>
  <c r="C256" i="19"/>
  <c r="D488" i="19"/>
  <c r="C488" i="19"/>
  <c r="D132" i="19"/>
  <c r="C132" i="19"/>
  <c r="D418" i="19"/>
  <c r="C418" i="19"/>
  <c r="D714" i="19"/>
  <c r="C714" i="19"/>
  <c r="D323" i="19"/>
  <c r="C323" i="19"/>
  <c r="D651" i="19"/>
  <c r="C651" i="19"/>
  <c r="D28" i="19"/>
  <c r="C28" i="19"/>
  <c r="C170" i="19"/>
  <c r="D170" i="19"/>
  <c r="D249" i="19"/>
  <c r="C249" i="19"/>
  <c r="D313" i="19"/>
  <c r="C313" i="19"/>
  <c r="D377" i="19"/>
  <c r="C377" i="19"/>
  <c r="D441" i="19"/>
  <c r="C441" i="19"/>
  <c r="D505" i="19"/>
  <c r="C505" i="19"/>
  <c r="D569" i="19"/>
  <c r="C569" i="19"/>
  <c r="D633" i="19"/>
  <c r="C633" i="19"/>
  <c r="D697" i="19"/>
  <c r="C697" i="19"/>
  <c r="C114" i="19"/>
  <c r="D114" i="19"/>
  <c r="C50" i="19"/>
  <c r="D50" i="19"/>
  <c r="D97" i="19"/>
  <c r="C97" i="19"/>
  <c r="D33" i="19"/>
  <c r="C33" i="19"/>
  <c r="D199" i="19"/>
  <c r="C199" i="19"/>
  <c r="D135" i="19"/>
  <c r="C135" i="19"/>
  <c r="D71" i="19"/>
  <c r="C71" i="19"/>
  <c r="D7" i="19"/>
  <c r="C7" i="19"/>
  <c r="D110" i="19"/>
  <c r="C110" i="19"/>
  <c r="D46" i="19"/>
  <c r="C46" i="19"/>
  <c r="D205" i="19"/>
  <c r="C205" i="19"/>
  <c r="D141" i="19"/>
  <c r="C141" i="19"/>
  <c r="D77" i="19"/>
  <c r="C77" i="19"/>
  <c r="D13" i="19"/>
  <c r="C13" i="19"/>
  <c r="D443" i="19"/>
  <c r="C443" i="19"/>
  <c r="D731" i="19"/>
  <c r="C731" i="19"/>
  <c r="C394" i="19"/>
  <c r="D394" i="19"/>
  <c r="D235" i="19"/>
  <c r="C235" i="19"/>
  <c r="D64" i="19"/>
  <c r="C64" i="19"/>
  <c r="D262" i="19"/>
  <c r="C262" i="19"/>
  <c r="D390" i="19"/>
  <c r="C390" i="19"/>
  <c r="D582" i="19"/>
  <c r="C582" i="19"/>
  <c r="D710" i="19"/>
  <c r="C710" i="19"/>
  <c r="D408" i="19"/>
  <c r="C408" i="19"/>
  <c r="D290" i="19"/>
  <c r="C290" i="19"/>
  <c r="D216" i="19"/>
  <c r="C216" i="19"/>
  <c r="D168" i="19"/>
  <c r="C168" i="19"/>
  <c r="D695" i="19"/>
  <c r="C695" i="19"/>
  <c r="D217" i="19"/>
  <c r="C217" i="19"/>
  <c r="D348" i="19"/>
  <c r="C348" i="19"/>
  <c r="D540" i="19"/>
  <c r="C540" i="19"/>
  <c r="D668" i="19"/>
  <c r="C668" i="19"/>
  <c r="D725" i="19"/>
  <c r="C725" i="19"/>
  <c r="D576" i="19"/>
  <c r="C576" i="19"/>
  <c r="C450" i="19"/>
  <c r="D450" i="19"/>
  <c r="D507" i="19"/>
  <c r="C507" i="19"/>
  <c r="D196" i="19"/>
  <c r="C196" i="19"/>
  <c r="D333" i="19"/>
  <c r="C333" i="19"/>
  <c r="D525" i="19"/>
  <c r="C525" i="19"/>
  <c r="D685" i="19"/>
  <c r="C685" i="19"/>
  <c r="D712" i="19"/>
  <c r="C712" i="19"/>
  <c r="D538" i="19"/>
  <c r="C538" i="19"/>
  <c r="D419" i="19"/>
  <c r="C419" i="19"/>
  <c r="D153" i="19"/>
  <c r="C153" i="19"/>
  <c r="D302" i="19"/>
  <c r="C302" i="19"/>
  <c r="D430" i="19"/>
  <c r="C430" i="19"/>
  <c r="D558" i="19"/>
  <c r="C558" i="19"/>
  <c r="D320" i="19"/>
  <c r="C320" i="19"/>
  <c r="D691" i="19"/>
  <c r="C691" i="19"/>
  <c r="D51" i="19"/>
  <c r="C51" i="19"/>
  <c r="D180" i="19"/>
  <c r="C180" i="19"/>
  <c r="D257" i="19"/>
  <c r="C257" i="19"/>
  <c r="D321" i="19"/>
  <c r="C321" i="19"/>
  <c r="D385" i="19"/>
  <c r="C385" i="19"/>
  <c r="D449" i="19"/>
  <c r="C449" i="19"/>
  <c r="D513" i="19"/>
  <c r="C513" i="19"/>
  <c r="D577" i="19"/>
  <c r="C577" i="19"/>
  <c r="D641" i="19"/>
  <c r="C641" i="19"/>
  <c r="D705" i="19"/>
  <c r="C705" i="19"/>
  <c r="C106" i="19"/>
  <c r="D106" i="19"/>
  <c r="C42" i="19"/>
  <c r="D42" i="19"/>
  <c r="D89" i="19"/>
  <c r="C89" i="19"/>
  <c r="D25" i="19"/>
  <c r="C25" i="19"/>
  <c r="D191" i="19"/>
  <c r="C191" i="19"/>
  <c r="D127" i="19"/>
  <c r="C127" i="19"/>
  <c r="D63" i="19"/>
  <c r="C63" i="19"/>
  <c r="D166" i="19"/>
  <c r="C166" i="19"/>
  <c r="D102" i="19"/>
  <c r="C102" i="19"/>
  <c r="D38" i="19"/>
  <c r="C38" i="19"/>
  <c r="D197" i="19"/>
  <c r="C197" i="19"/>
  <c r="D133" i="19"/>
  <c r="C133" i="19"/>
  <c r="D69" i="19"/>
  <c r="C69" i="19"/>
  <c r="D5" i="19"/>
  <c r="C5" i="19"/>
  <c r="D483" i="19"/>
  <c r="C483" i="19"/>
  <c r="E48" i="10"/>
  <c r="D121" i="19"/>
  <c r="C121" i="19"/>
  <c r="D284" i="19"/>
  <c r="C284" i="19"/>
  <c r="D412" i="19"/>
  <c r="C412" i="19"/>
  <c r="D476" i="19"/>
  <c r="C476" i="19"/>
  <c r="D604" i="19"/>
  <c r="C604" i="19"/>
  <c r="D732" i="19"/>
  <c r="C732" i="19"/>
  <c r="D368" i="19"/>
  <c r="C368" i="19"/>
  <c r="C250" i="19"/>
  <c r="D250" i="19"/>
  <c r="D730" i="19"/>
  <c r="C730" i="19"/>
  <c r="D83" i="19"/>
  <c r="C83" i="19"/>
  <c r="D269" i="19"/>
  <c r="C269" i="19"/>
  <c r="D397" i="19"/>
  <c r="C397" i="19"/>
  <c r="D461" i="19"/>
  <c r="C461" i="19"/>
  <c r="D589" i="19"/>
  <c r="C589" i="19"/>
  <c r="D496" i="19"/>
  <c r="C496" i="19"/>
  <c r="C298" i="19"/>
  <c r="D298" i="19"/>
  <c r="D120" i="19"/>
  <c r="C120" i="19"/>
  <c r="D715" i="19"/>
  <c r="C715" i="19"/>
  <c r="D238" i="19"/>
  <c r="C238" i="19"/>
  <c r="D366" i="19"/>
  <c r="C366" i="19"/>
  <c r="D494" i="19"/>
  <c r="C494" i="19"/>
  <c r="D622" i="19"/>
  <c r="C622" i="19"/>
  <c r="D686" i="19"/>
  <c r="C686" i="19"/>
  <c r="D112" i="19"/>
  <c r="C112" i="19"/>
  <c r="D584" i="19"/>
  <c r="C584" i="19"/>
  <c r="D203" i="19"/>
  <c r="C203" i="19"/>
  <c r="C482" i="19"/>
  <c r="D482" i="19"/>
  <c r="D12" i="19"/>
  <c r="C12" i="19"/>
  <c r="D379" i="19"/>
  <c r="C379" i="19"/>
  <c r="D707" i="19"/>
  <c r="C707" i="19"/>
  <c r="D128" i="19"/>
  <c r="C128" i="19"/>
  <c r="D220" i="19"/>
  <c r="C220" i="19"/>
  <c r="D287" i="19"/>
  <c r="C287" i="19"/>
  <c r="D351" i="19"/>
  <c r="C351" i="19"/>
  <c r="D415" i="19"/>
  <c r="C415" i="19"/>
  <c r="D479" i="19"/>
  <c r="C479" i="19"/>
  <c r="D543" i="19"/>
  <c r="C543" i="19"/>
  <c r="D607" i="19"/>
  <c r="C607" i="19"/>
  <c r="D671" i="19"/>
  <c r="C671" i="19"/>
  <c r="C735" i="19"/>
  <c r="D735" i="19"/>
  <c r="D280" i="19"/>
  <c r="C280" i="19"/>
  <c r="D528" i="19"/>
  <c r="C528" i="19"/>
  <c r="D171" i="19"/>
  <c r="C171" i="19"/>
  <c r="C458" i="19"/>
  <c r="D458" i="19"/>
  <c r="D738" i="19"/>
  <c r="C738" i="19"/>
  <c r="D355" i="19"/>
  <c r="C355" i="19"/>
  <c r="D137" i="19"/>
  <c r="C137" i="19"/>
  <c r="D227" i="19"/>
  <c r="C227" i="19"/>
  <c r="D292" i="19"/>
  <c r="C292" i="19"/>
  <c r="D356" i="19"/>
  <c r="C356" i="19"/>
  <c r="D420" i="19"/>
  <c r="C420" i="19"/>
  <c r="D484" i="19"/>
  <c r="C484" i="19"/>
  <c r="D548" i="19"/>
  <c r="C548" i="19"/>
  <c r="D612" i="19"/>
  <c r="C612" i="19"/>
  <c r="D676" i="19"/>
  <c r="C676" i="19"/>
  <c r="D740" i="19"/>
  <c r="C740" i="19"/>
  <c r="D733" i="19"/>
  <c r="C733" i="19"/>
  <c r="D376" i="19"/>
  <c r="C376" i="19"/>
  <c r="D608" i="19"/>
  <c r="C608" i="19"/>
  <c r="C282" i="19"/>
  <c r="D282" i="19"/>
  <c r="C474" i="19"/>
  <c r="D474" i="19"/>
  <c r="D56" i="19"/>
  <c r="C56" i="19"/>
  <c r="D555" i="19"/>
  <c r="C555" i="19"/>
  <c r="D104" i="19"/>
  <c r="C104" i="19"/>
  <c r="D208" i="19"/>
  <c r="C208" i="19"/>
  <c r="D277" i="19"/>
  <c r="C277" i="19"/>
  <c r="D341" i="19"/>
  <c r="C341" i="19"/>
  <c r="D405" i="19"/>
  <c r="C405" i="19"/>
  <c r="D469" i="19"/>
  <c r="C469" i="19"/>
  <c r="D533" i="19"/>
  <c r="C533" i="19"/>
  <c r="D597" i="19"/>
  <c r="C597" i="19"/>
  <c r="D701" i="19"/>
  <c r="C701" i="19"/>
  <c r="D512" i="19"/>
  <c r="C512" i="19"/>
  <c r="D736" i="19"/>
  <c r="C736" i="19"/>
  <c r="C330" i="19"/>
  <c r="D330" i="19"/>
  <c r="D554" i="19"/>
  <c r="C554" i="19"/>
  <c r="D147" i="19"/>
  <c r="C147" i="19"/>
  <c r="D451" i="19"/>
  <c r="C451" i="19"/>
  <c r="D20" i="19"/>
  <c r="C20" i="19"/>
  <c r="D164" i="19"/>
  <c r="C164" i="19"/>
  <c r="D246" i="19"/>
  <c r="C246" i="19"/>
  <c r="D310" i="19"/>
  <c r="C310" i="19"/>
  <c r="D374" i="19"/>
  <c r="C374" i="19"/>
  <c r="D438" i="19"/>
  <c r="C438" i="19"/>
  <c r="D502" i="19"/>
  <c r="C502" i="19"/>
  <c r="D566" i="19"/>
  <c r="C566" i="19"/>
  <c r="D630" i="19"/>
  <c r="C630" i="19"/>
  <c r="D694" i="19"/>
  <c r="C694" i="19"/>
  <c r="D155" i="19"/>
  <c r="C155" i="19"/>
  <c r="D352" i="19"/>
  <c r="C352" i="19"/>
  <c r="D616" i="19"/>
  <c r="C616" i="19"/>
  <c r="C234" i="19"/>
  <c r="D234" i="19"/>
  <c r="D530" i="19"/>
  <c r="C530" i="19"/>
  <c r="D99" i="19"/>
  <c r="C99" i="19"/>
  <c r="D411" i="19"/>
  <c r="C411" i="19"/>
  <c r="D739" i="19"/>
  <c r="C739" i="19"/>
  <c r="D140" i="19"/>
  <c r="C140" i="19"/>
  <c r="D230" i="19"/>
  <c r="C230" i="19"/>
  <c r="D295" i="19"/>
  <c r="C295" i="19"/>
  <c r="D359" i="19"/>
  <c r="C359" i="19"/>
  <c r="D423" i="19"/>
  <c r="C423" i="19"/>
  <c r="D487" i="19"/>
  <c r="C487" i="19"/>
  <c r="D551" i="19"/>
  <c r="C551" i="19"/>
  <c r="D615" i="19"/>
  <c r="C615" i="19"/>
  <c r="C679" i="19"/>
  <c r="D679" i="19"/>
  <c r="C743" i="19"/>
  <c r="D743" i="19"/>
  <c r="D304" i="19"/>
  <c r="C304" i="19"/>
  <c r="D560" i="19"/>
  <c r="C560" i="19"/>
  <c r="D214" i="19"/>
  <c r="C214" i="19"/>
  <c r="C506" i="19"/>
  <c r="D506" i="19"/>
  <c r="D76" i="19"/>
  <c r="C76" i="19"/>
  <c r="D395" i="19"/>
  <c r="C395" i="19"/>
  <c r="D723" i="19"/>
  <c r="C723" i="19"/>
  <c r="D72" i="19"/>
  <c r="C72" i="19"/>
  <c r="D192" i="19"/>
  <c r="C192" i="19"/>
  <c r="D265" i="19"/>
  <c r="C265" i="19"/>
  <c r="D329" i="19"/>
  <c r="C329" i="19"/>
  <c r="D393" i="19"/>
  <c r="C393" i="19"/>
  <c r="D457" i="19"/>
  <c r="C457" i="19"/>
  <c r="D521" i="19"/>
  <c r="C521" i="19"/>
  <c r="D585" i="19"/>
  <c r="C585" i="19"/>
  <c r="D649" i="19"/>
  <c r="C649" i="19"/>
  <c r="D713" i="19"/>
  <c r="C713" i="19"/>
  <c r="D98" i="19"/>
  <c r="C98" i="19"/>
  <c r="D34" i="19"/>
  <c r="C34" i="19"/>
  <c r="D81" i="19"/>
  <c r="C81" i="19"/>
  <c r="D17" i="19"/>
  <c r="C17" i="19"/>
  <c r="D183" i="19"/>
  <c r="C183" i="19"/>
  <c r="D119" i="19"/>
  <c r="C119" i="19"/>
  <c r="D55" i="19"/>
  <c r="C55" i="19"/>
  <c r="D158" i="19"/>
  <c r="C158" i="19"/>
  <c r="D94" i="19"/>
  <c r="C94" i="19"/>
  <c r="D30" i="19"/>
  <c r="C30" i="19"/>
  <c r="D189" i="19"/>
  <c r="C189" i="19"/>
  <c r="D125" i="19"/>
  <c r="C125" i="19"/>
  <c r="D61" i="19"/>
  <c r="C61" i="19"/>
  <c r="G51" i="19"/>
  <c r="G50" i="19"/>
  <c r="G49" i="19"/>
  <c r="G48" i="19"/>
  <c r="G47" i="19"/>
  <c r="B2" i="19"/>
  <c r="D523" i="19"/>
  <c r="C523" i="19"/>
  <c r="D36" i="11"/>
  <c r="S13" i="11"/>
  <c r="S21" i="11"/>
  <c r="S29" i="11"/>
  <c r="S37" i="11"/>
  <c r="S45" i="11"/>
  <c r="S53" i="11"/>
  <c r="S61" i="11"/>
  <c r="S69" i="11"/>
  <c r="S77" i="11"/>
  <c r="S85" i="11"/>
  <c r="S93" i="11"/>
  <c r="S101" i="11"/>
  <c r="S109" i="11"/>
  <c r="S117" i="11"/>
  <c r="S125" i="11"/>
  <c r="S133" i="11"/>
  <c r="S141" i="11"/>
  <c r="S149" i="11"/>
  <c r="S157" i="11"/>
  <c r="S165" i="11"/>
  <c r="S173" i="11"/>
  <c r="S181" i="11"/>
  <c r="S189" i="11"/>
  <c r="S197" i="11"/>
  <c r="S205" i="11"/>
  <c r="S213" i="11"/>
  <c r="S221" i="11"/>
  <c r="S229" i="11"/>
  <c r="S237" i="11"/>
  <c r="S245" i="11"/>
  <c r="S253" i="11"/>
  <c r="S261" i="11"/>
  <c r="S269" i="11"/>
  <c r="S277" i="11"/>
  <c r="S285" i="11"/>
  <c r="S293" i="11"/>
  <c r="S301" i="11"/>
  <c r="S309" i="11"/>
  <c r="S317" i="11"/>
  <c r="S325" i="11"/>
  <c r="S333" i="11"/>
  <c r="S341" i="11"/>
  <c r="S349" i="11"/>
  <c r="S357" i="11"/>
  <c r="S365" i="11"/>
  <c r="S373" i="11"/>
  <c r="S381" i="11"/>
  <c r="S389" i="11"/>
  <c r="S397" i="11"/>
  <c r="S405" i="11"/>
  <c r="S413" i="11"/>
  <c r="S421" i="11"/>
  <c r="S429" i="11"/>
  <c r="S437" i="11"/>
  <c r="S445" i="11"/>
  <c r="S453" i="11"/>
  <c r="S461" i="11"/>
  <c r="S469" i="11"/>
  <c r="S477" i="11"/>
  <c r="S485" i="11"/>
  <c r="S493" i="11"/>
  <c r="S501" i="11"/>
  <c r="S509" i="11"/>
  <c r="S517" i="11"/>
  <c r="S525" i="11"/>
  <c r="S533" i="11"/>
  <c r="S541" i="11"/>
  <c r="S549" i="11"/>
  <c r="S557" i="11"/>
  <c r="S14" i="11"/>
  <c r="S22" i="11"/>
  <c r="S30" i="11"/>
  <c r="S38" i="11"/>
  <c r="S46" i="11"/>
  <c r="S54" i="11"/>
  <c r="S62" i="11"/>
  <c r="S70" i="11"/>
  <c r="S78" i="11"/>
  <c r="S86" i="11"/>
  <c r="S94" i="11"/>
  <c r="S102" i="11"/>
  <c r="S110" i="11"/>
  <c r="S118" i="11"/>
  <c r="S126" i="11"/>
  <c r="S134" i="11"/>
  <c r="S142" i="11"/>
  <c r="S150" i="11"/>
  <c r="S158" i="11"/>
  <c r="S166" i="11"/>
  <c r="S174" i="11"/>
  <c r="S182" i="11"/>
  <c r="S190" i="11"/>
  <c r="S198" i="11"/>
  <c r="S206" i="11"/>
  <c r="S214" i="11"/>
  <c r="S222" i="11"/>
  <c r="S230" i="11"/>
  <c r="S238" i="11"/>
  <c r="S246" i="11"/>
  <c r="S254" i="11"/>
  <c r="S262" i="11"/>
  <c r="S270" i="11"/>
  <c r="S278" i="11"/>
  <c r="S286" i="11"/>
  <c r="S294" i="11"/>
  <c r="S302" i="11"/>
  <c r="S310" i="11"/>
  <c r="S318" i="11"/>
  <c r="S326" i="11"/>
  <c r="S334" i="11"/>
  <c r="S342" i="11"/>
  <c r="S350" i="11"/>
  <c r="S358" i="11"/>
  <c r="S366" i="11"/>
  <c r="S374" i="11"/>
  <c r="S382" i="11"/>
  <c r="S390" i="11"/>
  <c r="S398" i="11"/>
  <c r="S406" i="11"/>
  <c r="S414" i="11"/>
  <c r="S422" i="11"/>
  <c r="S430" i="11"/>
  <c r="S438" i="11"/>
  <c r="S446" i="11"/>
  <c r="S454" i="11"/>
  <c r="S462" i="11"/>
  <c r="S470" i="11"/>
  <c r="S478" i="11"/>
  <c r="S486" i="11"/>
  <c r="S494" i="11"/>
  <c r="S502" i="11"/>
  <c r="S510" i="11"/>
  <c r="S518" i="11"/>
  <c r="S526" i="11"/>
  <c r="S534" i="11"/>
  <c r="S542" i="11"/>
  <c r="S550" i="11"/>
  <c r="S558" i="11"/>
  <c r="S566" i="11"/>
  <c r="S574" i="11"/>
  <c r="S582" i="11"/>
  <c r="S590" i="11"/>
  <c r="S598" i="11"/>
  <c r="S606" i="11"/>
  <c r="S614" i="11"/>
  <c r="S622" i="11"/>
  <c r="S630" i="11"/>
  <c r="S638" i="11"/>
  <c r="S646" i="11"/>
  <c r="S654" i="11"/>
  <c r="S662" i="11"/>
  <c r="S670" i="11"/>
  <c r="S678" i="11"/>
  <c r="S686" i="11"/>
  <c r="S15" i="11"/>
  <c r="S23" i="11"/>
  <c r="S31" i="11"/>
  <c r="S39" i="11"/>
  <c r="S47" i="11"/>
  <c r="S55" i="11"/>
  <c r="S63" i="11"/>
  <c r="S71" i="11"/>
  <c r="S79" i="11"/>
  <c r="S87" i="11"/>
  <c r="S95" i="11"/>
  <c r="S103" i="11"/>
  <c r="S111" i="11"/>
  <c r="S119" i="11"/>
  <c r="S127" i="11"/>
  <c r="S135" i="11"/>
  <c r="S143" i="11"/>
  <c r="S151" i="11"/>
  <c r="S159" i="11"/>
  <c r="S167" i="11"/>
  <c r="S175" i="11"/>
  <c r="S183" i="11"/>
  <c r="S191" i="11"/>
  <c r="S199" i="11"/>
  <c r="S207" i="11"/>
  <c r="S215" i="11"/>
  <c r="S223" i="11"/>
  <c r="S231" i="11"/>
  <c r="S239" i="11"/>
  <c r="S247" i="11"/>
  <c r="S255" i="11"/>
  <c r="S263" i="11"/>
  <c r="S271" i="11"/>
  <c r="S279" i="11"/>
  <c r="S287" i="11"/>
  <c r="S295" i="11"/>
  <c r="S303" i="11"/>
  <c r="S311" i="11"/>
  <c r="S319" i="11"/>
  <c r="S327" i="11"/>
  <c r="S335" i="11"/>
  <c r="S343" i="11"/>
  <c r="S351" i="11"/>
  <c r="S359" i="11"/>
  <c r="S367" i="11"/>
  <c r="S375" i="11"/>
  <c r="S383" i="11"/>
  <c r="S391" i="11"/>
  <c r="S399" i="11"/>
  <c r="S407" i="11"/>
  <c r="S415" i="11"/>
  <c r="S423" i="11"/>
  <c r="S431" i="11"/>
  <c r="S439" i="11"/>
  <c r="S447" i="11"/>
  <c r="S455" i="11"/>
  <c r="S463" i="11"/>
  <c r="S471" i="11"/>
  <c r="S479" i="11"/>
  <c r="S487" i="11"/>
  <c r="S495" i="11"/>
  <c r="S503" i="11"/>
  <c r="S511" i="11"/>
  <c r="S519" i="11"/>
  <c r="S527" i="11"/>
  <c r="S535" i="11"/>
  <c r="S543" i="11"/>
  <c r="S551" i="11"/>
  <c r="S559" i="11"/>
  <c r="S567" i="11"/>
  <c r="S575" i="11"/>
  <c r="S583" i="11"/>
  <c r="S591" i="11"/>
  <c r="S599" i="11"/>
  <c r="S607" i="11"/>
  <c r="S615" i="11"/>
  <c r="S623" i="11"/>
  <c r="S631" i="11"/>
  <c r="S639" i="11"/>
  <c r="S647" i="11"/>
  <c r="S655" i="11"/>
  <c r="S663" i="11"/>
  <c r="S671" i="11"/>
  <c r="S679" i="11"/>
  <c r="S687" i="11"/>
  <c r="S16" i="11"/>
  <c r="S24" i="11"/>
  <c r="S32" i="11"/>
  <c r="S40" i="11"/>
  <c r="S48" i="11"/>
  <c r="S56" i="11"/>
  <c r="S64" i="11"/>
  <c r="S72" i="11"/>
  <c r="S80" i="11"/>
  <c r="S88" i="11"/>
  <c r="S96" i="11"/>
  <c r="S104" i="11"/>
  <c r="S112" i="11"/>
  <c r="S120" i="11"/>
  <c r="S128" i="11"/>
  <c r="S136" i="11"/>
  <c r="S144" i="11"/>
  <c r="S152" i="11"/>
  <c r="S160" i="11"/>
  <c r="S168" i="11"/>
  <c r="S176" i="11"/>
  <c r="S184" i="11"/>
  <c r="S192" i="11"/>
  <c r="S200" i="11"/>
  <c r="S208" i="11"/>
  <c r="S216" i="11"/>
  <c r="S224" i="11"/>
  <c r="S232" i="11"/>
  <c r="S240" i="11"/>
  <c r="S248" i="11"/>
  <c r="S256" i="11"/>
  <c r="S264" i="11"/>
  <c r="S272" i="11"/>
  <c r="S280" i="11"/>
  <c r="S288" i="11"/>
  <c r="S296" i="11"/>
  <c r="S304" i="11"/>
  <c r="S312" i="11"/>
  <c r="S320" i="11"/>
  <c r="S328" i="11"/>
  <c r="S336" i="11"/>
  <c r="S344" i="11"/>
  <c r="S352" i="11"/>
  <c r="S360" i="11"/>
  <c r="S368" i="11"/>
  <c r="S376" i="11"/>
  <c r="S384" i="11"/>
  <c r="S392" i="11"/>
  <c r="S400" i="11"/>
  <c r="S408" i="11"/>
  <c r="S416" i="11"/>
  <c r="S424" i="11"/>
  <c r="S432" i="11"/>
  <c r="S440" i="11"/>
  <c r="S448" i="11"/>
  <c r="S456" i="11"/>
  <c r="S464" i="11"/>
  <c r="S472" i="11"/>
  <c r="S480" i="11"/>
  <c r="S488" i="11"/>
  <c r="S496" i="11"/>
  <c r="S504" i="11"/>
  <c r="S512" i="11"/>
  <c r="S520" i="11"/>
  <c r="S528" i="11"/>
  <c r="S536" i="11"/>
  <c r="S544" i="11"/>
  <c r="S552" i="11"/>
  <c r="S560" i="11"/>
  <c r="S568" i="11"/>
  <c r="S576" i="11"/>
  <c r="S584" i="11"/>
  <c r="S592" i="11"/>
  <c r="S600" i="11"/>
  <c r="S608" i="11"/>
  <c r="S616" i="11"/>
  <c r="S624" i="11"/>
  <c r="S632" i="11"/>
  <c r="S640" i="11"/>
  <c r="S648" i="11"/>
  <c r="S656" i="11"/>
  <c r="S664" i="11"/>
  <c r="S672" i="11"/>
  <c r="S680" i="11"/>
  <c r="S688" i="11"/>
  <c r="S17" i="11"/>
  <c r="S25" i="11"/>
  <c r="S33" i="11"/>
  <c r="S41" i="11"/>
  <c r="S49" i="11"/>
  <c r="S57" i="11"/>
  <c r="S65" i="11"/>
  <c r="S73" i="11"/>
  <c r="S81" i="11"/>
  <c r="S89" i="11"/>
  <c r="S97" i="11"/>
  <c r="S105" i="11"/>
  <c r="S113" i="11"/>
  <c r="S121" i="11"/>
  <c r="S129" i="11"/>
  <c r="S137" i="11"/>
  <c r="S145" i="11"/>
  <c r="S153" i="11"/>
  <c r="S161" i="11"/>
  <c r="S169" i="11"/>
  <c r="S177" i="11"/>
  <c r="S185" i="11"/>
  <c r="S193" i="11"/>
  <c r="S201" i="11"/>
  <c r="S209" i="11"/>
  <c r="S217" i="11"/>
  <c r="S225" i="11"/>
  <c r="S233" i="11"/>
  <c r="S241" i="11"/>
  <c r="S249" i="11"/>
  <c r="S257" i="11"/>
  <c r="S265" i="11"/>
  <c r="S273" i="11"/>
  <c r="S281" i="11"/>
  <c r="S289" i="11"/>
  <c r="S297" i="11"/>
  <c r="S305" i="11"/>
  <c r="S313" i="11"/>
  <c r="S321" i="11"/>
  <c r="S329" i="11"/>
  <c r="S337" i="11"/>
  <c r="S345" i="11"/>
  <c r="S353" i="11"/>
  <c r="S361" i="11"/>
  <c r="S369" i="11"/>
  <c r="S377" i="11"/>
  <c r="S385" i="11"/>
  <c r="S393" i="11"/>
  <c r="S401" i="11"/>
  <c r="S409" i="11"/>
  <c r="S417" i="11"/>
  <c r="S425" i="11"/>
  <c r="S433" i="11"/>
  <c r="S441" i="11"/>
  <c r="S449" i="11"/>
  <c r="S457" i="11"/>
  <c r="S465" i="11"/>
  <c r="S473" i="11"/>
  <c r="S481" i="11"/>
  <c r="S489" i="11"/>
  <c r="S497" i="11"/>
  <c r="S505" i="11"/>
  <c r="S513" i="11"/>
  <c r="S521" i="11"/>
  <c r="S529" i="11"/>
  <c r="S537" i="11"/>
  <c r="S545" i="11"/>
  <c r="S553" i="11"/>
  <c r="S561" i="11"/>
  <c r="S569" i="11"/>
  <c r="S577" i="11"/>
  <c r="S585" i="11"/>
  <c r="S593" i="11"/>
  <c r="S601" i="11"/>
  <c r="S18" i="11"/>
  <c r="S26" i="11"/>
  <c r="S34" i="11"/>
  <c r="S42" i="11"/>
  <c r="S50" i="11"/>
  <c r="S58" i="11"/>
  <c r="S66" i="11"/>
  <c r="S74" i="11"/>
  <c r="S82" i="11"/>
  <c r="S90" i="11"/>
  <c r="S98" i="11"/>
  <c r="S106" i="11"/>
  <c r="S114" i="11"/>
  <c r="S122" i="11"/>
  <c r="S130" i="11"/>
  <c r="S138" i="11"/>
  <c r="S146" i="11"/>
  <c r="S154" i="11"/>
  <c r="S162" i="11"/>
  <c r="S170" i="11"/>
  <c r="S178" i="11"/>
  <c r="S186" i="11"/>
  <c r="S194" i="11"/>
  <c r="S202" i="11"/>
  <c r="S210" i="11"/>
  <c r="S218" i="11"/>
  <c r="S226" i="11"/>
  <c r="S234" i="11"/>
  <c r="S242" i="11"/>
  <c r="S250" i="11"/>
  <c r="S258" i="11"/>
  <c r="S266" i="11"/>
  <c r="S274" i="11"/>
  <c r="S282" i="11"/>
  <c r="S290" i="11"/>
  <c r="S298" i="11"/>
  <c r="S306" i="11"/>
  <c r="S314" i="11"/>
  <c r="S322" i="11"/>
  <c r="S330" i="11"/>
  <c r="S338" i="11"/>
  <c r="S346" i="11"/>
  <c r="S354" i="11"/>
  <c r="S362" i="11"/>
  <c r="S370" i="11"/>
  <c r="S378" i="11"/>
  <c r="S386" i="11"/>
  <c r="S394" i="11"/>
  <c r="S402" i="11"/>
  <c r="S410" i="11"/>
  <c r="S418" i="11"/>
  <c r="S426" i="11"/>
  <c r="S434" i="11"/>
  <c r="S442" i="11"/>
  <c r="S450" i="11"/>
  <c r="S458" i="11"/>
  <c r="S466" i="11"/>
  <c r="S474" i="11"/>
  <c r="S482" i="11"/>
  <c r="S490" i="11"/>
  <c r="S498" i="11"/>
  <c r="S506" i="11"/>
  <c r="S514" i="11"/>
  <c r="S522" i="11"/>
  <c r="S530" i="11"/>
  <c r="S538" i="11"/>
  <c r="S546" i="11"/>
  <c r="S554" i="11"/>
  <c r="S562" i="11"/>
  <c r="S570" i="11"/>
  <c r="S578" i="11"/>
  <c r="S586" i="11"/>
  <c r="S594" i="11"/>
  <c r="S602" i="11"/>
  <c r="S610" i="11"/>
  <c r="S618" i="11"/>
  <c r="S626" i="11"/>
  <c r="S634" i="11"/>
  <c r="S642" i="11"/>
  <c r="S650" i="11"/>
  <c r="S658" i="11"/>
  <c r="S666" i="11"/>
  <c r="S674" i="11"/>
  <c r="S682" i="11"/>
  <c r="S690" i="11"/>
  <c r="S19" i="11"/>
  <c r="S27" i="11"/>
  <c r="S35" i="11"/>
  <c r="S43" i="11"/>
  <c r="S51" i="11"/>
  <c r="S59" i="11"/>
  <c r="S67" i="11"/>
  <c r="S75" i="11"/>
  <c r="S83" i="11"/>
  <c r="S91" i="11"/>
  <c r="S99" i="11"/>
  <c r="S107" i="11"/>
  <c r="S115" i="11"/>
  <c r="S123" i="11"/>
  <c r="S131" i="11"/>
  <c r="S139" i="11"/>
  <c r="S147" i="11"/>
  <c r="S155" i="11"/>
  <c r="S163" i="11"/>
  <c r="S171" i="11"/>
  <c r="S179" i="11"/>
  <c r="S187" i="11"/>
  <c r="S195" i="11"/>
  <c r="S203" i="11"/>
  <c r="S211" i="11"/>
  <c r="S219" i="11"/>
  <c r="S227" i="11"/>
  <c r="S235" i="11"/>
  <c r="S243" i="11"/>
  <c r="S251" i="11"/>
  <c r="S259" i="11"/>
  <c r="S267" i="11"/>
  <c r="S275" i="11"/>
  <c r="S283" i="11"/>
  <c r="S291" i="11"/>
  <c r="S299" i="11"/>
  <c r="S307" i="11"/>
  <c r="S315" i="11"/>
  <c r="S323" i="11"/>
  <c r="S331" i="11"/>
  <c r="S339" i="11"/>
  <c r="S347" i="11"/>
  <c r="S355" i="11"/>
  <c r="S363" i="11"/>
  <c r="S371" i="11"/>
  <c r="S379" i="11"/>
  <c r="S387" i="11"/>
  <c r="S395" i="11"/>
  <c r="S403" i="11"/>
  <c r="S411" i="11"/>
  <c r="S419" i="11"/>
  <c r="S427" i="11"/>
  <c r="S435" i="11"/>
  <c r="S443" i="11"/>
  <c r="S451" i="11"/>
  <c r="S459" i="11"/>
  <c r="S467" i="11"/>
  <c r="S475" i="11"/>
  <c r="S483" i="11"/>
  <c r="S491" i="11"/>
  <c r="S499" i="11"/>
  <c r="S507" i="11"/>
  <c r="S515" i="11"/>
  <c r="S523" i="11"/>
  <c r="S531" i="11"/>
  <c r="S539" i="11"/>
  <c r="S547" i="11"/>
  <c r="S555" i="11"/>
  <c r="S563" i="11"/>
  <c r="S571" i="11"/>
  <c r="S579" i="11"/>
  <c r="S587" i="11"/>
  <c r="S595" i="11"/>
  <c r="S603" i="11"/>
  <c r="S611" i="11"/>
  <c r="S619" i="11"/>
  <c r="S627" i="11"/>
  <c r="S635" i="11"/>
  <c r="S643" i="11"/>
  <c r="S651" i="11"/>
  <c r="S659" i="11"/>
  <c r="S667" i="11"/>
  <c r="S675" i="11"/>
  <c r="S683" i="11"/>
  <c r="S691" i="11"/>
  <c r="S20" i="11"/>
  <c r="S84" i="11"/>
  <c r="S148" i="11"/>
  <c r="S212" i="11"/>
  <c r="S276" i="11"/>
  <c r="S340" i="11"/>
  <c r="S404" i="11"/>
  <c r="S468" i="11"/>
  <c r="S532" i="11"/>
  <c r="S580" i="11"/>
  <c r="S609" i="11"/>
  <c r="S629" i="11"/>
  <c r="S652" i="11"/>
  <c r="S673" i="11"/>
  <c r="S693" i="11"/>
  <c r="S701" i="11"/>
  <c r="S709" i="11"/>
  <c r="S717" i="11"/>
  <c r="S725" i="11"/>
  <c r="S733" i="11"/>
  <c r="S741" i="11"/>
  <c r="S749" i="11"/>
  <c r="S757" i="11"/>
  <c r="S765" i="11"/>
  <c r="S773" i="11"/>
  <c r="S781" i="11"/>
  <c r="S789" i="11"/>
  <c r="S797" i="11"/>
  <c r="S805" i="11"/>
  <c r="S813" i="11"/>
  <c r="S821" i="11"/>
  <c r="S829" i="11"/>
  <c r="S837" i="11"/>
  <c r="S845" i="11"/>
  <c r="S853" i="11"/>
  <c r="S861" i="11"/>
  <c r="S869" i="11"/>
  <c r="S877" i="11"/>
  <c r="S885" i="11"/>
  <c r="S893" i="11"/>
  <c r="S901" i="11"/>
  <c r="S909" i="11"/>
  <c r="S917" i="11"/>
  <c r="S925" i="11"/>
  <c r="S933" i="11"/>
  <c r="S941" i="11"/>
  <c r="S949" i="11"/>
  <c r="S957" i="11"/>
  <c r="S965" i="11"/>
  <c r="S973" i="11"/>
  <c r="S981" i="11"/>
  <c r="S989" i="11"/>
  <c r="S997" i="11"/>
  <c r="S1005" i="11"/>
  <c r="S1013" i="11"/>
  <c r="S1021" i="11"/>
  <c r="S1029" i="11"/>
  <c r="S1037" i="11"/>
  <c r="S1045" i="11"/>
  <c r="S1053" i="11"/>
  <c r="S1061" i="11"/>
  <c r="S1069" i="11"/>
  <c r="S1077" i="11"/>
  <c r="S1085" i="11"/>
  <c r="S1093" i="11"/>
  <c r="S1101" i="11"/>
  <c r="S1109" i="11"/>
  <c r="S1117" i="11"/>
  <c r="S1125" i="11"/>
  <c r="S1133" i="11"/>
  <c r="S1141" i="11"/>
  <c r="S1149" i="11"/>
  <c r="S1157" i="11"/>
  <c r="S1165" i="11"/>
  <c r="S1173" i="11"/>
  <c r="S1181" i="11"/>
  <c r="S1189" i="11"/>
  <c r="S1197" i="11"/>
  <c r="S1205" i="11"/>
  <c r="S1213" i="11"/>
  <c r="S1221" i="11"/>
  <c r="S1229" i="11"/>
  <c r="S1237" i="11"/>
  <c r="S1245" i="11"/>
  <c r="S1253" i="11"/>
  <c r="S28" i="11"/>
  <c r="S92" i="11"/>
  <c r="S156" i="11"/>
  <c r="S220" i="11"/>
  <c r="S284" i="11"/>
  <c r="S348" i="11"/>
  <c r="S412" i="11"/>
  <c r="S476" i="11"/>
  <c r="S540" i="11"/>
  <c r="S581" i="11"/>
  <c r="S612" i="11"/>
  <c r="S633" i="11"/>
  <c r="S653" i="11"/>
  <c r="S676" i="11"/>
  <c r="S694" i="11"/>
  <c r="S702" i="11"/>
  <c r="S710" i="11"/>
  <c r="S718" i="11"/>
  <c r="S726" i="11"/>
  <c r="S734" i="11"/>
  <c r="S742" i="11"/>
  <c r="S750" i="11"/>
  <c r="S758" i="11"/>
  <c r="S766" i="11"/>
  <c r="S774" i="11"/>
  <c r="S782" i="11"/>
  <c r="S790" i="11"/>
  <c r="S798" i="11"/>
  <c r="S806" i="11"/>
  <c r="S814" i="11"/>
  <c r="S822" i="11"/>
  <c r="S830" i="11"/>
  <c r="S838" i="11"/>
  <c r="S846" i="11"/>
  <c r="S854" i="11"/>
  <c r="S862" i="11"/>
  <c r="S870" i="11"/>
  <c r="S878" i="11"/>
  <c r="S886" i="11"/>
  <c r="S894" i="11"/>
  <c r="S902" i="11"/>
  <c r="S910" i="11"/>
  <c r="S918" i="11"/>
  <c r="S926" i="11"/>
  <c r="S934" i="11"/>
  <c r="S942" i="11"/>
  <c r="S950" i="11"/>
  <c r="S958" i="11"/>
  <c r="S966" i="11"/>
  <c r="S974" i="11"/>
  <c r="S982" i="11"/>
  <c r="S990" i="11"/>
  <c r="S998" i="11"/>
  <c r="S1006" i="11"/>
  <c r="S1014" i="11"/>
  <c r="S1022" i="11"/>
  <c r="S1030" i="11"/>
  <c r="S1038" i="11"/>
  <c r="S1046" i="11"/>
  <c r="S1054" i="11"/>
  <c r="S1062" i="11"/>
  <c r="S1070" i="11"/>
  <c r="S1078" i="11"/>
  <c r="S1086" i="11"/>
  <c r="S1094" i="11"/>
  <c r="S1102" i="11"/>
  <c r="S1110" i="11"/>
  <c r="S1118" i="11"/>
  <c r="S1126" i="11"/>
  <c r="S1134" i="11"/>
  <c r="S1142" i="11"/>
  <c r="S1150" i="11"/>
  <c r="S1158" i="11"/>
  <c r="S1166" i="11"/>
  <c r="S1174" i="11"/>
  <c r="S1182" i="11"/>
  <c r="S1190" i="11"/>
  <c r="S1198" i="11"/>
  <c r="S1206" i="11"/>
  <c r="S1214" i="11"/>
  <c r="S1222" i="11"/>
  <c r="S1230" i="11"/>
  <c r="S1238" i="11"/>
  <c r="S1246" i="11"/>
  <c r="S1254" i="11"/>
  <c r="S1262" i="11"/>
  <c r="S1270" i="11"/>
  <c r="S36" i="11"/>
  <c r="S100" i="11"/>
  <c r="S164" i="11"/>
  <c r="S228" i="11"/>
  <c r="S292" i="11"/>
  <c r="S356" i="11"/>
  <c r="S420" i="11"/>
  <c r="S484" i="11"/>
  <c r="S548" i="11"/>
  <c r="S588" i="11"/>
  <c r="S613" i="11"/>
  <c r="S636" i="11"/>
  <c r="S657" i="11"/>
  <c r="S677" i="11"/>
  <c r="S695" i="11"/>
  <c r="S703" i="11"/>
  <c r="S711" i="11"/>
  <c r="S719" i="11"/>
  <c r="S727" i="11"/>
  <c r="S735" i="11"/>
  <c r="S743" i="11"/>
  <c r="S751" i="11"/>
  <c r="S759" i="11"/>
  <c r="S767" i="11"/>
  <c r="S775" i="11"/>
  <c r="S783" i="11"/>
  <c r="S791" i="11"/>
  <c r="S799" i="11"/>
  <c r="S807" i="11"/>
  <c r="S815" i="11"/>
  <c r="S823" i="11"/>
  <c r="S831" i="11"/>
  <c r="S839" i="11"/>
  <c r="S847" i="11"/>
  <c r="S855" i="11"/>
  <c r="S863" i="11"/>
  <c r="S871" i="11"/>
  <c r="S879" i="11"/>
  <c r="S887" i="11"/>
  <c r="S895" i="11"/>
  <c r="S903" i="11"/>
  <c r="S911" i="11"/>
  <c r="S919" i="11"/>
  <c r="S927" i="11"/>
  <c r="S935" i="11"/>
  <c r="S943" i="11"/>
  <c r="S951" i="11"/>
  <c r="S959" i="11"/>
  <c r="S967" i="11"/>
  <c r="S975" i="11"/>
  <c r="S983" i="11"/>
  <c r="S991" i="11"/>
  <c r="S999" i="11"/>
  <c r="S1007" i="11"/>
  <c r="S1015" i="11"/>
  <c r="S1023" i="11"/>
  <c r="S1031" i="11"/>
  <c r="S1039" i="11"/>
  <c r="S1047" i="11"/>
  <c r="S1055" i="11"/>
  <c r="S1063" i="11"/>
  <c r="S1071" i="11"/>
  <c r="S1079" i="11"/>
  <c r="S1087" i="11"/>
  <c r="S1095" i="11"/>
  <c r="S1103" i="11"/>
  <c r="S1111" i="11"/>
  <c r="S1119" i="11"/>
  <c r="S1127" i="11"/>
  <c r="S1135" i="11"/>
  <c r="S1143" i="11"/>
  <c r="S1151" i="11"/>
  <c r="S1159" i="11"/>
  <c r="S1167" i="11"/>
  <c r="S1175" i="11"/>
  <c r="S1183" i="11"/>
  <c r="S1191" i="11"/>
  <c r="S1199" i="11"/>
  <c r="S1207" i="11"/>
  <c r="S1215" i="11"/>
  <c r="S1223" i="11"/>
  <c r="S1231" i="11"/>
  <c r="S1239" i="11"/>
  <c r="S1247" i="11"/>
  <c r="S1255" i="11"/>
  <c r="S1263" i="11"/>
  <c r="S1271" i="11"/>
  <c r="S1279" i="11"/>
  <c r="S44" i="11"/>
  <c r="S108" i="11"/>
  <c r="S172" i="11"/>
  <c r="S236" i="11"/>
  <c r="S300" i="11"/>
  <c r="S364" i="11"/>
  <c r="S428" i="11"/>
  <c r="S492" i="11"/>
  <c r="S556" i="11"/>
  <c r="S589" i="11"/>
  <c r="S617" i="11"/>
  <c r="S637" i="11"/>
  <c r="S660" i="11"/>
  <c r="S681" i="11"/>
  <c r="S696" i="11"/>
  <c r="S704" i="11"/>
  <c r="S712" i="11"/>
  <c r="S720" i="11"/>
  <c r="S728" i="11"/>
  <c r="S736" i="11"/>
  <c r="S744" i="11"/>
  <c r="S752" i="11"/>
  <c r="S760" i="11"/>
  <c r="S768" i="11"/>
  <c r="S776" i="11"/>
  <c r="S784" i="11"/>
  <c r="S792" i="11"/>
  <c r="S800" i="11"/>
  <c r="S808" i="11"/>
  <c r="S816" i="11"/>
  <c r="S824" i="11"/>
  <c r="S832" i="11"/>
  <c r="S840" i="11"/>
  <c r="S848" i="11"/>
  <c r="S856" i="11"/>
  <c r="S864" i="11"/>
  <c r="S872" i="11"/>
  <c r="S880" i="11"/>
  <c r="S888" i="11"/>
  <c r="S896" i="11"/>
  <c r="S904" i="11"/>
  <c r="S912" i="11"/>
  <c r="S920" i="11"/>
  <c r="S928" i="11"/>
  <c r="S936" i="11"/>
  <c r="S944" i="11"/>
  <c r="S952" i="11"/>
  <c r="S960" i="11"/>
  <c r="S968" i="11"/>
  <c r="S976" i="11"/>
  <c r="S984" i="11"/>
  <c r="S992" i="11"/>
  <c r="S1000" i="11"/>
  <c r="S1008" i="11"/>
  <c r="S1016" i="11"/>
  <c r="S1024" i="11"/>
  <c r="S1032" i="11"/>
  <c r="S1040" i="11"/>
  <c r="S1048" i="11"/>
  <c r="S1056" i="11"/>
  <c r="S1064" i="11"/>
  <c r="S1072" i="11"/>
  <c r="S1080" i="11"/>
  <c r="S1088" i="11"/>
  <c r="S1096" i="11"/>
  <c r="S1104" i="11"/>
  <c r="S1112" i="11"/>
  <c r="S1120" i="11"/>
  <c r="S1128" i="11"/>
  <c r="S1136" i="11"/>
  <c r="S1144" i="11"/>
  <c r="S1152" i="11"/>
  <c r="S1160" i="11"/>
  <c r="S1168" i="11"/>
  <c r="S1176" i="11"/>
  <c r="S1184" i="11"/>
  <c r="S1192" i="11"/>
  <c r="S1200" i="11"/>
  <c r="S1208" i="11"/>
  <c r="S1216" i="11"/>
  <c r="S52" i="11"/>
  <c r="S116" i="11"/>
  <c r="S180" i="11"/>
  <c r="S244" i="11"/>
  <c r="S308" i="11"/>
  <c r="S372" i="11"/>
  <c r="S436" i="11"/>
  <c r="S500" i="11"/>
  <c r="S564" i="11"/>
  <c r="S596" i="11"/>
  <c r="S620" i="11"/>
  <c r="S641" i="11"/>
  <c r="S661" i="11"/>
  <c r="S684" i="11"/>
  <c r="S697" i="11"/>
  <c r="S705" i="11"/>
  <c r="S713" i="11"/>
  <c r="S721" i="11"/>
  <c r="S729" i="11"/>
  <c r="S737" i="11"/>
  <c r="S745" i="11"/>
  <c r="S753" i="11"/>
  <c r="S761" i="11"/>
  <c r="S769" i="11"/>
  <c r="S777" i="11"/>
  <c r="S785" i="11"/>
  <c r="S793" i="11"/>
  <c r="S801" i="11"/>
  <c r="S809" i="11"/>
  <c r="S817" i="11"/>
  <c r="S825" i="11"/>
  <c r="S833" i="11"/>
  <c r="S841" i="11"/>
  <c r="S849" i="11"/>
  <c r="S857" i="11"/>
  <c r="S865" i="11"/>
  <c r="S873" i="11"/>
  <c r="S881" i="11"/>
  <c r="S889" i="11"/>
  <c r="S897" i="11"/>
  <c r="S905" i="11"/>
  <c r="S913" i="11"/>
  <c r="S921" i="11"/>
  <c r="S929" i="11"/>
  <c r="S937" i="11"/>
  <c r="S945" i="11"/>
  <c r="S953" i="11"/>
  <c r="S961" i="11"/>
  <c r="S969" i="11"/>
  <c r="S977" i="11"/>
  <c r="S985" i="11"/>
  <c r="S993" i="11"/>
  <c r="S1001" i="11"/>
  <c r="S1009" i="11"/>
  <c r="S1017" i="11"/>
  <c r="S1025" i="11"/>
  <c r="S1033" i="11"/>
  <c r="S1041" i="11"/>
  <c r="S1049" i="11"/>
  <c r="S1057" i="11"/>
  <c r="S1065" i="11"/>
  <c r="S1073" i="11"/>
  <c r="S1081" i="11"/>
  <c r="S1089" i="11"/>
  <c r="S1097" i="11"/>
  <c r="S1105" i="11"/>
  <c r="S1113" i="11"/>
  <c r="S1121" i="11"/>
  <c r="S1129" i="11"/>
  <c r="S1137" i="11"/>
  <c r="S1145" i="11"/>
  <c r="S1153" i="11"/>
  <c r="S1161" i="11"/>
  <c r="S1169" i="11"/>
  <c r="S1177" i="11"/>
  <c r="S1185" i="11"/>
  <c r="S1193" i="11"/>
  <c r="S1201" i="11"/>
  <c r="S1209" i="11"/>
  <c r="S60" i="11"/>
  <c r="S124" i="11"/>
  <c r="S188" i="11"/>
  <c r="S252" i="11"/>
  <c r="S316" i="11"/>
  <c r="S380" i="11"/>
  <c r="S444" i="11"/>
  <c r="S508" i="11"/>
  <c r="S565" i="11"/>
  <c r="S597" i="11"/>
  <c r="S621" i="11"/>
  <c r="S644" i="11"/>
  <c r="S665" i="11"/>
  <c r="S685" i="11"/>
  <c r="S698" i="11"/>
  <c r="S706" i="11"/>
  <c r="S714" i="11"/>
  <c r="S722" i="11"/>
  <c r="S730" i="11"/>
  <c r="S738" i="11"/>
  <c r="S746" i="11"/>
  <c r="S754" i="11"/>
  <c r="S762" i="11"/>
  <c r="S770" i="11"/>
  <c r="S778" i="11"/>
  <c r="S786" i="11"/>
  <c r="S794" i="11"/>
  <c r="S802" i="11"/>
  <c r="S810" i="11"/>
  <c r="S818" i="11"/>
  <c r="S826" i="11"/>
  <c r="S834" i="11"/>
  <c r="S842" i="11"/>
  <c r="S850" i="11"/>
  <c r="S858" i="11"/>
  <c r="S866" i="11"/>
  <c r="S874" i="11"/>
  <c r="S882" i="11"/>
  <c r="S890" i="11"/>
  <c r="S898" i="11"/>
  <c r="S906" i="11"/>
  <c r="S914" i="11"/>
  <c r="S922" i="11"/>
  <c r="S930" i="11"/>
  <c r="S938" i="11"/>
  <c r="S946" i="11"/>
  <c r="S954" i="11"/>
  <c r="S962" i="11"/>
  <c r="S970" i="11"/>
  <c r="S978" i="11"/>
  <c r="S986" i="11"/>
  <c r="S994" i="11"/>
  <c r="S1002" i="11"/>
  <c r="S1010" i="11"/>
  <c r="S1018" i="11"/>
  <c r="S1026" i="11"/>
  <c r="S1034" i="11"/>
  <c r="S1042" i="11"/>
  <c r="S1050" i="11"/>
  <c r="S1058" i="11"/>
  <c r="S1066" i="11"/>
  <c r="S1074" i="11"/>
  <c r="S1082" i="11"/>
  <c r="S1090" i="11"/>
  <c r="S1098" i="11"/>
  <c r="S1106" i="11"/>
  <c r="S1114" i="11"/>
  <c r="S1122" i="11"/>
  <c r="S1130" i="11"/>
  <c r="S1138" i="11"/>
  <c r="S1146" i="11"/>
  <c r="S1154" i="11"/>
  <c r="S1162" i="11"/>
  <c r="S1170" i="11"/>
  <c r="S1178" i="11"/>
  <c r="S1186" i="11"/>
  <c r="S1194" i="11"/>
  <c r="S1202" i="11"/>
  <c r="S1210" i="11"/>
  <c r="S68" i="11"/>
  <c r="S324" i="11"/>
  <c r="S572" i="11"/>
  <c r="S668" i="11"/>
  <c r="S715" i="11"/>
  <c r="S747" i="11"/>
  <c r="S779" i="11"/>
  <c r="S811" i="11"/>
  <c r="S843" i="11"/>
  <c r="S875" i="11"/>
  <c r="S907" i="11"/>
  <c r="S939" i="11"/>
  <c r="S971" i="11"/>
  <c r="S1003" i="11"/>
  <c r="S1035" i="11"/>
  <c r="S1067" i="11"/>
  <c r="S1099" i="11"/>
  <c r="S1131" i="11"/>
  <c r="S1163" i="11"/>
  <c r="S1195" i="11"/>
  <c r="S1219" i="11"/>
  <c r="S1233" i="11"/>
  <c r="S1244" i="11"/>
  <c r="S1258" i="11"/>
  <c r="S1268" i="11"/>
  <c r="S1278" i="11"/>
  <c r="S1287" i="11"/>
  <c r="S1295" i="11"/>
  <c r="S1303" i="11"/>
  <c r="S1311" i="11"/>
  <c r="S1319" i="11"/>
  <c r="S1327" i="11"/>
  <c r="S1335" i="11"/>
  <c r="S1343" i="11"/>
  <c r="S1351" i="11"/>
  <c r="S1359" i="11"/>
  <c r="S1367" i="11"/>
  <c r="S1375" i="11"/>
  <c r="S1383" i="11"/>
  <c r="S1391" i="11"/>
  <c r="S1399" i="11"/>
  <c r="S1407" i="11"/>
  <c r="S1415" i="11"/>
  <c r="S1423" i="11"/>
  <c r="S1431" i="11"/>
  <c r="S1439" i="11"/>
  <c r="S1447" i="11"/>
  <c r="S1455" i="11"/>
  <c r="S1463" i="11"/>
  <c r="S1471" i="11"/>
  <c r="S1479" i="11"/>
  <c r="S1487" i="11"/>
  <c r="S1495" i="11"/>
  <c r="S1503" i="11"/>
  <c r="S1511" i="11"/>
  <c r="S1481" i="11"/>
  <c r="S1497" i="11"/>
  <c r="S12" i="11"/>
  <c r="S1506" i="11"/>
  <c r="S625" i="11"/>
  <c r="S763" i="11"/>
  <c r="S891" i="11"/>
  <c r="S1019" i="11"/>
  <c r="S1147" i="11"/>
  <c r="S1251" i="11"/>
  <c r="S1299" i="11"/>
  <c r="S1331" i="11"/>
  <c r="S1347" i="11"/>
  <c r="S1379" i="11"/>
  <c r="S1403" i="11"/>
  <c r="S1435" i="11"/>
  <c r="S1467" i="11"/>
  <c r="S1499" i="11"/>
  <c r="S740" i="11"/>
  <c r="S836" i="11"/>
  <c r="S964" i="11"/>
  <c r="S1156" i="11"/>
  <c r="S1267" i="11"/>
  <c r="S1310" i="11"/>
  <c r="S1350" i="11"/>
  <c r="S1398" i="11"/>
  <c r="S1422" i="11"/>
  <c r="S1470" i="11"/>
  <c r="S1510" i="11"/>
  <c r="S76" i="11"/>
  <c r="S332" i="11"/>
  <c r="S573" i="11"/>
  <c r="S669" i="11"/>
  <c r="S716" i="11"/>
  <c r="S748" i="11"/>
  <c r="S780" i="11"/>
  <c r="S812" i="11"/>
  <c r="S844" i="11"/>
  <c r="S876" i="11"/>
  <c r="S908" i="11"/>
  <c r="S940" i="11"/>
  <c r="S972" i="11"/>
  <c r="S1004" i="11"/>
  <c r="S1036" i="11"/>
  <c r="S1068" i="11"/>
  <c r="S1100" i="11"/>
  <c r="S1132" i="11"/>
  <c r="S1164" i="11"/>
  <c r="S1196" i="11"/>
  <c r="S1220" i="11"/>
  <c r="S1234" i="11"/>
  <c r="S1248" i="11"/>
  <c r="S1259" i="11"/>
  <c r="S1269" i="11"/>
  <c r="S1280" i="11"/>
  <c r="S1288" i="11"/>
  <c r="S1296" i="11"/>
  <c r="S1304" i="11"/>
  <c r="S1312" i="11"/>
  <c r="S1320" i="11"/>
  <c r="S1328" i="11"/>
  <c r="S1336" i="11"/>
  <c r="S1344" i="11"/>
  <c r="S1352" i="11"/>
  <c r="S1360" i="11"/>
  <c r="S1368" i="11"/>
  <c r="S1376" i="11"/>
  <c r="S1384" i="11"/>
  <c r="S1392" i="11"/>
  <c r="S1400" i="11"/>
  <c r="S1408" i="11"/>
  <c r="S1416" i="11"/>
  <c r="S1424" i="11"/>
  <c r="S1432" i="11"/>
  <c r="S1440" i="11"/>
  <c r="S1448" i="11"/>
  <c r="S1456" i="11"/>
  <c r="S1464" i="11"/>
  <c r="S1472" i="11"/>
  <c r="S1480" i="11"/>
  <c r="S1488" i="11"/>
  <c r="S1496" i="11"/>
  <c r="S1504" i="11"/>
  <c r="S1512" i="11"/>
  <c r="S1465" i="11"/>
  <c r="S1489" i="11"/>
  <c r="S1490" i="11"/>
  <c r="S452" i="11"/>
  <c r="S731" i="11"/>
  <c r="S859" i="11"/>
  <c r="S987" i="11"/>
  <c r="S1115" i="11"/>
  <c r="S1179" i="11"/>
  <c r="S1240" i="11"/>
  <c r="S1283" i="11"/>
  <c r="S1315" i="11"/>
  <c r="S1355" i="11"/>
  <c r="S1387" i="11"/>
  <c r="S1419" i="11"/>
  <c r="S1451" i="11"/>
  <c r="S1483" i="11"/>
  <c r="S524" i="11"/>
  <c r="S868" i="11"/>
  <c r="S1060" i="11"/>
  <c r="S1218" i="11"/>
  <c r="S1286" i="11"/>
  <c r="S1334" i="11"/>
  <c r="S1382" i="11"/>
  <c r="S1454" i="11"/>
  <c r="S1502" i="11"/>
  <c r="S132" i="11"/>
  <c r="S388" i="11"/>
  <c r="S604" i="11"/>
  <c r="S689" i="11"/>
  <c r="S723" i="11"/>
  <c r="S755" i="11"/>
  <c r="S787" i="11"/>
  <c r="S819" i="11"/>
  <c r="S851" i="11"/>
  <c r="S883" i="11"/>
  <c r="S915" i="11"/>
  <c r="S947" i="11"/>
  <c r="S979" i="11"/>
  <c r="S1011" i="11"/>
  <c r="S1043" i="11"/>
  <c r="S1075" i="11"/>
  <c r="S1107" i="11"/>
  <c r="S1139" i="11"/>
  <c r="S1171" i="11"/>
  <c r="S1203" i="11"/>
  <c r="S1224" i="11"/>
  <c r="S1235" i="11"/>
  <c r="S1249" i="11"/>
  <c r="S1260" i="11"/>
  <c r="S1272" i="11"/>
  <c r="S1281" i="11"/>
  <c r="S1289" i="11"/>
  <c r="S1297" i="11"/>
  <c r="S1305" i="11"/>
  <c r="S1313" i="11"/>
  <c r="S1321" i="11"/>
  <c r="S1329" i="11"/>
  <c r="S1337" i="11"/>
  <c r="S1345" i="11"/>
  <c r="S1353" i="11"/>
  <c r="S1361" i="11"/>
  <c r="S1369" i="11"/>
  <c r="S1377" i="11"/>
  <c r="S1385" i="11"/>
  <c r="S1393" i="11"/>
  <c r="S1401" i="11"/>
  <c r="S1409" i="11"/>
  <c r="S1417" i="11"/>
  <c r="S1425" i="11"/>
  <c r="S1433" i="11"/>
  <c r="S1441" i="11"/>
  <c r="S1449" i="11"/>
  <c r="S1457" i="11"/>
  <c r="S1473" i="11"/>
  <c r="S1505" i="11"/>
  <c r="S1482" i="11"/>
  <c r="S196" i="11"/>
  <c r="S827" i="11"/>
  <c r="S955" i="11"/>
  <c r="S1083" i="11"/>
  <c r="S1226" i="11"/>
  <c r="S1274" i="11"/>
  <c r="S1307" i="11"/>
  <c r="S1339" i="11"/>
  <c r="S1371" i="11"/>
  <c r="S1411" i="11"/>
  <c r="S1443" i="11"/>
  <c r="S1475" i="11"/>
  <c r="S1507" i="11"/>
  <c r="S708" i="11"/>
  <c r="S804" i="11"/>
  <c r="S932" i="11"/>
  <c r="S1124" i="11"/>
  <c r="S1243" i="11"/>
  <c r="S1302" i="11"/>
  <c r="S1358" i="11"/>
  <c r="S1406" i="11"/>
  <c r="S1438" i="11"/>
  <c r="S1478" i="11"/>
  <c r="S140" i="11"/>
  <c r="S396" i="11"/>
  <c r="S605" i="11"/>
  <c r="S692" i="11"/>
  <c r="S724" i="11"/>
  <c r="S756" i="11"/>
  <c r="S788" i="11"/>
  <c r="S820" i="11"/>
  <c r="S852" i="11"/>
  <c r="S884" i="11"/>
  <c r="S916" i="11"/>
  <c r="S948" i="11"/>
  <c r="S980" i="11"/>
  <c r="S1012" i="11"/>
  <c r="S1044" i="11"/>
  <c r="S1076" i="11"/>
  <c r="S1108" i="11"/>
  <c r="S1140" i="11"/>
  <c r="S1172" i="11"/>
  <c r="S1204" i="11"/>
  <c r="S1225" i="11"/>
  <c r="S1236" i="11"/>
  <c r="S1250" i="11"/>
  <c r="S1261" i="11"/>
  <c r="S1273" i="11"/>
  <c r="S1282" i="11"/>
  <c r="S1290" i="11"/>
  <c r="S1298" i="11"/>
  <c r="S1306" i="11"/>
  <c r="S1314" i="11"/>
  <c r="S1322" i="11"/>
  <c r="S1330" i="11"/>
  <c r="S1338" i="11"/>
  <c r="S1346" i="11"/>
  <c r="S1354" i="11"/>
  <c r="S1362" i="11"/>
  <c r="S1370" i="11"/>
  <c r="S1378" i="11"/>
  <c r="S1386" i="11"/>
  <c r="S1394" i="11"/>
  <c r="S1402" i="11"/>
  <c r="S1410" i="11"/>
  <c r="S1418" i="11"/>
  <c r="S1426" i="11"/>
  <c r="S1434" i="11"/>
  <c r="S1442" i="11"/>
  <c r="S1450" i="11"/>
  <c r="S1458" i="11"/>
  <c r="S1466" i="11"/>
  <c r="S1474" i="11"/>
  <c r="S1498" i="11"/>
  <c r="S699" i="11"/>
  <c r="S795" i="11"/>
  <c r="S923" i="11"/>
  <c r="S1051" i="11"/>
  <c r="S1211" i="11"/>
  <c r="S1264" i="11"/>
  <c r="S1291" i="11"/>
  <c r="S1323" i="11"/>
  <c r="S1363" i="11"/>
  <c r="S1395" i="11"/>
  <c r="S1427" i="11"/>
  <c r="S1459" i="11"/>
  <c r="S1491" i="11"/>
  <c r="S268" i="11"/>
  <c r="S1028" i="11"/>
  <c r="S1257" i="11"/>
  <c r="S1326" i="11"/>
  <c r="S1374" i="11"/>
  <c r="S1430" i="11"/>
  <c r="S1486" i="11"/>
  <c r="S204" i="11"/>
  <c r="S460" i="11"/>
  <c r="S628" i="11"/>
  <c r="S700" i="11"/>
  <c r="S732" i="11"/>
  <c r="S764" i="11"/>
  <c r="S796" i="11"/>
  <c r="S828" i="11"/>
  <c r="S860" i="11"/>
  <c r="S892" i="11"/>
  <c r="S924" i="11"/>
  <c r="S956" i="11"/>
  <c r="S988" i="11"/>
  <c r="S1020" i="11"/>
  <c r="S1052" i="11"/>
  <c r="S1084" i="11"/>
  <c r="S1116" i="11"/>
  <c r="S1148" i="11"/>
  <c r="S1180" i="11"/>
  <c r="S1212" i="11"/>
  <c r="S1227" i="11"/>
  <c r="S1241" i="11"/>
  <c r="S1252" i="11"/>
  <c r="S1265" i="11"/>
  <c r="S1275" i="11"/>
  <c r="S1284" i="11"/>
  <c r="S1292" i="11"/>
  <c r="S1300" i="11"/>
  <c r="S1308" i="11"/>
  <c r="S1316" i="11"/>
  <c r="S1324" i="11"/>
  <c r="S1332" i="11"/>
  <c r="S1340" i="11"/>
  <c r="S1348" i="11"/>
  <c r="S1356" i="11"/>
  <c r="S1364" i="11"/>
  <c r="S1372" i="11"/>
  <c r="S1380" i="11"/>
  <c r="S1388" i="11"/>
  <c r="S1396" i="11"/>
  <c r="S1404" i="11"/>
  <c r="S1412" i="11"/>
  <c r="S1420" i="11"/>
  <c r="S1428" i="11"/>
  <c r="S1436" i="11"/>
  <c r="S1444" i="11"/>
  <c r="S1452" i="11"/>
  <c r="S1460" i="11"/>
  <c r="S1468" i="11"/>
  <c r="S1476" i="11"/>
  <c r="S1484" i="11"/>
  <c r="S1492" i="11"/>
  <c r="S1500" i="11"/>
  <c r="S1508" i="11"/>
  <c r="S1317" i="11"/>
  <c r="S1341" i="11"/>
  <c r="S1349" i="11"/>
  <c r="S1365" i="11"/>
  <c r="S1389" i="11"/>
  <c r="S1405" i="11"/>
  <c r="S1421" i="11"/>
  <c r="S1437" i="11"/>
  <c r="S1453" i="11"/>
  <c r="S1469" i="11"/>
  <c r="S1485" i="11"/>
  <c r="S1493" i="11"/>
  <c r="S1509" i="11"/>
  <c r="S649" i="11"/>
  <c r="S900" i="11"/>
  <c r="S1092" i="11"/>
  <c r="S1232" i="11"/>
  <c r="S1294" i="11"/>
  <c r="S1342" i="11"/>
  <c r="S1390" i="11"/>
  <c r="S1462" i="11"/>
  <c r="S260" i="11"/>
  <c r="S516" i="11"/>
  <c r="S645" i="11"/>
  <c r="S707" i="11"/>
  <c r="S739" i="11"/>
  <c r="S771" i="11"/>
  <c r="S803" i="11"/>
  <c r="S835" i="11"/>
  <c r="S867" i="11"/>
  <c r="S899" i="11"/>
  <c r="S931" i="11"/>
  <c r="S963" i="11"/>
  <c r="S995" i="11"/>
  <c r="S1027" i="11"/>
  <c r="S1059" i="11"/>
  <c r="S1091" i="11"/>
  <c r="S1123" i="11"/>
  <c r="S1155" i="11"/>
  <c r="S1187" i="11"/>
  <c r="S1217" i="11"/>
  <c r="S1228" i="11"/>
  <c r="S1242" i="11"/>
  <c r="S1256" i="11"/>
  <c r="S1266" i="11"/>
  <c r="S1276" i="11"/>
  <c r="S1285" i="11"/>
  <c r="S1293" i="11"/>
  <c r="S1301" i="11"/>
  <c r="S1309" i="11"/>
  <c r="S1325" i="11"/>
  <c r="S1333" i="11"/>
  <c r="S1357" i="11"/>
  <c r="S1373" i="11"/>
  <c r="S1381" i="11"/>
  <c r="S1397" i="11"/>
  <c r="S1413" i="11"/>
  <c r="S1429" i="11"/>
  <c r="S1445" i="11"/>
  <c r="S1461" i="11"/>
  <c r="S1477" i="11"/>
  <c r="S1501" i="11"/>
  <c r="S772" i="11"/>
  <c r="S996" i="11"/>
  <c r="S1188" i="11"/>
  <c r="S1277" i="11"/>
  <c r="S1318" i="11"/>
  <c r="S1366" i="11"/>
  <c r="S1414" i="11"/>
  <c r="S1446" i="11"/>
  <c r="S1494" i="11"/>
  <c r="B4" i="7"/>
  <c r="D8" i="2"/>
  <c r="C7" i="2"/>
  <c r="C6" i="2"/>
  <c r="D7" i="2"/>
  <c r="D6" i="2"/>
  <c r="D2" i="19" l="1"/>
  <c r="C2" i="19"/>
  <c r="D85" i="11" l="1"/>
  <c r="G6" i="19"/>
  <c r="G5" i="19"/>
  <c r="G4" i="19"/>
  <c r="G3" i="19"/>
  <c r="G2" i="19"/>
  <c r="D142" i="11"/>
  <c r="G27" i="19"/>
  <c r="G26" i="19"/>
  <c r="G24" i="19"/>
  <c r="G23" i="19"/>
  <c r="G25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<sst xmlns="http://schemas.openxmlformats.org/spreadsheetml/2006/main" count="352" uniqueCount="165">
  <si>
    <t xml:space="preserve">Store ID </t>
  </si>
  <si>
    <t>Store_Area</t>
  </si>
  <si>
    <t>Items_Available</t>
  </si>
  <si>
    <t>Daily_Customer_Count</t>
  </si>
  <si>
    <t>Store_Sales</t>
  </si>
  <si>
    <t>Highest Sales</t>
  </si>
  <si>
    <t>Lowest Sales</t>
  </si>
  <si>
    <t>Average Store Sales</t>
  </si>
  <si>
    <t>Store ID</t>
  </si>
  <si>
    <t>Metric</t>
  </si>
  <si>
    <t>Sales</t>
  </si>
  <si>
    <t>Performance Analysis</t>
  </si>
  <si>
    <t>Correlation between Daily Customer Count and Store Sales</t>
  </si>
  <si>
    <t>Correlation between Number of Items and Daily Customer Count</t>
  </si>
  <si>
    <t>Correlation between Number of Items and Store Sales</t>
  </si>
  <si>
    <t>Correlation between Store Area and Daily Customer Count</t>
  </si>
  <si>
    <t>Correlation between Store Area and Store Sales</t>
  </si>
  <si>
    <t>Efficiency of (Sales per Square Foot)</t>
  </si>
  <si>
    <t>Highest Efficiency</t>
  </si>
  <si>
    <t>Lowest Efficiency</t>
  </si>
  <si>
    <t xml:space="preserve">Efficiency </t>
  </si>
  <si>
    <t>Stores with Highest and Lowest Efficiency (Sales per Square Foot)</t>
  </si>
  <si>
    <t>Efficiency of (Sales per Sq. Ft.)</t>
  </si>
  <si>
    <t>Store Area Description</t>
  </si>
  <si>
    <t>Minimum</t>
  </si>
  <si>
    <t>Maximum</t>
  </si>
  <si>
    <t>Average</t>
  </si>
  <si>
    <t>Median</t>
  </si>
  <si>
    <t>Standard Deviation</t>
  </si>
  <si>
    <t>25th Percentile</t>
  </si>
  <si>
    <t>75th Percentile</t>
  </si>
  <si>
    <t>Bins</t>
  </si>
  <si>
    <t>Bin</t>
  </si>
  <si>
    <t>More</t>
  </si>
  <si>
    <t>Frequency</t>
  </si>
  <si>
    <t>X</t>
  </si>
  <si>
    <t>Y</t>
  </si>
  <si>
    <t>1 Standard Deviation above the Mean:</t>
  </si>
  <si>
    <t>Store_Area_above_1+_STD_Mean</t>
  </si>
  <si>
    <t>Store Sales</t>
  </si>
  <si>
    <t>Daily Customer Count</t>
  </si>
  <si>
    <t>Min</t>
  </si>
  <si>
    <t>Max</t>
  </si>
  <si>
    <t xml:space="preserve"> Bin of Store Sales</t>
  </si>
  <si>
    <t>Description of Store Sales</t>
  </si>
  <si>
    <t>Description of Daily Customer Count</t>
  </si>
  <si>
    <t>Bin of Daily Customer Count</t>
  </si>
  <si>
    <t>Description of Large Store Areas</t>
  </si>
  <si>
    <t>Row Labels</t>
  </si>
  <si>
    <t>Sum of Store Sales</t>
  </si>
  <si>
    <t>1738-1797</t>
  </si>
  <si>
    <t>1798-1857</t>
  </si>
  <si>
    <t>1858-1917</t>
  </si>
  <si>
    <t>1918-1977</t>
  </si>
  <si>
    <t>1978-2037</t>
  </si>
  <si>
    <t>2038-2097</t>
  </si>
  <si>
    <t>2158-2217</t>
  </si>
  <si>
    <t>2218-2277</t>
  </si>
  <si>
    <t>Count of Store Sales</t>
  </si>
  <si>
    <t>Correlation of Large Store_Area and Store_Sales</t>
  </si>
  <si>
    <t>Large Store_Area</t>
  </si>
  <si>
    <t>Store_Area_Under_Large_Area</t>
  </si>
  <si>
    <t>Daily Count Customer</t>
  </si>
  <si>
    <t>775-814</t>
  </si>
  <si>
    <t>815-854</t>
  </si>
  <si>
    <t>855-894</t>
  </si>
  <si>
    <t>895-934</t>
  </si>
  <si>
    <t>935-974</t>
  </si>
  <si>
    <t>975-1014</t>
  </si>
  <si>
    <t>1015-1054</t>
  </si>
  <si>
    <t>1055-1094</t>
  </si>
  <si>
    <t>1095-1134</t>
  </si>
  <si>
    <t>1135-1174</t>
  </si>
  <si>
    <t>1175-1214</t>
  </si>
  <si>
    <t>1215-1254</t>
  </si>
  <si>
    <t>1255-1294</t>
  </si>
  <si>
    <t>1295-1334</t>
  </si>
  <si>
    <t>1335-1374</t>
  </si>
  <si>
    <t>1375-1414</t>
  </si>
  <si>
    <t>1415-1454</t>
  </si>
  <si>
    <t>1455-1494</t>
  </si>
  <si>
    <t>1495-1534</t>
  </si>
  <si>
    <t>1535-1574</t>
  </si>
  <si>
    <t>1575-1614</t>
  </si>
  <si>
    <t>1615-1654</t>
  </si>
  <si>
    <t>1655-1694</t>
  </si>
  <si>
    <t>1695-1735</t>
  </si>
  <si>
    <t>Correlation of Less than Large Store_Area and Store_Sales</t>
  </si>
  <si>
    <t>Analysis of Larger Stores associated with Higher Sales</t>
  </si>
  <si>
    <t>Sum of Daily Count Customer</t>
  </si>
  <si>
    <t>Less than Large Store_Area</t>
  </si>
  <si>
    <t>Analysis of Larger Stores associated with Customer Traffic</t>
  </si>
  <si>
    <t>Sum of Daily Customer Count</t>
  </si>
  <si>
    <t>Count of Daily Customer Count2</t>
  </si>
  <si>
    <t>Correlation of Large Store_Area and Daily Customer Count</t>
  </si>
  <si>
    <t>Count of Daily Count Customer2</t>
  </si>
  <si>
    <t>Store Sales Description</t>
  </si>
  <si>
    <t>Grand Total</t>
  </si>
  <si>
    <t>Low -performing</t>
  </si>
  <si>
    <t>High-performing</t>
  </si>
  <si>
    <t>Count of Store_Sales</t>
  </si>
  <si>
    <t>Count of Daily_Customer_Count</t>
  </si>
  <si>
    <t>Sales Performance Category</t>
  </si>
  <si>
    <t>Customer Count Performance Category</t>
  </si>
  <si>
    <t>Stores Grouped by Store Sales Category</t>
  </si>
  <si>
    <t>Stores Grouped by Daily Count Customer Category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</si>
  <si>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</si>
  <si>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</si>
  <si>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</si>
  <si>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</si>
  <si>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</si>
  <si>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</si>
  <si>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</si>
  <si>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Intercept</t>
  </si>
  <si>
    <t>Coefficients</t>
  </si>
  <si>
    <t>X Variable 1</t>
  </si>
  <si>
    <t>Items * Store Area</t>
  </si>
  <si>
    <t>Relationships of Store Features with Store Sales</t>
  </si>
  <si>
    <t>Store Area</t>
  </si>
  <si>
    <t>Items Available</t>
  </si>
  <si>
    <t xml:space="preserve">Daily Customer Count </t>
  </si>
  <si>
    <t>Area*Items</t>
  </si>
  <si>
    <t xml:space="preserve"> Store_Sales</t>
  </si>
  <si>
    <t xml:space="preserve">Store_Area </t>
  </si>
  <si>
    <t xml:space="preserve"> Items_Available</t>
  </si>
  <si>
    <t xml:space="preserve">Daily_Customer_Count </t>
  </si>
  <si>
    <t>DCC_Increased by 50%</t>
  </si>
  <si>
    <t>IA_Increased by 50%</t>
  </si>
  <si>
    <t>SA_Increased by 50%</t>
  </si>
  <si>
    <t>Store Sales with 50% increase in DCC</t>
  </si>
  <si>
    <t>Store Sales with 50% increase in SA</t>
  </si>
  <si>
    <t>Store Sales with 50% increase in IA</t>
  </si>
  <si>
    <t>DCC_Increased by 100%</t>
  </si>
  <si>
    <t>SA_Increased by 100%</t>
  </si>
  <si>
    <t>IA_Increased by 100%</t>
  </si>
  <si>
    <t>Store Sales with 100% increase in DCC</t>
  </si>
  <si>
    <t>Store Sales with 100% increase in SA</t>
  </si>
  <si>
    <t>Store Sales with 100% increase in IA</t>
  </si>
  <si>
    <t>Total Store Sales</t>
  </si>
  <si>
    <t>Percentage Change</t>
  </si>
  <si>
    <t>Original Store Sales</t>
  </si>
  <si>
    <t>Category</t>
  </si>
  <si>
    <t>Increased IA by 50%</t>
  </si>
  <si>
    <t>Increased IA by 100%</t>
  </si>
  <si>
    <t>Multiple Regression Analysis of Features w/ Store Sales</t>
  </si>
  <si>
    <t>ANOVA</t>
  </si>
  <si>
    <t>Regression</t>
  </si>
  <si>
    <t>Residual</t>
  </si>
  <si>
    <t>Total</t>
  </si>
  <si>
    <t>df</t>
  </si>
  <si>
    <t>SS</t>
  </si>
  <si>
    <t>MS</t>
  </si>
  <si>
    <t>F</t>
  </si>
  <si>
    <t>Significance F</t>
  </si>
  <si>
    <t>t Stat</t>
  </si>
  <si>
    <t>P-value</t>
  </si>
  <si>
    <t>Lower 95%</t>
  </si>
  <si>
    <t>Upper 95%</t>
  </si>
  <si>
    <t>Lower 95.0%</t>
  </si>
  <si>
    <t>Upper 95.0%</t>
  </si>
  <si>
    <t>Increased SA by  50%</t>
  </si>
  <si>
    <t>Increased SA by  100%</t>
  </si>
  <si>
    <t>Increased DCC by 50%</t>
  </si>
  <si>
    <t>Increased DCC by 100%</t>
  </si>
  <si>
    <t>Store 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</si>
</sst>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00"/>
  </numFmts>
  <fonts count="1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Display"/>
      <family val="2"/>
      <scheme val="major"/>
    </font>
    <font>
      <b/>
      <sz val="18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b/>
      <sz val="18"/>
      <color theme="3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B2B2B2"/>
      </left>
      <right/>
      <top style="thin">
        <color rgb="FFB2B2B2"/>
      </top>
      <bottom style="medium">
        <color indexed="64"/>
      </bottom>
      <diagonal/>
    </border>
    <border>
      <left/>
      <right/>
      <top style="thin">
        <color rgb="FFB2B2B2"/>
      </top>
      <bottom style="medium">
        <color indexed="64"/>
      </bottom>
      <diagonal/>
    </border>
    <border>
      <left/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1" fillId="9" borderId="21" applyNumberFormat="0" applyFont="0" applyAlignment="0" applyProtection="0"/>
  </cellStyleXfs>
  <cellXfs count="119">
    <xf numFmtId="0" fontId="0" fillId="0" borderId="0" xfId="0"/>
    <xf numFmtId="44" fontId="0" fillId="0" borderId="0" xfId="2" applyFont="1"/>
    <xf numFmtId="164" fontId="0" fillId="0" borderId="0" xfId="1" applyNumberFormat="1" applyFont="1"/>
    <xf numFmtId="44" fontId="0" fillId="0" borderId="0" xfId="0" applyNumberFormat="1"/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3" fillId="2" borderId="3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0" fillId="0" borderId="2" xfId="0" applyBorder="1"/>
    <xf numFmtId="44" fontId="0" fillId="0" borderId="9" xfId="2" applyFont="1" applyBorder="1"/>
    <xf numFmtId="0" fontId="0" fillId="0" borderId="10" xfId="0" applyBorder="1"/>
    <xf numFmtId="44" fontId="0" fillId="3" borderId="7" xfId="0" applyNumberForma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44" fontId="0" fillId="0" borderId="11" xfId="2" applyFont="1" applyBorder="1"/>
    <xf numFmtId="164" fontId="0" fillId="0" borderId="2" xfId="1" applyNumberFormat="1" applyFont="1" applyBorder="1"/>
    <xf numFmtId="164" fontId="0" fillId="0" borderId="2" xfId="1" applyNumberFormat="1" applyFont="1" applyBorder="1" applyAlignment="1"/>
    <xf numFmtId="0" fontId="5" fillId="0" borderId="0" xfId="0" applyFont="1"/>
    <xf numFmtId="0" fontId="5" fillId="0" borderId="0" xfId="3" applyNumberFormat="1" applyFont="1"/>
    <xf numFmtId="0" fontId="0" fillId="0" borderId="0" xfId="0" applyAlignment="1">
      <alignment vertical="center"/>
    </xf>
    <xf numFmtId="2" fontId="0" fillId="0" borderId="0" xfId="3" applyNumberFormat="1" applyFont="1"/>
    <xf numFmtId="0" fontId="6" fillId="4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0" fillId="0" borderId="5" xfId="0" applyBorder="1"/>
    <xf numFmtId="0" fontId="0" fillId="0" borderId="9" xfId="0" applyBorder="1"/>
    <xf numFmtId="0" fontId="3" fillId="7" borderId="3" xfId="0" applyFont="1" applyFill="1" applyBorder="1"/>
    <xf numFmtId="0" fontId="3" fillId="7" borderId="7" xfId="0" applyFont="1" applyFill="1" applyBorder="1"/>
    <xf numFmtId="0" fontId="3" fillId="7" borderId="8" xfId="0" applyFont="1" applyFill="1" applyBorder="1"/>
    <xf numFmtId="0" fontId="0" fillId="0" borderId="0" xfId="0" applyNumberFormat="1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3" xfId="0" applyFill="1" applyBorder="1" applyAlignment="1"/>
    <xf numFmtId="0" fontId="8" fillId="0" borderId="14" xfId="0" applyFont="1" applyFill="1" applyBorder="1" applyAlignment="1">
      <alignment horizontal="center"/>
    </xf>
    <xf numFmtId="0" fontId="0" fillId="7" borderId="0" xfId="0" applyFill="1" applyAlignment="1">
      <alignment horizontal="center"/>
    </xf>
    <xf numFmtId="2" fontId="0" fillId="0" borderId="9" xfId="0" applyNumberFormat="1" applyBorder="1"/>
    <xf numFmtId="2" fontId="0" fillId="0" borderId="11" xfId="0" applyNumberFormat="1" applyBorder="1"/>
    <xf numFmtId="0" fontId="3" fillId="7" borderId="15" xfId="0" applyFont="1" applyFill="1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0" borderId="2" xfId="0" applyNumberFormat="1" applyFill="1" applyBorder="1" applyAlignment="1"/>
    <xf numFmtId="0" fontId="8" fillId="0" borderId="3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0" fontId="8" fillId="0" borderId="5" xfId="0" applyFont="1" applyFill="1" applyBorder="1" applyAlignment="1">
      <alignment horizontal="center"/>
    </xf>
    <xf numFmtId="0" fontId="0" fillId="0" borderId="7" xfId="0" applyNumberFormat="1" applyFill="1" applyBorder="1" applyAlignment="1"/>
    <xf numFmtId="0" fontId="0" fillId="0" borderId="9" xfId="0" applyFill="1" applyBorder="1" applyAlignment="1"/>
    <xf numFmtId="0" fontId="0" fillId="0" borderId="8" xfId="0" applyFill="1" applyBorder="1" applyAlignment="1"/>
    <xf numFmtId="0" fontId="0" fillId="0" borderId="10" xfId="0" applyFill="1" applyBorder="1" applyAlignment="1"/>
    <xf numFmtId="0" fontId="0" fillId="0" borderId="11" xfId="0" applyFill="1" applyBorder="1" applyAlignment="1"/>
    <xf numFmtId="0" fontId="9" fillId="7" borderId="18" xfId="0" applyFont="1" applyFill="1" applyBorder="1"/>
    <xf numFmtId="0" fontId="10" fillId="7" borderId="19" xfId="0" applyFont="1" applyFill="1" applyBorder="1"/>
    <xf numFmtId="164" fontId="0" fillId="0" borderId="12" xfId="1" applyNumberFormat="1" applyFont="1" applyBorder="1"/>
    <xf numFmtId="0" fontId="7" fillId="6" borderId="12" xfId="0" applyFont="1" applyFill="1" applyBorder="1" applyAlignment="1">
      <alignment horizontal="center"/>
    </xf>
    <xf numFmtId="0" fontId="7" fillId="8" borderId="0" xfId="0" applyFont="1" applyFill="1" applyAlignment="1">
      <alignment horizontal="center"/>
    </xf>
    <xf numFmtId="164" fontId="10" fillId="0" borderId="20" xfId="1" applyNumberFormat="1" applyFont="1" applyBorder="1"/>
    <xf numFmtId="0" fontId="7" fillId="0" borderId="0" xfId="0" applyFont="1" applyFill="1" applyBorder="1" applyAlignment="1">
      <alignment horizontal="center"/>
    </xf>
    <xf numFmtId="164" fontId="0" fillId="0" borderId="0" xfId="1" applyNumberFormat="1" applyFont="1" applyFill="1" applyBorder="1"/>
    <xf numFmtId="0" fontId="0" fillId="0" borderId="0" xfId="0" applyFill="1" applyBorder="1"/>
    <xf numFmtId="44" fontId="0" fillId="0" borderId="0" xfId="2" applyFont="1" applyFill="1" applyBorder="1"/>
    <xf numFmtId="0" fontId="3" fillId="5" borderId="0" xfId="0" applyFont="1" applyFill="1" applyAlignment="1">
      <alignment horizontal="center"/>
    </xf>
    <xf numFmtId="0" fontId="3" fillId="5" borderId="0" xfId="0" applyFont="1" applyFill="1" applyAlignment="1">
      <alignment horizontal="center" vertical="center"/>
    </xf>
    <xf numFmtId="44" fontId="0" fillId="0" borderId="0" xfId="0" applyNumberFormat="1" applyFill="1" applyBorder="1" applyAlignment="1"/>
    <xf numFmtId="164" fontId="0" fillId="0" borderId="0" xfId="0" applyNumberFormat="1" applyAlignment="1">
      <alignment horizontal="left"/>
    </xf>
    <xf numFmtId="164" fontId="5" fillId="5" borderId="18" xfId="1" applyNumberFormat="1" applyFont="1" applyFill="1" applyBorder="1"/>
    <xf numFmtId="0" fontId="5" fillId="5" borderId="19" xfId="0" applyFont="1" applyFill="1" applyBorder="1"/>
    <xf numFmtId="0" fontId="11" fillId="0" borderId="20" xfId="0" applyFont="1" applyFill="1" applyBorder="1"/>
    <xf numFmtId="0" fontId="0" fillId="0" borderId="0" xfId="0" applyAlignment="1">
      <alignment horizontal="center"/>
    </xf>
    <xf numFmtId="0" fontId="3" fillId="0" borderId="0" xfId="0" applyFont="1" applyFill="1"/>
    <xf numFmtId="0" fontId="0" fillId="0" borderId="0" xfId="0" applyBorder="1"/>
    <xf numFmtId="0" fontId="0" fillId="0" borderId="13" xfId="0" applyBorder="1"/>
    <xf numFmtId="0" fontId="0" fillId="0" borderId="22" xfId="0" applyBorder="1" applyAlignment="1">
      <alignment horizontal="center"/>
    </xf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5" applyFont="1" applyFill="1" applyBorder="1" applyAlignment="1"/>
    <xf numFmtId="0" fontId="3" fillId="10" borderId="23" xfId="0" applyFont="1" applyFill="1" applyBorder="1"/>
    <xf numFmtId="0" fontId="3" fillId="5" borderId="3" xfId="0" applyFont="1" applyFill="1" applyBorder="1"/>
    <xf numFmtId="44" fontId="0" fillId="0" borderId="5" xfId="2" applyFont="1" applyBorder="1"/>
    <xf numFmtId="0" fontId="3" fillId="5" borderId="7" xfId="0" applyFont="1" applyFill="1" applyBorder="1"/>
    <xf numFmtId="0" fontId="3" fillId="5" borderId="8" xfId="0" applyFont="1" applyFill="1" applyBorder="1"/>
    <xf numFmtId="164" fontId="0" fillId="0" borderId="5" xfId="1" applyNumberFormat="1" applyFont="1" applyBorder="1"/>
    <xf numFmtId="164" fontId="0" fillId="0" borderId="9" xfId="1" applyNumberFormat="1" applyFont="1" applyBorder="1"/>
    <xf numFmtId="164" fontId="0" fillId="0" borderId="11" xfId="1" applyNumberFormat="1" applyFont="1" applyBorder="1"/>
    <xf numFmtId="0" fontId="8" fillId="0" borderId="14" xfId="0" applyFont="1" applyFill="1" applyBorder="1" applyAlignment="1">
      <alignment horizontal="centerContinuous"/>
    </xf>
    <xf numFmtId="0" fontId="8" fillId="0" borderId="0" xfId="0" applyFont="1" applyFill="1" applyBorder="1" applyAlignment="1">
      <alignment horizontal="center"/>
    </xf>
    <xf numFmtId="0" fontId="0" fillId="0" borderId="25" xfId="0" applyBorder="1"/>
    <xf numFmtId="0" fontId="0" fillId="0" borderId="24" xfId="0" applyBorder="1"/>
    <xf numFmtId="0" fontId="0" fillId="0" borderId="26" xfId="0" applyBorder="1"/>
    <xf numFmtId="0" fontId="0" fillId="0" borderId="27" xfId="0" applyBorder="1" applyAlignment="1">
      <alignment horizontal="left"/>
    </xf>
    <xf numFmtId="165" fontId="0" fillId="0" borderId="0" xfId="0" applyNumberFormat="1" applyBorder="1"/>
    <xf numFmtId="165" fontId="0" fillId="0" borderId="28" xfId="0" applyNumberFormat="1" applyBorder="1"/>
    <xf numFmtId="0" fontId="0" fillId="0" borderId="29" xfId="0" applyBorder="1" applyAlignment="1">
      <alignment horizontal="left"/>
    </xf>
    <xf numFmtId="165" fontId="0" fillId="0" borderId="13" xfId="0" applyNumberFormat="1" applyBorder="1"/>
    <xf numFmtId="165" fontId="0" fillId="0" borderId="30" xfId="0" applyNumberFormat="1" applyBorder="1"/>
    <xf numFmtId="0" fontId="3" fillId="11" borderId="0" xfId="0" applyFont="1" applyFill="1"/>
    <xf numFmtId="0" fontId="8" fillId="0" borderId="0" xfId="0" applyFont="1" applyFill="1" applyBorder="1" applyAlignment="1">
      <alignment horizontal="centerContinuous"/>
    </xf>
    <xf numFmtId="44" fontId="0" fillId="0" borderId="2" xfId="2" applyFont="1" applyBorder="1"/>
    <xf numFmtId="0" fontId="3" fillId="11" borderId="3" xfId="0" applyFont="1" applyFill="1" applyBorder="1" applyAlignment="1">
      <alignment horizontal="center"/>
    </xf>
    <xf numFmtId="0" fontId="3" fillId="11" borderId="4" xfId="0" applyFont="1" applyFill="1" applyBorder="1" applyAlignment="1">
      <alignment horizontal="center"/>
    </xf>
    <xf numFmtId="0" fontId="3" fillId="11" borderId="5" xfId="0" applyFont="1" applyFill="1" applyBorder="1" applyAlignment="1">
      <alignment horizontal="center"/>
    </xf>
    <xf numFmtId="44" fontId="0" fillId="0" borderId="10" xfId="0" applyNumberFormat="1" applyBorder="1"/>
    <xf numFmtId="9" fontId="0" fillId="0" borderId="9" xfId="3" applyFont="1" applyBorder="1" applyAlignment="1">
      <alignment horizontal="center"/>
    </xf>
    <xf numFmtId="9" fontId="0" fillId="0" borderId="11" xfId="3" applyFont="1" applyBorder="1" applyAlignment="1">
      <alignment horizontal="center"/>
    </xf>
    <xf numFmtId="9" fontId="0" fillId="0" borderId="9" xfId="1" applyNumberFormat="1" applyFont="1" applyBorder="1" applyAlignment="1">
      <alignment horizontal="center"/>
    </xf>
    <xf numFmtId="0" fontId="3" fillId="9" borderId="34" xfId="5" applyFont="1" applyBorder="1" applyAlignment="1">
      <alignment horizontal="center"/>
    </xf>
    <xf numFmtId="0" fontId="0" fillId="9" borderId="31" xfId="5" applyFont="1" applyBorder="1" applyAlignment="1">
      <alignment horizontal="center"/>
    </xf>
    <xf numFmtId="0" fontId="0" fillId="9" borderId="32" xfId="5" applyFont="1" applyBorder="1" applyAlignment="1">
      <alignment horizontal="center"/>
    </xf>
    <xf numFmtId="0" fontId="0" fillId="9" borderId="33" xfId="5" applyFont="1" applyBorder="1" applyAlignment="1">
      <alignment horizontal="center"/>
    </xf>
    <xf numFmtId="0" fontId="2" fillId="0" borderId="0" xfId="4" applyBorder="1" applyAlignment="1">
      <alignment horizontal="center" vertical="center"/>
    </xf>
    <xf numFmtId="0" fontId="2" fillId="0" borderId="1" xfId="4" applyAlignment="1">
      <alignment horizontal="center"/>
    </xf>
    <xf numFmtId="0" fontId="9" fillId="0" borderId="0" xfId="0" applyFont="1" applyAlignment="1">
      <alignment horizontal="center"/>
    </xf>
    <xf numFmtId="0" fontId="12" fillId="0" borderId="0" xfId="4" applyFont="1" applyFill="1" applyBorder="1" applyAlignment="1">
      <alignment horizontal="center"/>
    </xf>
    <xf numFmtId="0" fontId="12" fillId="0" borderId="1" xfId="4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9" borderId="21" xfId="5" applyFont="1" applyAlignment="1">
      <alignment horizontal="center"/>
    </xf>
    <xf numFmtId="0" fontId="2" fillId="0" borderId="1" xfId="4" applyAlignment="1">
      <alignment horizontal="center" vertical="center"/>
    </xf>
  </cellXfs>
  <cellStyles count="6">
    <cellStyle name="Comma" xfId="1" builtinId="3"/>
    <cellStyle name="Currency" xfId="2" builtinId="4"/>
    <cellStyle name="Heading 1" xfId="4" builtinId="16"/>
    <cellStyle name="Normal" xfId="0" builtinId="0"/>
    <cellStyle name="Note" xfId="5" builtinId="10"/>
    <cellStyle name="Percent" xfId="3" builtinId="5"/>
  </cellStyles>
  <dxfs count="14">
    <dxf>
      <numFmt numFmtId="34" formatCode="_(&quot;$&quot;* #,##0.00_);_(&quot;$&quot;* \(#,##0.00\);_(&quot;$&quot;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164" formatCode="_(* #,##0_);_(* \(#,##0\);_(* &quot;-&quot;??_);_(@_)"/>
    </dxf>
    <dxf>
      <numFmt numFmtId="34" formatCode="_(&quot;$&quot;* #,##0.00_);_(&quot;$&quot;* \(#,##0.00\);_(&quot;$&quot;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3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2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Could specific changes in Store</a:t>
            </a:r>
            <a:r>
              <a:rPr lang="en-US" b="1" baseline="0">
                <a:solidFill>
                  <a:sysClr val="windowText" lastClr="000000"/>
                </a:solidFill>
              </a:rPr>
              <a:t> Area improve low-performing store performance?</a:t>
            </a:r>
            <a:endParaRPr 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v>Increased Total Store Sales</c:v>
          </c:tx>
          <c:spPr>
            <a:solidFill>
              <a:schemeClr val="accent1">
                <a:shade val="7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12700" cap="flat" cmpd="sng" algn="ctr">
                      <a:solidFill>
                        <a:schemeClr val="tx1"/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'Optimization 2'!$F$232:$F$233</c:f>
              <c:strCache>
                <c:ptCount val="2"/>
                <c:pt idx="0">
                  <c:v>Increased SA by  50%</c:v>
                </c:pt>
                <c:pt idx="1">
                  <c:v>Increased SA by  100%</c:v>
                </c:pt>
              </c:strCache>
            </c:strRef>
          </c:cat>
          <c:val>
            <c:numRef>
              <c:f>'Optimization 2'!$G$232:$G$233</c:f>
              <c:numCache>
                <c:formatCode>_("$"* #,##0.00_);_("$"* \(#,##0.00\);_("$"* "-"??_);_(@_)</c:formatCode>
                <c:ptCount val="2"/>
                <c:pt idx="0">
                  <c:v>11944347.970932316</c:v>
                </c:pt>
                <c:pt idx="1">
                  <c:v>15398955.941864638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D36-41F9-BD42-EBC868F4606A}"/>
            </c:ext>
          </c:extLst>
        </c:ser>
        <c:ser>
          <c:idx val="0"/>
          <c:order val="1"/>
          <c:tx>
            <c:v>Original Total Store Sales</c:v>
          </c:tx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12700" cap="flat" cmpd="sng" algn="ctr">
                      <a:solidFill>
                        <a:schemeClr val="tx1"/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'Optimization 2'!$J$231:$J$232</c:f>
              <c:numCache>
                <c:formatCode>_("$"* #,##0.00_);_("$"* \(#,##0.00\);_("$"* "-"??_);_(@_)</c:formatCode>
                <c:ptCount val="2"/>
                <c:pt idx="0">
                  <c:v>8489740</c:v>
                </c:pt>
                <c:pt idx="1">
                  <c:v>8489740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D36-41F9-BD42-EBC868F4606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800373056"/>
        <c:axId val="800371616"/>
      </c:barChart>
      <c:catAx>
        <c:axId val="8003730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0371616"/>
        <c:crosses val="autoZero"/>
        <c:auto val="1"/>
        <c:lblAlgn val="ctr"/>
        <c:lblOffset val="100"/>
        <c:noMultiLvlLbl val="0"/>
      </c:catAx>
      <c:valAx>
        <c:axId val="800371616"/>
        <c:scaling>
          <c:orientation val="minMax"/>
          <c:min val="2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#,##0.0,,\ &quot;M&quot;" sourceLinked="0"/>
        <c:majorTickMark val="none"/>
        <c:minorTickMark val="none"/>
        <c:tickLblPos val="nextTo"/>
        <c:spPr>
          <a:noFill/>
          <a:ln w="12700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0373056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1270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Could specific changes in Items Available improve low-performing store performance?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v>Increased Total Store Sales</c:v>
          </c:tx>
          <c:spPr>
            <a:solidFill>
              <a:schemeClr val="accent1">
                <a:shade val="7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'Optimization 2'!$F$234:$F$235</c:f>
              <c:strCache>
                <c:ptCount val="2"/>
                <c:pt idx="0">
                  <c:v>Increased IA by 50%</c:v>
                </c:pt>
                <c:pt idx="1">
                  <c:v>Increased IA by 100%</c:v>
                </c:pt>
              </c:strCache>
            </c:strRef>
          </c:cat>
          <c:val>
            <c:numRef>
              <c:f>'Optimization 2'!$G$234:$G$235</c:f>
              <c:numCache>
                <c:formatCode>_("$"* #,##0.00_);_("$"* \(#,##0.00\);_("$"* "-"??_);_(@_)</c:formatCode>
                <c:ptCount val="2"/>
                <c:pt idx="0">
                  <c:v>5138763.8939469382</c:v>
                </c:pt>
                <c:pt idx="1">
                  <c:v>1787787.787893875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29B-4369-BA03-8352BE0422B2}"/>
            </c:ext>
          </c:extLst>
        </c:ser>
        <c:ser>
          <c:idx val="0"/>
          <c:order val="1"/>
          <c:tx>
            <c:v>Original Total Store Sales</c:v>
          </c:tx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'Optimization 2'!$J$231:$J$232</c:f>
              <c:numCache>
                <c:formatCode>_("$"* #,##0.00_);_("$"* \(#,##0.00\);_("$"* "-"??_);_(@_)</c:formatCode>
                <c:ptCount val="2"/>
                <c:pt idx="0">
                  <c:v>8489740</c:v>
                </c:pt>
                <c:pt idx="1">
                  <c:v>8489740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29B-4369-BA03-8352BE0422B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193263200"/>
        <c:axId val="1193263560"/>
      </c:barChart>
      <c:catAx>
        <c:axId val="11932632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3263560"/>
        <c:crosses val="autoZero"/>
        <c:auto val="1"/>
        <c:lblAlgn val="ctr"/>
        <c:lblOffset val="100"/>
        <c:noMultiLvlLbl val="0"/>
      </c:catAx>
      <c:valAx>
        <c:axId val="1193263560"/>
        <c:scaling>
          <c:orientation val="minMax"/>
          <c:min val="1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,,\ &quot;M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3263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/>
                </a:solidFill>
              </a:rPr>
              <a:t>Could specific changes in Daily Customer Count improve low-performing store performance?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v>Increased Total Store Sales</c:v>
          </c:tx>
          <c:spPr>
            <a:solidFill>
              <a:schemeClr val="accent1">
                <a:shade val="7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'Optimization 2'!$F$236:$F$237</c:f>
              <c:strCache>
                <c:ptCount val="2"/>
                <c:pt idx="0">
                  <c:v>Increased DCC by 50%</c:v>
                </c:pt>
                <c:pt idx="1">
                  <c:v>Increased DCC by 100%</c:v>
                </c:pt>
              </c:strCache>
            </c:strRef>
          </c:cat>
          <c:val>
            <c:numRef>
              <c:f>'Optimization 2'!$G$236:$G$237</c:f>
              <c:numCache>
                <c:formatCode>_("$"* #,##0.00_);_("$"* \(#,##0.00\);_("$"* "-"??_);_(@_)</c:formatCode>
                <c:ptCount val="2"/>
                <c:pt idx="0">
                  <c:v>8398464.1702624485</c:v>
                </c:pt>
                <c:pt idx="1">
                  <c:v>8307188.340524896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E90-40CC-8295-E4235F6BAEF9}"/>
            </c:ext>
          </c:extLst>
        </c:ser>
        <c:ser>
          <c:idx val="0"/>
          <c:order val="1"/>
          <c:tx>
            <c:v>Original Total Store Sales</c:v>
          </c:tx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'Optimization 2'!$J$231:$J$232</c:f>
              <c:numCache>
                <c:formatCode>_("$"* #,##0.00_);_("$"* \(#,##0.00\);_("$"* "-"??_);_(@_)</c:formatCode>
                <c:ptCount val="2"/>
                <c:pt idx="0">
                  <c:v>8489740</c:v>
                </c:pt>
                <c:pt idx="1">
                  <c:v>8489740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E90-40CC-8295-E4235F6BAEF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215843976"/>
        <c:axId val="1215845416"/>
      </c:barChart>
      <c:catAx>
        <c:axId val="12158439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5845416"/>
        <c:crosses val="autoZero"/>
        <c:auto val="1"/>
        <c:lblAlgn val="ctr"/>
        <c:lblOffset val="100"/>
        <c:noMultiLvlLbl val="0"/>
      </c:catAx>
      <c:valAx>
        <c:axId val="1215845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,,\ &quot;M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5843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[stores_data_analysis.xlsx]Pivot Table Sales Category!PivotTable3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Can</a:t>
            </a:r>
            <a:r>
              <a:rPr lang="en-US" sz="1200" baseline="0"/>
              <a:t> stores be grouped into high-performing, average, and low-performing categories based on sales?</a:t>
            </a:r>
            <a:endParaRPr 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7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8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'Pivot Table Sales Category'!$B$3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D6A5-4A91-BCFF-C4E47B520F64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D6A5-4A91-BCFF-C4E47B520F64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D6A5-4A91-BCFF-C4E47B520F64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Table Sales Category'!$A$4:$A$7</c:f>
              <c:strCache>
                <c:ptCount val="3"/>
                <c:pt idx="0">
                  <c:v>Average</c:v>
                </c:pt>
                <c:pt idx="1">
                  <c:v>High-performing</c:v>
                </c:pt>
                <c:pt idx="2">
                  <c:v>Low -performing</c:v>
                </c:pt>
              </c:strCache>
            </c:strRef>
          </c:cat>
          <c:val>
            <c:numRef>
              <c:f>'Pivot Table Sales Category'!$B$4:$B$7</c:f>
              <c:numCache>
                <c:formatCode>General</c:formatCode>
                <c:ptCount val="3"/>
                <c:pt idx="0">
                  <c:v>448</c:v>
                </c:pt>
                <c:pt idx="1">
                  <c:v>224</c:v>
                </c:pt>
                <c:pt idx="2">
                  <c:v>224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6A5-4A91-BCFF-C4E47B520F6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482460900134011"/>
          <c:y val="0.38096098966949199"/>
          <c:w val="0.27252972197160341"/>
          <c:h val="0.31441889192921396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[stores_data_analysis.xlsx]Pivot Table Sales Category!PivotTable3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baseline="0">
                <a:solidFill>
                  <a:sysClr val="windowText" lastClr="000000">
                    <a:lumMod val="75000"/>
                    <a:lumOff val="25000"/>
                  </a:sysClr>
                </a:solidFill>
              </a:rPr>
              <a:t>Can stores be grouped into high-performing, average, and low-performing categories based on sales?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Sales Category'!$B$3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 Sales Category'!$A$4:$A$7</c:f>
              <c:strCache>
                <c:ptCount val="3"/>
                <c:pt idx="0">
                  <c:v>Average</c:v>
                </c:pt>
                <c:pt idx="1">
                  <c:v>High-performing</c:v>
                </c:pt>
                <c:pt idx="2">
                  <c:v>Low -performing</c:v>
                </c:pt>
              </c:strCache>
            </c:strRef>
          </c:cat>
          <c:val>
            <c:numRef>
              <c:f>'Pivot Table Sales Category'!$B$4:$B$7</c:f>
              <c:numCache>
                <c:formatCode>General</c:formatCode>
                <c:ptCount val="3"/>
                <c:pt idx="0">
                  <c:v>448</c:v>
                </c:pt>
                <c:pt idx="1">
                  <c:v>224</c:v>
                </c:pt>
                <c:pt idx="2">
                  <c:v>224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67-4AD0-A808-5B78F11EF1A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68865120"/>
        <c:axId val="768867280"/>
      </c:barChart>
      <c:catAx>
        <c:axId val="768865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867280"/>
        <c:crosses val="autoZero"/>
        <c:auto val="1"/>
        <c:lblAlgn val="ctr"/>
        <c:lblOffset val="100"/>
        <c:noMultiLvlLbl val="0"/>
      </c:catAx>
      <c:valAx>
        <c:axId val="76886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>
                    <a:solidFill>
                      <a:schemeClr val="tx1"/>
                    </a:solidFill>
                  </a:rPr>
                  <a:t>Store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865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[stores_data_analysis.xlsx]Pivot Table Customer Category!PivotTable4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u="none" strike="noStrike" kern="1200" baseline="0">
                <a:solidFill>
                  <a:schemeClr val="tx1"/>
                </a:solidFill>
              </a:rPr>
              <a:t>Can stores be grouped into high-performing, average, and low-performing categories based on daily customer count?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'Pivot Table Customer Category'!$B$3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98C-4184-997D-F885DF135A9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98C-4184-997D-F885DF135A9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C98C-4184-997D-F885DF135A95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Table Customer Category'!$A$4:$A$7</c:f>
              <c:strCache>
                <c:ptCount val="3"/>
                <c:pt idx="0">
                  <c:v>Average</c:v>
                </c:pt>
                <c:pt idx="1">
                  <c:v>High-performing</c:v>
                </c:pt>
                <c:pt idx="2">
                  <c:v>Low -performing</c:v>
                </c:pt>
              </c:strCache>
            </c:strRef>
          </c:cat>
          <c:val>
            <c:numRef>
              <c:f>'Pivot Table Customer Category'!$B$4:$B$7</c:f>
              <c:numCache>
                <c:formatCode>General</c:formatCode>
                <c:ptCount val="3"/>
                <c:pt idx="0">
                  <c:v>459</c:v>
                </c:pt>
                <c:pt idx="1">
                  <c:v>220</c:v>
                </c:pt>
                <c:pt idx="2">
                  <c:v>217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98C-4184-997D-F885DF135A9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232808398950129"/>
          <c:y val="0.35264946048410617"/>
          <c:w val="0.27044969378827649"/>
          <c:h val="0.31308034412365121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[stores_data_analysis.xlsx]Pivot Table Customer Category!PivotTable4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baseline="0">
                <a:solidFill>
                  <a:schemeClr val="tx1"/>
                </a:solidFill>
              </a:rPr>
              <a:t>Can stores be grouped into high-performing, average, and low-performing categories based on daily customer count?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Customer Category'!$B$3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 Customer Category'!$A$4:$A$7</c:f>
              <c:strCache>
                <c:ptCount val="3"/>
                <c:pt idx="0">
                  <c:v>Average</c:v>
                </c:pt>
                <c:pt idx="1">
                  <c:v>High-performing</c:v>
                </c:pt>
                <c:pt idx="2">
                  <c:v>Low -performing</c:v>
                </c:pt>
              </c:strCache>
            </c:strRef>
          </c:cat>
          <c:val>
            <c:numRef>
              <c:f>'Pivot Table Customer Category'!$B$4:$B$7</c:f>
              <c:numCache>
                <c:formatCode>General</c:formatCode>
                <c:ptCount val="3"/>
                <c:pt idx="0">
                  <c:v>459</c:v>
                </c:pt>
                <c:pt idx="1">
                  <c:v>220</c:v>
                </c:pt>
                <c:pt idx="2">
                  <c:v>217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5B-447E-A5FA-01228CDB197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68866920"/>
        <c:axId val="696228536"/>
      </c:barChart>
      <c:catAx>
        <c:axId val="768866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228536"/>
        <c:crosses val="autoZero"/>
        <c:auto val="1"/>
        <c:lblAlgn val="ctr"/>
        <c:lblOffset val="100"/>
        <c:noMultiLvlLbl val="0"/>
      </c:catAx>
      <c:valAx>
        <c:axId val="696228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chemeClr val="tx1"/>
                    </a:solidFill>
                  </a:rPr>
                  <a:t>Store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866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Store</a:t>
            </a:r>
            <a:r>
              <a:rPr lang="en-US" b="1" baseline="0">
                <a:solidFill>
                  <a:sysClr val="windowText" lastClr="000000"/>
                </a:solidFill>
              </a:rPr>
              <a:t> Area</a:t>
            </a:r>
            <a:endParaRPr 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minus"/>
            <c:errValType val="percentage"/>
            <c:noEndCap val="1"/>
            <c:val val="100"/>
            <c:spPr>
              <a:noFill/>
              <a:ln w="508000" cap="flat" cmpd="sng" algn="ctr">
                <a:solidFill>
                  <a:schemeClr val="accent4">
                    <a:lumMod val="50000"/>
                  </a:schemeClr>
                </a:solidFill>
                <a:prstDash val="solid"/>
                <a:round/>
              </a:ln>
              <a:effectLst/>
            </c:spPr>
          </c:errBars>
          <c:xVal>
            <c:numRef>
              <c:f>'Trends and Patterns'!$E$12:$E$24</c:f>
              <c:numCache>
                <c:formatCode>General</c:formatCode>
                <c:ptCount val="13"/>
                <c:pt idx="0">
                  <c:v>725</c:v>
                </c:pt>
                <c:pt idx="1">
                  <c:v>857</c:v>
                </c:pt>
                <c:pt idx="2">
                  <c:v>989</c:v>
                </c:pt>
                <c:pt idx="3">
                  <c:v>1121</c:v>
                </c:pt>
                <c:pt idx="4">
                  <c:v>1253</c:v>
                </c:pt>
                <c:pt idx="5">
                  <c:v>1385</c:v>
                </c:pt>
                <c:pt idx="6">
                  <c:v>1517</c:v>
                </c:pt>
                <c:pt idx="7">
                  <c:v>1649</c:v>
                </c:pt>
                <c:pt idx="8">
                  <c:v>1781</c:v>
                </c:pt>
                <c:pt idx="9">
                  <c:v>1913</c:v>
                </c:pt>
                <c:pt idx="10">
                  <c:v>2045</c:v>
                </c:pt>
                <c:pt idx="11">
                  <c:v>2177</c:v>
                </c:pt>
                <c:pt idx="12">
                  <c:v>2309</c:v>
                </c:pt>
              </c:numCache>
            </c:numRef>
          </c:xVal>
          <c:yVal>
            <c:numRef>
              <c:f>'Trends and Patterns'!$F$12:$F$24</c:f>
              <c:numCache>
                <c:formatCode>General</c:formatCode>
                <c:ptCount val="13"/>
                <c:pt idx="0">
                  <c:v>1</c:v>
                </c:pt>
                <c:pt idx="1">
                  <c:v>7</c:v>
                </c:pt>
                <c:pt idx="2">
                  <c:v>23</c:v>
                </c:pt>
                <c:pt idx="3">
                  <c:v>63</c:v>
                </c:pt>
                <c:pt idx="4">
                  <c:v>117</c:v>
                </c:pt>
                <c:pt idx="5">
                  <c:v>158</c:v>
                </c:pt>
                <c:pt idx="6">
                  <c:v>202</c:v>
                </c:pt>
                <c:pt idx="7">
                  <c:v>140</c:v>
                </c:pt>
                <c:pt idx="8">
                  <c:v>96</c:v>
                </c:pt>
                <c:pt idx="9">
                  <c:v>64</c:v>
                </c:pt>
                <c:pt idx="10">
                  <c:v>22</c:v>
                </c:pt>
                <c:pt idx="11">
                  <c:v>2</c:v>
                </c:pt>
                <c:pt idx="1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73-4403-AC37-719FA0FA2E9F}"/>
            </c:ext>
          </c:extLst>
        </c:ser>
        <c:ser>
          <c:idx val="1"/>
          <c:order val="1"/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'Trends and Patterns'!$R$12:$R$1511</c:f>
              <c:numCache>
                <c:formatCode>General</c:formatCode>
                <c:ptCount val="1500"/>
                <c:pt idx="0">
                  <c:v>760</c:v>
                </c:pt>
                <c:pt idx="1">
                  <c:v>761</c:v>
                </c:pt>
                <c:pt idx="2">
                  <c:v>762</c:v>
                </c:pt>
                <c:pt idx="3">
                  <c:v>763</c:v>
                </c:pt>
                <c:pt idx="4">
                  <c:v>764</c:v>
                </c:pt>
                <c:pt idx="5">
                  <c:v>765</c:v>
                </c:pt>
                <c:pt idx="6">
                  <c:v>766</c:v>
                </c:pt>
                <c:pt idx="7">
                  <c:v>767</c:v>
                </c:pt>
                <c:pt idx="8">
                  <c:v>768</c:v>
                </c:pt>
                <c:pt idx="9">
                  <c:v>769</c:v>
                </c:pt>
                <c:pt idx="10">
                  <c:v>770</c:v>
                </c:pt>
                <c:pt idx="11">
                  <c:v>771</c:v>
                </c:pt>
                <c:pt idx="12">
                  <c:v>772</c:v>
                </c:pt>
                <c:pt idx="13">
                  <c:v>773</c:v>
                </c:pt>
                <c:pt idx="14">
                  <c:v>774</c:v>
                </c:pt>
                <c:pt idx="15">
                  <c:v>775</c:v>
                </c:pt>
                <c:pt idx="16">
                  <c:v>776</c:v>
                </c:pt>
                <c:pt idx="17">
                  <c:v>777</c:v>
                </c:pt>
                <c:pt idx="18">
                  <c:v>778</c:v>
                </c:pt>
                <c:pt idx="19">
                  <c:v>779</c:v>
                </c:pt>
                <c:pt idx="20">
                  <c:v>780</c:v>
                </c:pt>
                <c:pt idx="21">
                  <c:v>781</c:v>
                </c:pt>
                <c:pt idx="22">
                  <c:v>782</c:v>
                </c:pt>
                <c:pt idx="23">
                  <c:v>783</c:v>
                </c:pt>
                <c:pt idx="24">
                  <c:v>784</c:v>
                </c:pt>
                <c:pt idx="25">
                  <c:v>785</c:v>
                </c:pt>
                <c:pt idx="26">
                  <c:v>786</c:v>
                </c:pt>
                <c:pt idx="27">
                  <c:v>787</c:v>
                </c:pt>
                <c:pt idx="28">
                  <c:v>788</c:v>
                </c:pt>
                <c:pt idx="29">
                  <c:v>789</c:v>
                </c:pt>
                <c:pt idx="30">
                  <c:v>790</c:v>
                </c:pt>
                <c:pt idx="31">
                  <c:v>791</c:v>
                </c:pt>
                <c:pt idx="32">
                  <c:v>792</c:v>
                </c:pt>
                <c:pt idx="33">
                  <c:v>793</c:v>
                </c:pt>
                <c:pt idx="34">
                  <c:v>794</c:v>
                </c:pt>
                <c:pt idx="35">
                  <c:v>795</c:v>
                </c:pt>
                <c:pt idx="36">
                  <c:v>796</c:v>
                </c:pt>
                <c:pt idx="37">
                  <c:v>797</c:v>
                </c:pt>
                <c:pt idx="38">
                  <c:v>798</c:v>
                </c:pt>
                <c:pt idx="39">
                  <c:v>799</c:v>
                </c:pt>
                <c:pt idx="40">
                  <c:v>800</c:v>
                </c:pt>
                <c:pt idx="41">
                  <c:v>801</c:v>
                </c:pt>
                <c:pt idx="42">
                  <c:v>802</c:v>
                </c:pt>
                <c:pt idx="43">
                  <c:v>803</c:v>
                </c:pt>
                <c:pt idx="44">
                  <c:v>804</c:v>
                </c:pt>
                <c:pt idx="45">
                  <c:v>805</c:v>
                </c:pt>
                <c:pt idx="46">
                  <c:v>806</c:v>
                </c:pt>
                <c:pt idx="47">
                  <c:v>807</c:v>
                </c:pt>
                <c:pt idx="48">
                  <c:v>808</c:v>
                </c:pt>
                <c:pt idx="49">
                  <c:v>809</c:v>
                </c:pt>
                <c:pt idx="50">
                  <c:v>810</c:v>
                </c:pt>
                <c:pt idx="51">
                  <c:v>811</c:v>
                </c:pt>
                <c:pt idx="52">
                  <c:v>812</c:v>
                </c:pt>
                <c:pt idx="53">
                  <c:v>813</c:v>
                </c:pt>
                <c:pt idx="54">
                  <c:v>814</c:v>
                </c:pt>
                <c:pt idx="55">
                  <c:v>815</c:v>
                </c:pt>
                <c:pt idx="56">
                  <c:v>816</c:v>
                </c:pt>
                <c:pt idx="57">
                  <c:v>817</c:v>
                </c:pt>
                <c:pt idx="58">
                  <c:v>818</c:v>
                </c:pt>
                <c:pt idx="59">
                  <c:v>819</c:v>
                </c:pt>
                <c:pt idx="60">
                  <c:v>820</c:v>
                </c:pt>
                <c:pt idx="61">
                  <c:v>821</c:v>
                </c:pt>
                <c:pt idx="62">
                  <c:v>822</c:v>
                </c:pt>
                <c:pt idx="63">
                  <c:v>823</c:v>
                </c:pt>
                <c:pt idx="64">
                  <c:v>824</c:v>
                </c:pt>
                <c:pt idx="65">
                  <c:v>825</c:v>
                </c:pt>
                <c:pt idx="66">
                  <c:v>826</c:v>
                </c:pt>
                <c:pt idx="67">
                  <c:v>827</c:v>
                </c:pt>
                <c:pt idx="68">
                  <c:v>828</c:v>
                </c:pt>
                <c:pt idx="69">
                  <c:v>829</c:v>
                </c:pt>
                <c:pt idx="70">
                  <c:v>830</c:v>
                </c:pt>
                <c:pt idx="71">
                  <c:v>831</c:v>
                </c:pt>
                <c:pt idx="72">
                  <c:v>832</c:v>
                </c:pt>
                <c:pt idx="73">
                  <c:v>833</c:v>
                </c:pt>
                <c:pt idx="74">
                  <c:v>834</c:v>
                </c:pt>
                <c:pt idx="75">
                  <c:v>835</c:v>
                </c:pt>
                <c:pt idx="76">
                  <c:v>836</c:v>
                </c:pt>
                <c:pt idx="77">
                  <c:v>837</c:v>
                </c:pt>
                <c:pt idx="78">
                  <c:v>838</c:v>
                </c:pt>
                <c:pt idx="79">
                  <c:v>839</c:v>
                </c:pt>
                <c:pt idx="80">
                  <c:v>840</c:v>
                </c:pt>
                <c:pt idx="81">
                  <c:v>841</c:v>
                </c:pt>
                <c:pt idx="82">
                  <c:v>842</c:v>
                </c:pt>
                <c:pt idx="83">
                  <c:v>843</c:v>
                </c:pt>
                <c:pt idx="84">
                  <c:v>844</c:v>
                </c:pt>
                <c:pt idx="85">
                  <c:v>845</c:v>
                </c:pt>
                <c:pt idx="86">
                  <c:v>846</c:v>
                </c:pt>
                <c:pt idx="87">
                  <c:v>847</c:v>
                </c:pt>
                <c:pt idx="88">
                  <c:v>848</c:v>
                </c:pt>
                <c:pt idx="89">
                  <c:v>849</c:v>
                </c:pt>
                <c:pt idx="90">
                  <c:v>850</c:v>
                </c:pt>
                <c:pt idx="91">
                  <c:v>851</c:v>
                </c:pt>
                <c:pt idx="92">
                  <c:v>852</c:v>
                </c:pt>
                <c:pt idx="93">
                  <c:v>853</c:v>
                </c:pt>
                <c:pt idx="94">
                  <c:v>854</c:v>
                </c:pt>
                <c:pt idx="95">
                  <c:v>855</c:v>
                </c:pt>
                <c:pt idx="96">
                  <c:v>856</c:v>
                </c:pt>
                <c:pt idx="97">
                  <c:v>857</c:v>
                </c:pt>
                <c:pt idx="98">
                  <c:v>858</c:v>
                </c:pt>
                <c:pt idx="99">
                  <c:v>859</c:v>
                </c:pt>
                <c:pt idx="100">
                  <c:v>860</c:v>
                </c:pt>
                <c:pt idx="101">
                  <c:v>861</c:v>
                </c:pt>
                <c:pt idx="102">
                  <c:v>862</c:v>
                </c:pt>
                <c:pt idx="103">
                  <c:v>863</c:v>
                </c:pt>
                <c:pt idx="104">
                  <c:v>864</c:v>
                </c:pt>
                <c:pt idx="105">
                  <c:v>865</c:v>
                </c:pt>
                <c:pt idx="106">
                  <c:v>866</c:v>
                </c:pt>
                <c:pt idx="107">
                  <c:v>867</c:v>
                </c:pt>
                <c:pt idx="108">
                  <c:v>868</c:v>
                </c:pt>
                <c:pt idx="109">
                  <c:v>869</c:v>
                </c:pt>
                <c:pt idx="110">
                  <c:v>870</c:v>
                </c:pt>
                <c:pt idx="111">
                  <c:v>871</c:v>
                </c:pt>
                <c:pt idx="112">
                  <c:v>872</c:v>
                </c:pt>
                <c:pt idx="113">
                  <c:v>873</c:v>
                </c:pt>
                <c:pt idx="114">
                  <c:v>874</c:v>
                </c:pt>
                <c:pt idx="115">
                  <c:v>875</c:v>
                </c:pt>
                <c:pt idx="116">
                  <c:v>876</c:v>
                </c:pt>
                <c:pt idx="117">
                  <c:v>877</c:v>
                </c:pt>
                <c:pt idx="118">
                  <c:v>878</c:v>
                </c:pt>
                <c:pt idx="119">
                  <c:v>879</c:v>
                </c:pt>
                <c:pt idx="120">
                  <c:v>880</c:v>
                </c:pt>
                <c:pt idx="121">
                  <c:v>881</c:v>
                </c:pt>
                <c:pt idx="122">
                  <c:v>882</c:v>
                </c:pt>
                <c:pt idx="123">
                  <c:v>883</c:v>
                </c:pt>
                <c:pt idx="124">
                  <c:v>884</c:v>
                </c:pt>
                <c:pt idx="125">
                  <c:v>885</c:v>
                </c:pt>
                <c:pt idx="126">
                  <c:v>886</c:v>
                </c:pt>
                <c:pt idx="127">
                  <c:v>887</c:v>
                </c:pt>
                <c:pt idx="128">
                  <c:v>888</c:v>
                </c:pt>
                <c:pt idx="129">
                  <c:v>889</c:v>
                </c:pt>
                <c:pt idx="130">
                  <c:v>890</c:v>
                </c:pt>
                <c:pt idx="131">
                  <c:v>891</c:v>
                </c:pt>
                <c:pt idx="132">
                  <c:v>892</c:v>
                </c:pt>
                <c:pt idx="133">
                  <c:v>893</c:v>
                </c:pt>
                <c:pt idx="134">
                  <c:v>894</c:v>
                </c:pt>
                <c:pt idx="135">
                  <c:v>895</c:v>
                </c:pt>
                <c:pt idx="136">
                  <c:v>896</c:v>
                </c:pt>
                <c:pt idx="137">
                  <c:v>897</c:v>
                </c:pt>
                <c:pt idx="138">
                  <c:v>898</c:v>
                </c:pt>
                <c:pt idx="139">
                  <c:v>899</c:v>
                </c:pt>
                <c:pt idx="140">
                  <c:v>900</c:v>
                </c:pt>
                <c:pt idx="141">
                  <c:v>901</c:v>
                </c:pt>
                <c:pt idx="142">
                  <c:v>902</c:v>
                </c:pt>
                <c:pt idx="143">
                  <c:v>903</c:v>
                </c:pt>
                <c:pt idx="144">
                  <c:v>904</c:v>
                </c:pt>
                <c:pt idx="145">
                  <c:v>905</c:v>
                </c:pt>
                <c:pt idx="146">
                  <c:v>906</c:v>
                </c:pt>
                <c:pt idx="147">
                  <c:v>907</c:v>
                </c:pt>
                <c:pt idx="148">
                  <c:v>908</c:v>
                </c:pt>
                <c:pt idx="149">
                  <c:v>909</c:v>
                </c:pt>
                <c:pt idx="150">
                  <c:v>910</c:v>
                </c:pt>
                <c:pt idx="151">
                  <c:v>911</c:v>
                </c:pt>
                <c:pt idx="152">
                  <c:v>912</c:v>
                </c:pt>
                <c:pt idx="153">
                  <c:v>913</c:v>
                </c:pt>
                <c:pt idx="154">
                  <c:v>914</c:v>
                </c:pt>
                <c:pt idx="155">
                  <c:v>915</c:v>
                </c:pt>
                <c:pt idx="156">
                  <c:v>916</c:v>
                </c:pt>
                <c:pt idx="157">
                  <c:v>917</c:v>
                </c:pt>
                <c:pt idx="158">
                  <c:v>918</c:v>
                </c:pt>
                <c:pt idx="159">
                  <c:v>919</c:v>
                </c:pt>
                <c:pt idx="160">
                  <c:v>920</c:v>
                </c:pt>
                <c:pt idx="161">
                  <c:v>921</c:v>
                </c:pt>
                <c:pt idx="162">
                  <c:v>922</c:v>
                </c:pt>
                <c:pt idx="163">
                  <c:v>923</c:v>
                </c:pt>
                <c:pt idx="164">
                  <c:v>924</c:v>
                </c:pt>
                <c:pt idx="165">
                  <c:v>925</c:v>
                </c:pt>
                <c:pt idx="166">
                  <c:v>926</c:v>
                </c:pt>
                <c:pt idx="167">
                  <c:v>927</c:v>
                </c:pt>
                <c:pt idx="168">
                  <c:v>928</c:v>
                </c:pt>
                <c:pt idx="169">
                  <c:v>929</c:v>
                </c:pt>
                <c:pt idx="170">
                  <c:v>930</c:v>
                </c:pt>
                <c:pt idx="171">
                  <c:v>931</c:v>
                </c:pt>
                <c:pt idx="172">
                  <c:v>932</c:v>
                </c:pt>
                <c:pt idx="173">
                  <c:v>933</c:v>
                </c:pt>
                <c:pt idx="174">
                  <c:v>934</c:v>
                </c:pt>
                <c:pt idx="175">
                  <c:v>935</c:v>
                </c:pt>
                <c:pt idx="176">
                  <c:v>936</c:v>
                </c:pt>
                <c:pt idx="177">
                  <c:v>937</c:v>
                </c:pt>
                <c:pt idx="178">
                  <c:v>938</c:v>
                </c:pt>
                <c:pt idx="179">
                  <c:v>939</c:v>
                </c:pt>
                <c:pt idx="180">
                  <c:v>940</c:v>
                </c:pt>
                <c:pt idx="181">
                  <c:v>941</c:v>
                </c:pt>
                <c:pt idx="182">
                  <c:v>942</c:v>
                </c:pt>
                <c:pt idx="183">
                  <c:v>943</c:v>
                </c:pt>
                <c:pt idx="184">
                  <c:v>944</c:v>
                </c:pt>
                <c:pt idx="185">
                  <c:v>945</c:v>
                </c:pt>
                <c:pt idx="186">
                  <c:v>946</c:v>
                </c:pt>
                <c:pt idx="187">
                  <c:v>947</c:v>
                </c:pt>
                <c:pt idx="188">
                  <c:v>948</c:v>
                </c:pt>
                <c:pt idx="189">
                  <c:v>949</c:v>
                </c:pt>
                <c:pt idx="190">
                  <c:v>950</c:v>
                </c:pt>
                <c:pt idx="191">
                  <c:v>951</c:v>
                </c:pt>
                <c:pt idx="192">
                  <c:v>952</c:v>
                </c:pt>
                <c:pt idx="193">
                  <c:v>953</c:v>
                </c:pt>
                <c:pt idx="194">
                  <c:v>954</c:v>
                </c:pt>
                <c:pt idx="195">
                  <c:v>955</c:v>
                </c:pt>
                <c:pt idx="196">
                  <c:v>956</c:v>
                </c:pt>
                <c:pt idx="197">
                  <c:v>957</c:v>
                </c:pt>
                <c:pt idx="198">
                  <c:v>958</c:v>
                </c:pt>
                <c:pt idx="199">
                  <c:v>959</c:v>
                </c:pt>
                <c:pt idx="200">
                  <c:v>960</c:v>
                </c:pt>
                <c:pt idx="201">
                  <c:v>961</c:v>
                </c:pt>
                <c:pt idx="202">
                  <c:v>962</c:v>
                </c:pt>
                <c:pt idx="203">
                  <c:v>963</c:v>
                </c:pt>
                <c:pt idx="204">
                  <c:v>964</c:v>
                </c:pt>
                <c:pt idx="205">
                  <c:v>965</c:v>
                </c:pt>
                <c:pt idx="206">
                  <c:v>966</c:v>
                </c:pt>
                <c:pt idx="207">
                  <c:v>967</c:v>
                </c:pt>
                <c:pt idx="208">
                  <c:v>968</c:v>
                </c:pt>
                <c:pt idx="209">
                  <c:v>969</c:v>
                </c:pt>
                <c:pt idx="210">
                  <c:v>970</c:v>
                </c:pt>
                <c:pt idx="211">
                  <c:v>971</c:v>
                </c:pt>
                <c:pt idx="212">
                  <c:v>972</c:v>
                </c:pt>
                <c:pt idx="213">
                  <c:v>973</c:v>
                </c:pt>
                <c:pt idx="214">
                  <c:v>974</c:v>
                </c:pt>
                <c:pt idx="215">
                  <c:v>975</c:v>
                </c:pt>
                <c:pt idx="216">
                  <c:v>976</c:v>
                </c:pt>
                <c:pt idx="217">
                  <c:v>977</c:v>
                </c:pt>
                <c:pt idx="218">
                  <c:v>978</c:v>
                </c:pt>
                <c:pt idx="219">
                  <c:v>979</c:v>
                </c:pt>
                <c:pt idx="220">
                  <c:v>980</c:v>
                </c:pt>
                <c:pt idx="221">
                  <c:v>981</c:v>
                </c:pt>
                <c:pt idx="222">
                  <c:v>982</c:v>
                </c:pt>
                <c:pt idx="223">
                  <c:v>983</c:v>
                </c:pt>
                <c:pt idx="224">
                  <c:v>984</c:v>
                </c:pt>
                <c:pt idx="225">
                  <c:v>985</c:v>
                </c:pt>
                <c:pt idx="226">
                  <c:v>986</c:v>
                </c:pt>
                <c:pt idx="227">
                  <c:v>987</c:v>
                </c:pt>
                <c:pt idx="228">
                  <c:v>988</c:v>
                </c:pt>
                <c:pt idx="229">
                  <c:v>989</c:v>
                </c:pt>
                <c:pt idx="230">
                  <c:v>990</c:v>
                </c:pt>
                <c:pt idx="231">
                  <c:v>991</c:v>
                </c:pt>
                <c:pt idx="232">
                  <c:v>992</c:v>
                </c:pt>
                <c:pt idx="233">
                  <c:v>993</c:v>
                </c:pt>
                <c:pt idx="234">
                  <c:v>994</c:v>
                </c:pt>
                <c:pt idx="235">
                  <c:v>995</c:v>
                </c:pt>
                <c:pt idx="236">
                  <c:v>996</c:v>
                </c:pt>
                <c:pt idx="237">
                  <c:v>997</c:v>
                </c:pt>
                <c:pt idx="238">
                  <c:v>998</c:v>
                </c:pt>
                <c:pt idx="239">
                  <c:v>999</c:v>
                </c:pt>
                <c:pt idx="240">
                  <c:v>1000</c:v>
                </c:pt>
                <c:pt idx="241">
                  <c:v>1001</c:v>
                </c:pt>
                <c:pt idx="242">
                  <c:v>1002</c:v>
                </c:pt>
                <c:pt idx="243">
                  <c:v>1003</c:v>
                </c:pt>
                <c:pt idx="244">
                  <c:v>1004</c:v>
                </c:pt>
                <c:pt idx="245">
                  <c:v>1005</c:v>
                </c:pt>
                <c:pt idx="246">
                  <c:v>1006</c:v>
                </c:pt>
                <c:pt idx="247">
                  <c:v>1007</c:v>
                </c:pt>
                <c:pt idx="248">
                  <c:v>1008</c:v>
                </c:pt>
                <c:pt idx="249">
                  <c:v>1009</c:v>
                </c:pt>
                <c:pt idx="250">
                  <c:v>1010</c:v>
                </c:pt>
                <c:pt idx="251">
                  <c:v>1011</c:v>
                </c:pt>
                <c:pt idx="252">
                  <c:v>1012</c:v>
                </c:pt>
                <c:pt idx="253">
                  <c:v>1013</c:v>
                </c:pt>
                <c:pt idx="254">
                  <c:v>1014</c:v>
                </c:pt>
                <c:pt idx="255">
                  <c:v>1015</c:v>
                </c:pt>
                <c:pt idx="256">
                  <c:v>1016</c:v>
                </c:pt>
                <c:pt idx="257">
                  <c:v>1017</c:v>
                </c:pt>
                <c:pt idx="258">
                  <c:v>1018</c:v>
                </c:pt>
                <c:pt idx="259">
                  <c:v>1019</c:v>
                </c:pt>
                <c:pt idx="260">
                  <c:v>1020</c:v>
                </c:pt>
                <c:pt idx="261">
                  <c:v>1021</c:v>
                </c:pt>
                <c:pt idx="262">
                  <c:v>1022</c:v>
                </c:pt>
                <c:pt idx="263">
                  <c:v>1023</c:v>
                </c:pt>
                <c:pt idx="264">
                  <c:v>1024</c:v>
                </c:pt>
                <c:pt idx="265">
                  <c:v>1025</c:v>
                </c:pt>
                <c:pt idx="266">
                  <c:v>1026</c:v>
                </c:pt>
                <c:pt idx="267">
                  <c:v>1027</c:v>
                </c:pt>
                <c:pt idx="268">
                  <c:v>1028</c:v>
                </c:pt>
                <c:pt idx="269">
                  <c:v>1029</c:v>
                </c:pt>
                <c:pt idx="270">
                  <c:v>1030</c:v>
                </c:pt>
                <c:pt idx="271">
                  <c:v>1031</c:v>
                </c:pt>
                <c:pt idx="272">
                  <c:v>1032</c:v>
                </c:pt>
                <c:pt idx="273">
                  <c:v>1033</c:v>
                </c:pt>
                <c:pt idx="274">
                  <c:v>1034</c:v>
                </c:pt>
                <c:pt idx="275">
                  <c:v>1035</c:v>
                </c:pt>
                <c:pt idx="276">
                  <c:v>1036</c:v>
                </c:pt>
                <c:pt idx="277">
                  <c:v>1037</c:v>
                </c:pt>
                <c:pt idx="278">
                  <c:v>1038</c:v>
                </c:pt>
                <c:pt idx="279">
                  <c:v>1039</c:v>
                </c:pt>
                <c:pt idx="280">
                  <c:v>1040</c:v>
                </c:pt>
                <c:pt idx="281">
                  <c:v>1041</c:v>
                </c:pt>
                <c:pt idx="282">
                  <c:v>1042</c:v>
                </c:pt>
                <c:pt idx="283">
                  <c:v>1043</c:v>
                </c:pt>
                <c:pt idx="284">
                  <c:v>1044</c:v>
                </c:pt>
                <c:pt idx="285">
                  <c:v>1045</c:v>
                </c:pt>
                <c:pt idx="286">
                  <c:v>1046</c:v>
                </c:pt>
                <c:pt idx="287">
                  <c:v>1047</c:v>
                </c:pt>
                <c:pt idx="288">
                  <c:v>1048</c:v>
                </c:pt>
                <c:pt idx="289">
                  <c:v>1049</c:v>
                </c:pt>
                <c:pt idx="290">
                  <c:v>1050</c:v>
                </c:pt>
                <c:pt idx="291">
                  <c:v>1051</c:v>
                </c:pt>
                <c:pt idx="292">
                  <c:v>1052</c:v>
                </c:pt>
                <c:pt idx="293">
                  <c:v>1053</c:v>
                </c:pt>
                <c:pt idx="294">
                  <c:v>1054</c:v>
                </c:pt>
                <c:pt idx="295">
                  <c:v>1055</c:v>
                </c:pt>
                <c:pt idx="296">
                  <c:v>1056</c:v>
                </c:pt>
                <c:pt idx="297">
                  <c:v>1057</c:v>
                </c:pt>
                <c:pt idx="298">
                  <c:v>1058</c:v>
                </c:pt>
                <c:pt idx="299">
                  <c:v>1059</c:v>
                </c:pt>
                <c:pt idx="300">
                  <c:v>1060</c:v>
                </c:pt>
                <c:pt idx="301">
                  <c:v>1061</c:v>
                </c:pt>
                <c:pt idx="302">
                  <c:v>1062</c:v>
                </c:pt>
                <c:pt idx="303">
                  <c:v>1063</c:v>
                </c:pt>
                <c:pt idx="304">
                  <c:v>1064</c:v>
                </c:pt>
                <c:pt idx="305">
                  <c:v>1065</c:v>
                </c:pt>
                <c:pt idx="306">
                  <c:v>1066</c:v>
                </c:pt>
                <c:pt idx="307">
                  <c:v>1067</c:v>
                </c:pt>
                <c:pt idx="308">
                  <c:v>1068</c:v>
                </c:pt>
                <c:pt idx="309">
                  <c:v>1069</c:v>
                </c:pt>
                <c:pt idx="310">
                  <c:v>1070</c:v>
                </c:pt>
                <c:pt idx="311">
                  <c:v>1071</c:v>
                </c:pt>
                <c:pt idx="312">
                  <c:v>1072</c:v>
                </c:pt>
                <c:pt idx="313">
                  <c:v>1073</c:v>
                </c:pt>
                <c:pt idx="314">
                  <c:v>1074</c:v>
                </c:pt>
                <c:pt idx="315">
                  <c:v>1075</c:v>
                </c:pt>
                <c:pt idx="316">
                  <c:v>1076</c:v>
                </c:pt>
                <c:pt idx="317">
                  <c:v>1077</c:v>
                </c:pt>
                <c:pt idx="318">
                  <c:v>1078</c:v>
                </c:pt>
                <c:pt idx="319">
                  <c:v>1079</c:v>
                </c:pt>
                <c:pt idx="320">
                  <c:v>1080</c:v>
                </c:pt>
                <c:pt idx="321">
                  <c:v>1081</c:v>
                </c:pt>
                <c:pt idx="322">
                  <c:v>1082</c:v>
                </c:pt>
                <c:pt idx="323">
                  <c:v>1083</c:v>
                </c:pt>
                <c:pt idx="324">
                  <c:v>1084</c:v>
                </c:pt>
                <c:pt idx="325">
                  <c:v>1085</c:v>
                </c:pt>
                <c:pt idx="326">
                  <c:v>1086</c:v>
                </c:pt>
                <c:pt idx="327">
                  <c:v>1087</c:v>
                </c:pt>
                <c:pt idx="328">
                  <c:v>1088</c:v>
                </c:pt>
                <c:pt idx="329">
                  <c:v>1089</c:v>
                </c:pt>
                <c:pt idx="330">
                  <c:v>1090</c:v>
                </c:pt>
                <c:pt idx="331">
                  <c:v>1091</c:v>
                </c:pt>
                <c:pt idx="332">
                  <c:v>1092</c:v>
                </c:pt>
                <c:pt idx="333">
                  <c:v>1093</c:v>
                </c:pt>
                <c:pt idx="334">
                  <c:v>1094</c:v>
                </c:pt>
                <c:pt idx="335">
                  <c:v>1095</c:v>
                </c:pt>
                <c:pt idx="336">
                  <c:v>1096</c:v>
                </c:pt>
                <c:pt idx="337">
                  <c:v>1097</c:v>
                </c:pt>
                <c:pt idx="338">
                  <c:v>1098</c:v>
                </c:pt>
                <c:pt idx="339">
                  <c:v>1099</c:v>
                </c:pt>
                <c:pt idx="340">
                  <c:v>1100</c:v>
                </c:pt>
                <c:pt idx="341">
                  <c:v>1101</c:v>
                </c:pt>
                <c:pt idx="342">
                  <c:v>1102</c:v>
                </c:pt>
                <c:pt idx="343">
                  <c:v>1103</c:v>
                </c:pt>
                <c:pt idx="344">
                  <c:v>1104</c:v>
                </c:pt>
                <c:pt idx="345">
                  <c:v>1105</c:v>
                </c:pt>
                <c:pt idx="346">
                  <c:v>1106</c:v>
                </c:pt>
                <c:pt idx="347">
                  <c:v>1107</c:v>
                </c:pt>
                <c:pt idx="348">
                  <c:v>1108</c:v>
                </c:pt>
                <c:pt idx="349">
                  <c:v>1109</c:v>
                </c:pt>
                <c:pt idx="350">
                  <c:v>1110</c:v>
                </c:pt>
                <c:pt idx="351">
                  <c:v>1111</c:v>
                </c:pt>
                <c:pt idx="352">
                  <c:v>1112</c:v>
                </c:pt>
                <c:pt idx="353">
                  <c:v>1113</c:v>
                </c:pt>
                <c:pt idx="354">
                  <c:v>1114</c:v>
                </c:pt>
                <c:pt idx="355">
                  <c:v>1115</c:v>
                </c:pt>
                <c:pt idx="356">
                  <c:v>1116</c:v>
                </c:pt>
                <c:pt idx="357">
                  <c:v>1117</c:v>
                </c:pt>
                <c:pt idx="358">
                  <c:v>1118</c:v>
                </c:pt>
                <c:pt idx="359">
                  <c:v>1119</c:v>
                </c:pt>
                <c:pt idx="360">
                  <c:v>1120</c:v>
                </c:pt>
                <c:pt idx="361">
                  <c:v>1121</c:v>
                </c:pt>
                <c:pt idx="362">
                  <c:v>1122</c:v>
                </c:pt>
                <c:pt idx="363">
                  <c:v>1123</c:v>
                </c:pt>
                <c:pt idx="364">
                  <c:v>1124</c:v>
                </c:pt>
                <c:pt idx="365">
                  <c:v>1125</c:v>
                </c:pt>
                <c:pt idx="366">
                  <c:v>1126</c:v>
                </c:pt>
                <c:pt idx="367">
                  <c:v>1127</c:v>
                </c:pt>
                <c:pt idx="368">
                  <c:v>1128</c:v>
                </c:pt>
                <c:pt idx="369">
                  <c:v>1129</c:v>
                </c:pt>
                <c:pt idx="370">
                  <c:v>1130</c:v>
                </c:pt>
                <c:pt idx="371">
                  <c:v>1131</c:v>
                </c:pt>
                <c:pt idx="372">
                  <c:v>1132</c:v>
                </c:pt>
                <c:pt idx="373">
                  <c:v>1133</c:v>
                </c:pt>
                <c:pt idx="374">
                  <c:v>1134</c:v>
                </c:pt>
                <c:pt idx="375">
                  <c:v>1135</c:v>
                </c:pt>
                <c:pt idx="376">
                  <c:v>1136</c:v>
                </c:pt>
                <c:pt idx="377">
                  <c:v>1137</c:v>
                </c:pt>
                <c:pt idx="378">
                  <c:v>1138</c:v>
                </c:pt>
                <c:pt idx="379">
                  <c:v>1139</c:v>
                </c:pt>
                <c:pt idx="380">
                  <c:v>1140</c:v>
                </c:pt>
                <c:pt idx="381">
                  <c:v>1141</c:v>
                </c:pt>
                <c:pt idx="382">
                  <c:v>1142</c:v>
                </c:pt>
                <c:pt idx="383">
                  <c:v>1143</c:v>
                </c:pt>
                <c:pt idx="384">
                  <c:v>1144</c:v>
                </c:pt>
                <c:pt idx="385">
                  <c:v>1145</c:v>
                </c:pt>
                <c:pt idx="386">
                  <c:v>1146</c:v>
                </c:pt>
                <c:pt idx="387">
                  <c:v>1147</c:v>
                </c:pt>
                <c:pt idx="388">
                  <c:v>1148</c:v>
                </c:pt>
                <c:pt idx="389">
                  <c:v>1149</c:v>
                </c:pt>
                <c:pt idx="390">
                  <c:v>1150</c:v>
                </c:pt>
                <c:pt idx="391">
                  <c:v>1151</c:v>
                </c:pt>
                <c:pt idx="392">
                  <c:v>1152</c:v>
                </c:pt>
                <c:pt idx="393">
                  <c:v>1153</c:v>
                </c:pt>
                <c:pt idx="394">
                  <c:v>1154</c:v>
                </c:pt>
                <c:pt idx="395">
                  <c:v>1155</c:v>
                </c:pt>
                <c:pt idx="396">
                  <c:v>1156</c:v>
                </c:pt>
                <c:pt idx="397">
                  <c:v>1157</c:v>
                </c:pt>
                <c:pt idx="398">
                  <c:v>1158</c:v>
                </c:pt>
                <c:pt idx="399">
                  <c:v>1159</c:v>
                </c:pt>
                <c:pt idx="400">
                  <c:v>1160</c:v>
                </c:pt>
                <c:pt idx="401">
                  <c:v>1161</c:v>
                </c:pt>
                <c:pt idx="402">
                  <c:v>1162</c:v>
                </c:pt>
                <c:pt idx="403">
                  <c:v>1163</c:v>
                </c:pt>
                <c:pt idx="404">
                  <c:v>1164</c:v>
                </c:pt>
                <c:pt idx="405">
                  <c:v>1165</c:v>
                </c:pt>
                <c:pt idx="406">
                  <c:v>1166</c:v>
                </c:pt>
                <c:pt idx="407">
                  <c:v>1167</c:v>
                </c:pt>
                <c:pt idx="408">
                  <c:v>1168</c:v>
                </c:pt>
                <c:pt idx="409">
                  <c:v>1169</c:v>
                </c:pt>
                <c:pt idx="410">
                  <c:v>1170</c:v>
                </c:pt>
                <c:pt idx="411">
                  <c:v>1171</c:v>
                </c:pt>
                <c:pt idx="412">
                  <c:v>1172</c:v>
                </c:pt>
                <c:pt idx="413">
                  <c:v>1173</c:v>
                </c:pt>
                <c:pt idx="414">
                  <c:v>1174</c:v>
                </c:pt>
                <c:pt idx="415">
                  <c:v>1175</c:v>
                </c:pt>
                <c:pt idx="416">
                  <c:v>1176</c:v>
                </c:pt>
                <c:pt idx="417">
                  <c:v>1177</c:v>
                </c:pt>
                <c:pt idx="418">
                  <c:v>1178</c:v>
                </c:pt>
                <c:pt idx="419">
                  <c:v>1179</c:v>
                </c:pt>
                <c:pt idx="420">
                  <c:v>1180</c:v>
                </c:pt>
                <c:pt idx="421">
                  <c:v>1181</c:v>
                </c:pt>
                <c:pt idx="422">
                  <c:v>1182</c:v>
                </c:pt>
                <c:pt idx="423">
                  <c:v>1183</c:v>
                </c:pt>
                <c:pt idx="424">
                  <c:v>1184</c:v>
                </c:pt>
                <c:pt idx="425">
                  <c:v>1185</c:v>
                </c:pt>
                <c:pt idx="426">
                  <c:v>1186</c:v>
                </c:pt>
                <c:pt idx="427">
                  <c:v>1187</c:v>
                </c:pt>
                <c:pt idx="428">
                  <c:v>1188</c:v>
                </c:pt>
                <c:pt idx="429">
                  <c:v>1189</c:v>
                </c:pt>
                <c:pt idx="430">
                  <c:v>1190</c:v>
                </c:pt>
                <c:pt idx="431">
                  <c:v>1191</c:v>
                </c:pt>
                <c:pt idx="432">
                  <c:v>1192</c:v>
                </c:pt>
                <c:pt idx="433">
                  <c:v>1193</c:v>
                </c:pt>
                <c:pt idx="434">
                  <c:v>1194</c:v>
                </c:pt>
                <c:pt idx="435">
                  <c:v>1195</c:v>
                </c:pt>
                <c:pt idx="436">
                  <c:v>1196</c:v>
                </c:pt>
                <c:pt idx="437">
                  <c:v>1197</c:v>
                </c:pt>
                <c:pt idx="438">
                  <c:v>1198</c:v>
                </c:pt>
                <c:pt idx="439">
                  <c:v>1199</c:v>
                </c:pt>
                <c:pt idx="440">
                  <c:v>1200</c:v>
                </c:pt>
                <c:pt idx="441">
                  <c:v>1201</c:v>
                </c:pt>
                <c:pt idx="442">
                  <c:v>1202</c:v>
                </c:pt>
                <c:pt idx="443">
                  <c:v>1203</c:v>
                </c:pt>
                <c:pt idx="444">
                  <c:v>1204</c:v>
                </c:pt>
                <c:pt idx="445">
                  <c:v>1205</c:v>
                </c:pt>
                <c:pt idx="446">
                  <c:v>1206</c:v>
                </c:pt>
                <c:pt idx="447">
                  <c:v>1207</c:v>
                </c:pt>
                <c:pt idx="448">
                  <c:v>1208</c:v>
                </c:pt>
                <c:pt idx="449">
                  <c:v>1209</c:v>
                </c:pt>
                <c:pt idx="450">
                  <c:v>1210</c:v>
                </c:pt>
                <c:pt idx="451">
                  <c:v>1211</c:v>
                </c:pt>
                <c:pt idx="452">
                  <c:v>1212</c:v>
                </c:pt>
                <c:pt idx="453">
                  <c:v>1213</c:v>
                </c:pt>
                <c:pt idx="454">
                  <c:v>1214</c:v>
                </c:pt>
                <c:pt idx="455">
                  <c:v>1215</c:v>
                </c:pt>
                <c:pt idx="456">
                  <c:v>1216</c:v>
                </c:pt>
                <c:pt idx="457">
                  <c:v>1217</c:v>
                </c:pt>
                <c:pt idx="458">
                  <c:v>1218</c:v>
                </c:pt>
                <c:pt idx="459">
                  <c:v>1219</c:v>
                </c:pt>
                <c:pt idx="460">
                  <c:v>1220</c:v>
                </c:pt>
                <c:pt idx="461">
                  <c:v>1221</c:v>
                </c:pt>
                <c:pt idx="462">
                  <c:v>1222</c:v>
                </c:pt>
                <c:pt idx="463">
                  <c:v>1223</c:v>
                </c:pt>
                <c:pt idx="464">
                  <c:v>1224</c:v>
                </c:pt>
                <c:pt idx="465">
                  <c:v>1225</c:v>
                </c:pt>
                <c:pt idx="466">
                  <c:v>1226</c:v>
                </c:pt>
                <c:pt idx="467">
                  <c:v>1227</c:v>
                </c:pt>
                <c:pt idx="468">
                  <c:v>1228</c:v>
                </c:pt>
                <c:pt idx="469">
                  <c:v>1229</c:v>
                </c:pt>
                <c:pt idx="470">
                  <c:v>1230</c:v>
                </c:pt>
                <c:pt idx="471">
                  <c:v>1231</c:v>
                </c:pt>
                <c:pt idx="472">
                  <c:v>1232</c:v>
                </c:pt>
                <c:pt idx="473">
                  <c:v>1233</c:v>
                </c:pt>
                <c:pt idx="474">
                  <c:v>1234</c:v>
                </c:pt>
                <c:pt idx="475">
                  <c:v>1235</c:v>
                </c:pt>
                <c:pt idx="476">
                  <c:v>1236</c:v>
                </c:pt>
                <c:pt idx="477">
                  <c:v>1237</c:v>
                </c:pt>
                <c:pt idx="478">
                  <c:v>1238</c:v>
                </c:pt>
                <c:pt idx="479">
                  <c:v>1239</c:v>
                </c:pt>
                <c:pt idx="480">
                  <c:v>1240</c:v>
                </c:pt>
                <c:pt idx="481">
                  <c:v>1241</c:v>
                </c:pt>
                <c:pt idx="482">
                  <c:v>1242</c:v>
                </c:pt>
                <c:pt idx="483">
                  <c:v>1243</c:v>
                </c:pt>
                <c:pt idx="484">
                  <c:v>1244</c:v>
                </c:pt>
                <c:pt idx="485">
                  <c:v>1245</c:v>
                </c:pt>
                <c:pt idx="486">
                  <c:v>1246</c:v>
                </c:pt>
                <c:pt idx="487">
                  <c:v>1247</c:v>
                </c:pt>
                <c:pt idx="488">
                  <c:v>1248</c:v>
                </c:pt>
                <c:pt idx="489">
                  <c:v>1249</c:v>
                </c:pt>
                <c:pt idx="490">
                  <c:v>1250</c:v>
                </c:pt>
                <c:pt idx="491">
                  <c:v>1251</c:v>
                </c:pt>
                <c:pt idx="492">
                  <c:v>1252</c:v>
                </c:pt>
                <c:pt idx="493">
                  <c:v>1253</c:v>
                </c:pt>
                <c:pt idx="494">
                  <c:v>1254</c:v>
                </c:pt>
                <c:pt idx="495">
                  <c:v>1255</c:v>
                </c:pt>
                <c:pt idx="496">
                  <c:v>1256</c:v>
                </c:pt>
                <c:pt idx="497">
                  <c:v>1257</c:v>
                </c:pt>
                <c:pt idx="498">
                  <c:v>1258</c:v>
                </c:pt>
                <c:pt idx="499">
                  <c:v>1259</c:v>
                </c:pt>
                <c:pt idx="500">
                  <c:v>1260</c:v>
                </c:pt>
                <c:pt idx="501">
                  <c:v>1261</c:v>
                </c:pt>
                <c:pt idx="502">
                  <c:v>1262</c:v>
                </c:pt>
                <c:pt idx="503">
                  <c:v>1263</c:v>
                </c:pt>
                <c:pt idx="504">
                  <c:v>1264</c:v>
                </c:pt>
                <c:pt idx="505">
                  <c:v>1265</c:v>
                </c:pt>
                <c:pt idx="506">
                  <c:v>1266</c:v>
                </c:pt>
                <c:pt idx="507">
                  <c:v>1267</c:v>
                </c:pt>
                <c:pt idx="508">
                  <c:v>1268</c:v>
                </c:pt>
                <c:pt idx="509">
                  <c:v>1269</c:v>
                </c:pt>
                <c:pt idx="510">
                  <c:v>1270</c:v>
                </c:pt>
                <c:pt idx="511">
                  <c:v>1271</c:v>
                </c:pt>
                <c:pt idx="512">
                  <c:v>1272</c:v>
                </c:pt>
                <c:pt idx="513">
                  <c:v>1273</c:v>
                </c:pt>
                <c:pt idx="514">
                  <c:v>1274</c:v>
                </c:pt>
                <c:pt idx="515">
                  <c:v>1275</c:v>
                </c:pt>
                <c:pt idx="516">
                  <c:v>1276</c:v>
                </c:pt>
                <c:pt idx="517">
                  <c:v>1277</c:v>
                </c:pt>
                <c:pt idx="518">
                  <c:v>1278</c:v>
                </c:pt>
                <c:pt idx="519">
                  <c:v>1279</c:v>
                </c:pt>
                <c:pt idx="520">
                  <c:v>1280</c:v>
                </c:pt>
                <c:pt idx="521">
                  <c:v>1281</c:v>
                </c:pt>
                <c:pt idx="522">
                  <c:v>1282</c:v>
                </c:pt>
                <c:pt idx="523">
                  <c:v>1283</c:v>
                </c:pt>
                <c:pt idx="524">
                  <c:v>1284</c:v>
                </c:pt>
                <c:pt idx="525">
                  <c:v>1285</c:v>
                </c:pt>
                <c:pt idx="526">
                  <c:v>1286</c:v>
                </c:pt>
                <c:pt idx="527">
                  <c:v>1287</c:v>
                </c:pt>
                <c:pt idx="528">
                  <c:v>1288</c:v>
                </c:pt>
                <c:pt idx="529">
                  <c:v>1289</c:v>
                </c:pt>
                <c:pt idx="530">
                  <c:v>1290</c:v>
                </c:pt>
                <c:pt idx="531">
                  <c:v>1291</c:v>
                </c:pt>
                <c:pt idx="532">
                  <c:v>1292</c:v>
                </c:pt>
                <c:pt idx="533">
                  <c:v>1293</c:v>
                </c:pt>
                <c:pt idx="534">
                  <c:v>1294</c:v>
                </c:pt>
                <c:pt idx="535">
                  <c:v>1295</c:v>
                </c:pt>
                <c:pt idx="536">
                  <c:v>1296</c:v>
                </c:pt>
                <c:pt idx="537">
                  <c:v>1297</c:v>
                </c:pt>
                <c:pt idx="538">
                  <c:v>1298</c:v>
                </c:pt>
                <c:pt idx="539">
                  <c:v>1299</c:v>
                </c:pt>
                <c:pt idx="540">
                  <c:v>1300</c:v>
                </c:pt>
                <c:pt idx="541">
                  <c:v>1301</c:v>
                </c:pt>
                <c:pt idx="542">
                  <c:v>1302</c:v>
                </c:pt>
                <c:pt idx="543">
                  <c:v>1303</c:v>
                </c:pt>
                <c:pt idx="544">
                  <c:v>1304</c:v>
                </c:pt>
                <c:pt idx="545">
                  <c:v>1305</c:v>
                </c:pt>
                <c:pt idx="546">
                  <c:v>1306</c:v>
                </c:pt>
                <c:pt idx="547">
                  <c:v>1307</c:v>
                </c:pt>
                <c:pt idx="548">
                  <c:v>1308</c:v>
                </c:pt>
                <c:pt idx="549">
                  <c:v>1309</c:v>
                </c:pt>
                <c:pt idx="550">
                  <c:v>1310</c:v>
                </c:pt>
                <c:pt idx="551">
                  <c:v>1311</c:v>
                </c:pt>
                <c:pt idx="552">
                  <c:v>1312</c:v>
                </c:pt>
                <c:pt idx="553">
                  <c:v>1313</c:v>
                </c:pt>
                <c:pt idx="554">
                  <c:v>1314</c:v>
                </c:pt>
                <c:pt idx="555">
                  <c:v>1315</c:v>
                </c:pt>
                <c:pt idx="556">
                  <c:v>1316</c:v>
                </c:pt>
                <c:pt idx="557">
                  <c:v>1317</c:v>
                </c:pt>
                <c:pt idx="558">
                  <c:v>1318</c:v>
                </c:pt>
                <c:pt idx="559">
                  <c:v>1319</c:v>
                </c:pt>
                <c:pt idx="560">
                  <c:v>1320</c:v>
                </c:pt>
                <c:pt idx="561">
                  <c:v>1321</c:v>
                </c:pt>
                <c:pt idx="562">
                  <c:v>1322</c:v>
                </c:pt>
                <c:pt idx="563">
                  <c:v>1323</c:v>
                </c:pt>
                <c:pt idx="564">
                  <c:v>1324</c:v>
                </c:pt>
                <c:pt idx="565">
                  <c:v>1325</c:v>
                </c:pt>
                <c:pt idx="566">
                  <c:v>1326</c:v>
                </c:pt>
                <c:pt idx="567">
                  <c:v>1327</c:v>
                </c:pt>
                <c:pt idx="568">
                  <c:v>1328</c:v>
                </c:pt>
                <c:pt idx="569">
                  <c:v>1329</c:v>
                </c:pt>
                <c:pt idx="570">
                  <c:v>1330</c:v>
                </c:pt>
                <c:pt idx="571">
                  <c:v>1331</c:v>
                </c:pt>
                <c:pt idx="572">
                  <c:v>1332</c:v>
                </c:pt>
                <c:pt idx="573">
                  <c:v>1333</c:v>
                </c:pt>
                <c:pt idx="574">
                  <c:v>1334</c:v>
                </c:pt>
                <c:pt idx="575">
                  <c:v>1335</c:v>
                </c:pt>
                <c:pt idx="576">
                  <c:v>1336</c:v>
                </c:pt>
                <c:pt idx="577">
                  <c:v>1337</c:v>
                </c:pt>
                <c:pt idx="578">
                  <c:v>1338</c:v>
                </c:pt>
                <c:pt idx="579">
                  <c:v>1339</c:v>
                </c:pt>
                <c:pt idx="580">
                  <c:v>1340</c:v>
                </c:pt>
                <c:pt idx="581">
                  <c:v>1341</c:v>
                </c:pt>
                <c:pt idx="582">
                  <c:v>1342</c:v>
                </c:pt>
                <c:pt idx="583">
                  <c:v>1343</c:v>
                </c:pt>
                <c:pt idx="584">
                  <c:v>1344</c:v>
                </c:pt>
                <c:pt idx="585">
                  <c:v>1345</c:v>
                </c:pt>
                <c:pt idx="586">
                  <c:v>1346</c:v>
                </c:pt>
                <c:pt idx="587">
                  <c:v>1347</c:v>
                </c:pt>
                <c:pt idx="588">
                  <c:v>1348</c:v>
                </c:pt>
                <c:pt idx="589">
                  <c:v>1349</c:v>
                </c:pt>
                <c:pt idx="590">
                  <c:v>1350</c:v>
                </c:pt>
                <c:pt idx="591">
                  <c:v>1351</c:v>
                </c:pt>
                <c:pt idx="592">
                  <c:v>1352</c:v>
                </c:pt>
                <c:pt idx="593">
                  <c:v>1353</c:v>
                </c:pt>
                <c:pt idx="594">
                  <c:v>1354</c:v>
                </c:pt>
                <c:pt idx="595">
                  <c:v>1355</c:v>
                </c:pt>
                <c:pt idx="596">
                  <c:v>1356</c:v>
                </c:pt>
                <c:pt idx="597">
                  <c:v>1357</c:v>
                </c:pt>
                <c:pt idx="598">
                  <c:v>1358</c:v>
                </c:pt>
                <c:pt idx="599">
                  <c:v>1359</c:v>
                </c:pt>
                <c:pt idx="600">
                  <c:v>1360</c:v>
                </c:pt>
                <c:pt idx="601">
                  <c:v>1361</c:v>
                </c:pt>
                <c:pt idx="602">
                  <c:v>1362</c:v>
                </c:pt>
                <c:pt idx="603">
                  <c:v>1363</c:v>
                </c:pt>
                <c:pt idx="604">
                  <c:v>1364</c:v>
                </c:pt>
                <c:pt idx="605">
                  <c:v>1365</c:v>
                </c:pt>
                <c:pt idx="606">
                  <c:v>1366</c:v>
                </c:pt>
                <c:pt idx="607">
                  <c:v>1367</c:v>
                </c:pt>
                <c:pt idx="608">
                  <c:v>1368</c:v>
                </c:pt>
                <c:pt idx="609">
                  <c:v>1369</c:v>
                </c:pt>
                <c:pt idx="610">
                  <c:v>1370</c:v>
                </c:pt>
                <c:pt idx="611">
                  <c:v>1371</c:v>
                </c:pt>
                <c:pt idx="612">
                  <c:v>1372</c:v>
                </c:pt>
                <c:pt idx="613">
                  <c:v>1373</c:v>
                </c:pt>
                <c:pt idx="614">
                  <c:v>1374</c:v>
                </c:pt>
                <c:pt idx="615">
                  <c:v>1375</c:v>
                </c:pt>
                <c:pt idx="616">
                  <c:v>1376</c:v>
                </c:pt>
                <c:pt idx="617">
                  <c:v>1377</c:v>
                </c:pt>
                <c:pt idx="618">
                  <c:v>1378</c:v>
                </c:pt>
                <c:pt idx="619">
                  <c:v>1379</c:v>
                </c:pt>
                <c:pt idx="620">
                  <c:v>1380</c:v>
                </c:pt>
                <c:pt idx="621">
                  <c:v>1381</c:v>
                </c:pt>
                <c:pt idx="622">
                  <c:v>1382</c:v>
                </c:pt>
                <c:pt idx="623">
                  <c:v>1383</c:v>
                </c:pt>
                <c:pt idx="624">
                  <c:v>1384</c:v>
                </c:pt>
                <c:pt idx="625">
                  <c:v>1385</c:v>
                </c:pt>
                <c:pt idx="626">
                  <c:v>1386</c:v>
                </c:pt>
                <c:pt idx="627">
                  <c:v>1387</c:v>
                </c:pt>
                <c:pt idx="628">
                  <c:v>1388</c:v>
                </c:pt>
                <c:pt idx="629">
                  <c:v>1389</c:v>
                </c:pt>
                <c:pt idx="630">
                  <c:v>1390</c:v>
                </c:pt>
                <c:pt idx="631">
                  <c:v>1391</c:v>
                </c:pt>
                <c:pt idx="632">
                  <c:v>1392</c:v>
                </c:pt>
                <c:pt idx="633">
                  <c:v>1393</c:v>
                </c:pt>
                <c:pt idx="634">
                  <c:v>1394</c:v>
                </c:pt>
                <c:pt idx="635">
                  <c:v>1395</c:v>
                </c:pt>
                <c:pt idx="636">
                  <c:v>1396</c:v>
                </c:pt>
                <c:pt idx="637">
                  <c:v>1397</c:v>
                </c:pt>
                <c:pt idx="638">
                  <c:v>1398</c:v>
                </c:pt>
                <c:pt idx="639">
                  <c:v>1399</c:v>
                </c:pt>
                <c:pt idx="640">
                  <c:v>1400</c:v>
                </c:pt>
                <c:pt idx="641">
                  <c:v>1401</c:v>
                </c:pt>
                <c:pt idx="642">
                  <c:v>1402</c:v>
                </c:pt>
                <c:pt idx="643">
                  <c:v>1403</c:v>
                </c:pt>
                <c:pt idx="644">
                  <c:v>1404</c:v>
                </c:pt>
                <c:pt idx="645">
                  <c:v>1405</c:v>
                </c:pt>
                <c:pt idx="646">
                  <c:v>1406</c:v>
                </c:pt>
                <c:pt idx="647">
                  <c:v>1407</c:v>
                </c:pt>
                <c:pt idx="648">
                  <c:v>1408</c:v>
                </c:pt>
                <c:pt idx="649">
                  <c:v>1409</c:v>
                </c:pt>
                <c:pt idx="650">
                  <c:v>1410</c:v>
                </c:pt>
                <c:pt idx="651">
                  <c:v>1411</c:v>
                </c:pt>
                <c:pt idx="652">
                  <c:v>1412</c:v>
                </c:pt>
                <c:pt idx="653">
                  <c:v>1413</c:v>
                </c:pt>
                <c:pt idx="654">
                  <c:v>1414</c:v>
                </c:pt>
                <c:pt idx="655">
                  <c:v>1415</c:v>
                </c:pt>
                <c:pt idx="656">
                  <c:v>1416</c:v>
                </c:pt>
                <c:pt idx="657">
                  <c:v>1417</c:v>
                </c:pt>
                <c:pt idx="658">
                  <c:v>1418</c:v>
                </c:pt>
                <c:pt idx="659">
                  <c:v>1419</c:v>
                </c:pt>
                <c:pt idx="660">
                  <c:v>1420</c:v>
                </c:pt>
                <c:pt idx="661">
                  <c:v>1421</c:v>
                </c:pt>
                <c:pt idx="662">
                  <c:v>1422</c:v>
                </c:pt>
                <c:pt idx="663">
                  <c:v>1423</c:v>
                </c:pt>
                <c:pt idx="664">
                  <c:v>1424</c:v>
                </c:pt>
                <c:pt idx="665">
                  <c:v>1425</c:v>
                </c:pt>
                <c:pt idx="666">
                  <c:v>1426</c:v>
                </c:pt>
                <c:pt idx="667">
                  <c:v>1427</c:v>
                </c:pt>
                <c:pt idx="668">
                  <c:v>1428</c:v>
                </c:pt>
                <c:pt idx="669">
                  <c:v>1429</c:v>
                </c:pt>
                <c:pt idx="670">
                  <c:v>1430</c:v>
                </c:pt>
                <c:pt idx="671">
                  <c:v>1431</c:v>
                </c:pt>
                <c:pt idx="672">
                  <c:v>1432</c:v>
                </c:pt>
                <c:pt idx="673">
                  <c:v>1433</c:v>
                </c:pt>
                <c:pt idx="674">
                  <c:v>1434</c:v>
                </c:pt>
                <c:pt idx="675">
                  <c:v>1435</c:v>
                </c:pt>
                <c:pt idx="676">
                  <c:v>1436</c:v>
                </c:pt>
                <c:pt idx="677">
                  <c:v>1437</c:v>
                </c:pt>
                <c:pt idx="678">
                  <c:v>1438</c:v>
                </c:pt>
                <c:pt idx="679">
                  <c:v>1439</c:v>
                </c:pt>
                <c:pt idx="680">
                  <c:v>1440</c:v>
                </c:pt>
                <c:pt idx="681">
                  <c:v>1441</c:v>
                </c:pt>
                <c:pt idx="682">
                  <c:v>1442</c:v>
                </c:pt>
                <c:pt idx="683">
                  <c:v>1443</c:v>
                </c:pt>
                <c:pt idx="684">
                  <c:v>1444</c:v>
                </c:pt>
                <c:pt idx="685">
                  <c:v>1445</c:v>
                </c:pt>
                <c:pt idx="686">
                  <c:v>1446</c:v>
                </c:pt>
                <c:pt idx="687">
                  <c:v>1447</c:v>
                </c:pt>
                <c:pt idx="688">
                  <c:v>1448</c:v>
                </c:pt>
                <c:pt idx="689">
                  <c:v>1449</c:v>
                </c:pt>
                <c:pt idx="690">
                  <c:v>1450</c:v>
                </c:pt>
                <c:pt idx="691">
                  <c:v>1451</c:v>
                </c:pt>
                <c:pt idx="692">
                  <c:v>1452</c:v>
                </c:pt>
                <c:pt idx="693">
                  <c:v>1453</c:v>
                </c:pt>
                <c:pt idx="694">
                  <c:v>1454</c:v>
                </c:pt>
                <c:pt idx="695">
                  <c:v>1455</c:v>
                </c:pt>
                <c:pt idx="696">
                  <c:v>1456</c:v>
                </c:pt>
                <c:pt idx="697">
                  <c:v>1457</c:v>
                </c:pt>
                <c:pt idx="698">
                  <c:v>1458</c:v>
                </c:pt>
                <c:pt idx="699">
                  <c:v>1459</c:v>
                </c:pt>
                <c:pt idx="700">
                  <c:v>1460</c:v>
                </c:pt>
                <c:pt idx="701">
                  <c:v>1461</c:v>
                </c:pt>
                <c:pt idx="702">
                  <c:v>1462</c:v>
                </c:pt>
                <c:pt idx="703">
                  <c:v>1463</c:v>
                </c:pt>
                <c:pt idx="704">
                  <c:v>1464</c:v>
                </c:pt>
                <c:pt idx="705">
                  <c:v>1465</c:v>
                </c:pt>
                <c:pt idx="706">
                  <c:v>1466</c:v>
                </c:pt>
                <c:pt idx="707">
                  <c:v>1467</c:v>
                </c:pt>
                <c:pt idx="708">
                  <c:v>1468</c:v>
                </c:pt>
                <c:pt idx="709">
                  <c:v>1469</c:v>
                </c:pt>
                <c:pt idx="710">
                  <c:v>1470</c:v>
                </c:pt>
                <c:pt idx="711">
                  <c:v>1471</c:v>
                </c:pt>
                <c:pt idx="712">
                  <c:v>1472</c:v>
                </c:pt>
                <c:pt idx="713">
                  <c:v>1473</c:v>
                </c:pt>
                <c:pt idx="714">
                  <c:v>1474</c:v>
                </c:pt>
                <c:pt idx="715">
                  <c:v>1475</c:v>
                </c:pt>
                <c:pt idx="716">
                  <c:v>1476</c:v>
                </c:pt>
                <c:pt idx="717">
                  <c:v>1477</c:v>
                </c:pt>
                <c:pt idx="718">
                  <c:v>1478</c:v>
                </c:pt>
                <c:pt idx="719">
                  <c:v>1479</c:v>
                </c:pt>
                <c:pt idx="720">
                  <c:v>1480</c:v>
                </c:pt>
                <c:pt idx="721">
                  <c:v>1481</c:v>
                </c:pt>
                <c:pt idx="722">
                  <c:v>1482</c:v>
                </c:pt>
                <c:pt idx="723">
                  <c:v>1483</c:v>
                </c:pt>
                <c:pt idx="724">
                  <c:v>1484</c:v>
                </c:pt>
                <c:pt idx="725">
                  <c:v>1485</c:v>
                </c:pt>
                <c:pt idx="726">
                  <c:v>1486</c:v>
                </c:pt>
                <c:pt idx="727">
                  <c:v>1487</c:v>
                </c:pt>
                <c:pt idx="728">
                  <c:v>1488</c:v>
                </c:pt>
                <c:pt idx="729">
                  <c:v>1489</c:v>
                </c:pt>
                <c:pt idx="730">
                  <c:v>1490</c:v>
                </c:pt>
                <c:pt idx="731">
                  <c:v>1491</c:v>
                </c:pt>
                <c:pt idx="732">
                  <c:v>1492</c:v>
                </c:pt>
                <c:pt idx="733">
                  <c:v>1493</c:v>
                </c:pt>
                <c:pt idx="734">
                  <c:v>1494</c:v>
                </c:pt>
                <c:pt idx="735">
                  <c:v>1495</c:v>
                </c:pt>
                <c:pt idx="736">
                  <c:v>1496</c:v>
                </c:pt>
                <c:pt idx="737">
                  <c:v>1497</c:v>
                </c:pt>
                <c:pt idx="738">
                  <c:v>1498</c:v>
                </c:pt>
                <c:pt idx="739">
                  <c:v>1499</c:v>
                </c:pt>
                <c:pt idx="740">
                  <c:v>1500</c:v>
                </c:pt>
                <c:pt idx="741">
                  <c:v>1501</c:v>
                </c:pt>
                <c:pt idx="742">
                  <c:v>1502</c:v>
                </c:pt>
                <c:pt idx="743">
                  <c:v>1503</c:v>
                </c:pt>
                <c:pt idx="744">
                  <c:v>1504</c:v>
                </c:pt>
                <c:pt idx="745">
                  <c:v>1505</c:v>
                </c:pt>
                <c:pt idx="746">
                  <c:v>1506</c:v>
                </c:pt>
                <c:pt idx="747">
                  <c:v>1507</c:v>
                </c:pt>
                <c:pt idx="748">
                  <c:v>1508</c:v>
                </c:pt>
                <c:pt idx="749">
                  <c:v>1509</c:v>
                </c:pt>
                <c:pt idx="750">
                  <c:v>1510</c:v>
                </c:pt>
                <c:pt idx="751">
                  <c:v>1511</c:v>
                </c:pt>
                <c:pt idx="752">
                  <c:v>1512</c:v>
                </c:pt>
                <c:pt idx="753">
                  <c:v>1513</c:v>
                </c:pt>
                <c:pt idx="754">
                  <c:v>1514</c:v>
                </c:pt>
                <c:pt idx="755">
                  <c:v>1515</c:v>
                </c:pt>
                <c:pt idx="756">
                  <c:v>1516</c:v>
                </c:pt>
                <c:pt idx="757">
                  <c:v>1517</c:v>
                </c:pt>
                <c:pt idx="758">
                  <c:v>1518</c:v>
                </c:pt>
                <c:pt idx="759">
                  <c:v>1519</c:v>
                </c:pt>
                <c:pt idx="760">
                  <c:v>1520</c:v>
                </c:pt>
                <c:pt idx="761">
                  <c:v>1521</c:v>
                </c:pt>
                <c:pt idx="762">
                  <c:v>1522</c:v>
                </c:pt>
                <c:pt idx="763">
                  <c:v>1523</c:v>
                </c:pt>
                <c:pt idx="764">
                  <c:v>1524</c:v>
                </c:pt>
                <c:pt idx="765">
                  <c:v>1525</c:v>
                </c:pt>
                <c:pt idx="766">
                  <c:v>1526</c:v>
                </c:pt>
                <c:pt idx="767">
                  <c:v>1527</c:v>
                </c:pt>
                <c:pt idx="768">
                  <c:v>1528</c:v>
                </c:pt>
                <c:pt idx="769">
                  <c:v>1529</c:v>
                </c:pt>
                <c:pt idx="770">
                  <c:v>1530</c:v>
                </c:pt>
                <c:pt idx="771">
                  <c:v>1531</c:v>
                </c:pt>
                <c:pt idx="772">
                  <c:v>1532</c:v>
                </c:pt>
                <c:pt idx="773">
                  <c:v>1533</c:v>
                </c:pt>
                <c:pt idx="774">
                  <c:v>1534</c:v>
                </c:pt>
                <c:pt idx="775">
                  <c:v>1535</c:v>
                </c:pt>
                <c:pt idx="776">
                  <c:v>1536</c:v>
                </c:pt>
                <c:pt idx="777">
                  <c:v>1537</c:v>
                </c:pt>
                <c:pt idx="778">
                  <c:v>1538</c:v>
                </c:pt>
                <c:pt idx="779">
                  <c:v>1539</c:v>
                </c:pt>
                <c:pt idx="780">
                  <c:v>1540</c:v>
                </c:pt>
                <c:pt idx="781">
                  <c:v>1541</c:v>
                </c:pt>
                <c:pt idx="782">
                  <c:v>1542</c:v>
                </c:pt>
                <c:pt idx="783">
                  <c:v>1543</c:v>
                </c:pt>
                <c:pt idx="784">
                  <c:v>1544</c:v>
                </c:pt>
                <c:pt idx="785">
                  <c:v>1545</c:v>
                </c:pt>
                <c:pt idx="786">
                  <c:v>1546</c:v>
                </c:pt>
                <c:pt idx="787">
                  <c:v>1547</c:v>
                </c:pt>
                <c:pt idx="788">
                  <c:v>1548</c:v>
                </c:pt>
                <c:pt idx="789">
                  <c:v>1549</c:v>
                </c:pt>
                <c:pt idx="790">
                  <c:v>1550</c:v>
                </c:pt>
                <c:pt idx="791">
                  <c:v>1551</c:v>
                </c:pt>
                <c:pt idx="792">
                  <c:v>1552</c:v>
                </c:pt>
                <c:pt idx="793">
                  <c:v>1553</c:v>
                </c:pt>
                <c:pt idx="794">
                  <c:v>1554</c:v>
                </c:pt>
                <c:pt idx="795">
                  <c:v>1555</c:v>
                </c:pt>
                <c:pt idx="796">
                  <c:v>1556</c:v>
                </c:pt>
                <c:pt idx="797">
                  <c:v>1557</c:v>
                </c:pt>
                <c:pt idx="798">
                  <c:v>1558</c:v>
                </c:pt>
                <c:pt idx="799">
                  <c:v>1559</c:v>
                </c:pt>
                <c:pt idx="800">
                  <c:v>1560</c:v>
                </c:pt>
                <c:pt idx="801">
                  <c:v>1561</c:v>
                </c:pt>
                <c:pt idx="802">
                  <c:v>1562</c:v>
                </c:pt>
                <c:pt idx="803">
                  <c:v>1563</c:v>
                </c:pt>
                <c:pt idx="804">
                  <c:v>1564</c:v>
                </c:pt>
                <c:pt idx="805">
                  <c:v>1565</c:v>
                </c:pt>
                <c:pt idx="806">
                  <c:v>1566</c:v>
                </c:pt>
                <c:pt idx="807">
                  <c:v>1567</c:v>
                </c:pt>
                <c:pt idx="808">
                  <c:v>1568</c:v>
                </c:pt>
                <c:pt idx="809">
                  <c:v>1569</c:v>
                </c:pt>
                <c:pt idx="810">
                  <c:v>1570</c:v>
                </c:pt>
                <c:pt idx="811">
                  <c:v>1571</c:v>
                </c:pt>
                <c:pt idx="812">
                  <c:v>1572</c:v>
                </c:pt>
                <c:pt idx="813">
                  <c:v>1573</c:v>
                </c:pt>
                <c:pt idx="814">
                  <c:v>1574</c:v>
                </c:pt>
                <c:pt idx="815">
                  <c:v>1575</c:v>
                </c:pt>
                <c:pt idx="816">
                  <c:v>1576</c:v>
                </c:pt>
                <c:pt idx="817">
                  <c:v>1577</c:v>
                </c:pt>
                <c:pt idx="818">
                  <c:v>1578</c:v>
                </c:pt>
                <c:pt idx="819">
                  <c:v>1579</c:v>
                </c:pt>
                <c:pt idx="820">
                  <c:v>1580</c:v>
                </c:pt>
                <c:pt idx="821">
                  <c:v>1581</c:v>
                </c:pt>
                <c:pt idx="822">
                  <c:v>1582</c:v>
                </c:pt>
                <c:pt idx="823">
                  <c:v>1583</c:v>
                </c:pt>
                <c:pt idx="824">
                  <c:v>1584</c:v>
                </c:pt>
                <c:pt idx="825">
                  <c:v>1585</c:v>
                </c:pt>
                <c:pt idx="826">
                  <c:v>1586</c:v>
                </c:pt>
                <c:pt idx="827">
                  <c:v>1587</c:v>
                </c:pt>
                <c:pt idx="828">
                  <c:v>1588</c:v>
                </c:pt>
                <c:pt idx="829">
                  <c:v>1589</c:v>
                </c:pt>
                <c:pt idx="830">
                  <c:v>1590</c:v>
                </c:pt>
                <c:pt idx="831">
                  <c:v>1591</c:v>
                </c:pt>
                <c:pt idx="832">
                  <c:v>1592</c:v>
                </c:pt>
                <c:pt idx="833">
                  <c:v>1593</c:v>
                </c:pt>
                <c:pt idx="834">
                  <c:v>1594</c:v>
                </c:pt>
                <c:pt idx="835">
                  <c:v>1595</c:v>
                </c:pt>
                <c:pt idx="836">
                  <c:v>1596</c:v>
                </c:pt>
                <c:pt idx="837">
                  <c:v>1597</c:v>
                </c:pt>
                <c:pt idx="838">
                  <c:v>1598</c:v>
                </c:pt>
                <c:pt idx="839">
                  <c:v>1599</c:v>
                </c:pt>
                <c:pt idx="840">
                  <c:v>1600</c:v>
                </c:pt>
                <c:pt idx="841">
                  <c:v>1601</c:v>
                </c:pt>
                <c:pt idx="842">
                  <c:v>1602</c:v>
                </c:pt>
                <c:pt idx="843">
                  <c:v>1603</c:v>
                </c:pt>
                <c:pt idx="844">
                  <c:v>1604</c:v>
                </c:pt>
                <c:pt idx="845">
                  <c:v>1605</c:v>
                </c:pt>
                <c:pt idx="846">
                  <c:v>1606</c:v>
                </c:pt>
                <c:pt idx="847">
                  <c:v>1607</c:v>
                </c:pt>
                <c:pt idx="848">
                  <c:v>1608</c:v>
                </c:pt>
                <c:pt idx="849">
                  <c:v>1609</c:v>
                </c:pt>
                <c:pt idx="850">
                  <c:v>1610</c:v>
                </c:pt>
                <c:pt idx="851">
                  <c:v>1611</c:v>
                </c:pt>
                <c:pt idx="852">
                  <c:v>1612</c:v>
                </c:pt>
                <c:pt idx="853">
                  <c:v>1613</c:v>
                </c:pt>
                <c:pt idx="854">
                  <c:v>1614</c:v>
                </c:pt>
                <c:pt idx="855">
                  <c:v>1615</c:v>
                </c:pt>
                <c:pt idx="856">
                  <c:v>1616</c:v>
                </c:pt>
                <c:pt idx="857">
                  <c:v>1617</c:v>
                </c:pt>
                <c:pt idx="858">
                  <c:v>1618</c:v>
                </c:pt>
                <c:pt idx="859">
                  <c:v>1619</c:v>
                </c:pt>
                <c:pt idx="860">
                  <c:v>1620</c:v>
                </c:pt>
                <c:pt idx="861">
                  <c:v>1621</c:v>
                </c:pt>
                <c:pt idx="862">
                  <c:v>1622</c:v>
                </c:pt>
                <c:pt idx="863">
                  <c:v>1623</c:v>
                </c:pt>
                <c:pt idx="864">
                  <c:v>1624</c:v>
                </c:pt>
                <c:pt idx="865">
                  <c:v>1625</c:v>
                </c:pt>
                <c:pt idx="866">
                  <c:v>1626</c:v>
                </c:pt>
                <c:pt idx="867">
                  <c:v>1627</c:v>
                </c:pt>
                <c:pt idx="868">
                  <c:v>1628</c:v>
                </c:pt>
                <c:pt idx="869">
                  <c:v>1629</c:v>
                </c:pt>
                <c:pt idx="870">
                  <c:v>1630</c:v>
                </c:pt>
                <c:pt idx="871">
                  <c:v>1631</c:v>
                </c:pt>
                <c:pt idx="872">
                  <c:v>1632</c:v>
                </c:pt>
                <c:pt idx="873">
                  <c:v>1633</c:v>
                </c:pt>
                <c:pt idx="874">
                  <c:v>1634</c:v>
                </c:pt>
                <c:pt idx="875">
                  <c:v>1635</c:v>
                </c:pt>
                <c:pt idx="876">
                  <c:v>1636</c:v>
                </c:pt>
                <c:pt idx="877">
                  <c:v>1637</c:v>
                </c:pt>
                <c:pt idx="878">
                  <c:v>1638</c:v>
                </c:pt>
                <c:pt idx="879">
                  <c:v>1639</c:v>
                </c:pt>
                <c:pt idx="880">
                  <c:v>1640</c:v>
                </c:pt>
                <c:pt idx="881">
                  <c:v>1641</c:v>
                </c:pt>
                <c:pt idx="882">
                  <c:v>1642</c:v>
                </c:pt>
                <c:pt idx="883">
                  <c:v>1643</c:v>
                </c:pt>
                <c:pt idx="884">
                  <c:v>1644</c:v>
                </c:pt>
                <c:pt idx="885">
                  <c:v>1645</c:v>
                </c:pt>
                <c:pt idx="886">
                  <c:v>1646</c:v>
                </c:pt>
                <c:pt idx="887">
                  <c:v>1647</c:v>
                </c:pt>
                <c:pt idx="888">
                  <c:v>1648</c:v>
                </c:pt>
                <c:pt idx="889">
                  <c:v>1649</c:v>
                </c:pt>
                <c:pt idx="890">
                  <c:v>1650</c:v>
                </c:pt>
                <c:pt idx="891">
                  <c:v>1651</c:v>
                </c:pt>
                <c:pt idx="892">
                  <c:v>1652</c:v>
                </c:pt>
                <c:pt idx="893">
                  <c:v>1653</c:v>
                </c:pt>
                <c:pt idx="894">
                  <c:v>1654</c:v>
                </c:pt>
                <c:pt idx="895">
                  <c:v>1655</c:v>
                </c:pt>
                <c:pt idx="896">
                  <c:v>1656</c:v>
                </c:pt>
                <c:pt idx="897">
                  <c:v>1657</c:v>
                </c:pt>
                <c:pt idx="898">
                  <c:v>1658</c:v>
                </c:pt>
                <c:pt idx="899">
                  <c:v>1659</c:v>
                </c:pt>
                <c:pt idx="900">
                  <c:v>1660</c:v>
                </c:pt>
                <c:pt idx="901">
                  <c:v>1661</c:v>
                </c:pt>
                <c:pt idx="902">
                  <c:v>1662</c:v>
                </c:pt>
                <c:pt idx="903">
                  <c:v>1663</c:v>
                </c:pt>
                <c:pt idx="904">
                  <c:v>1664</c:v>
                </c:pt>
                <c:pt idx="905">
                  <c:v>1665</c:v>
                </c:pt>
                <c:pt idx="906">
                  <c:v>1666</c:v>
                </c:pt>
                <c:pt idx="907">
                  <c:v>1667</c:v>
                </c:pt>
                <c:pt idx="908">
                  <c:v>1668</c:v>
                </c:pt>
                <c:pt idx="909">
                  <c:v>1669</c:v>
                </c:pt>
                <c:pt idx="910">
                  <c:v>1670</c:v>
                </c:pt>
                <c:pt idx="911">
                  <c:v>1671</c:v>
                </c:pt>
                <c:pt idx="912">
                  <c:v>1672</c:v>
                </c:pt>
                <c:pt idx="913">
                  <c:v>1673</c:v>
                </c:pt>
                <c:pt idx="914">
                  <c:v>1674</c:v>
                </c:pt>
                <c:pt idx="915">
                  <c:v>1675</c:v>
                </c:pt>
                <c:pt idx="916">
                  <c:v>1676</c:v>
                </c:pt>
                <c:pt idx="917">
                  <c:v>1677</c:v>
                </c:pt>
                <c:pt idx="918">
                  <c:v>1678</c:v>
                </c:pt>
                <c:pt idx="919">
                  <c:v>1679</c:v>
                </c:pt>
                <c:pt idx="920">
                  <c:v>1680</c:v>
                </c:pt>
                <c:pt idx="921">
                  <c:v>1681</c:v>
                </c:pt>
                <c:pt idx="922">
                  <c:v>1682</c:v>
                </c:pt>
                <c:pt idx="923">
                  <c:v>1683</c:v>
                </c:pt>
                <c:pt idx="924">
                  <c:v>1684</c:v>
                </c:pt>
                <c:pt idx="925">
                  <c:v>1685</c:v>
                </c:pt>
                <c:pt idx="926">
                  <c:v>1686</c:v>
                </c:pt>
                <c:pt idx="927">
                  <c:v>1687</c:v>
                </c:pt>
                <c:pt idx="928">
                  <c:v>1688</c:v>
                </c:pt>
                <c:pt idx="929">
                  <c:v>1689</c:v>
                </c:pt>
                <c:pt idx="930">
                  <c:v>1690</c:v>
                </c:pt>
                <c:pt idx="931">
                  <c:v>1691</c:v>
                </c:pt>
                <c:pt idx="932">
                  <c:v>1692</c:v>
                </c:pt>
                <c:pt idx="933">
                  <c:v>1693</c:v>
                </c:pt>
                <c:pt idx="934">
                  <c:v>1694</c:v>
                </c:pt>
                <c:pt idx="935">
                  <c:v>1695</c:v>
                </c:pt>
                <c:pt idx="936">
                  <c:v>1696</c:v>
                </c:pt>
                <c:pt idx="937">
                  <c:v>1697</c:v>
                </c:pt>
                <c:pt idx="938">
                  <c:v>1698</c:v>
                </c:pt>
                <c:pt idx="939">
                  <c:v>1699</c:v>
                </c:pt>
                <c:pt idx="940">
                  <c:v>1700</c:v>
                </c:pt>
                <c:pt idx="941">
                  <c:v>1701</c:v>
                </c:pt>
                <c:pt idx="942">
                  <c:v>1702</c:v>
                </c:pt>
                <c:pt idx="943">
                  <c:v>1703</c:v>
                </c:pt>
                <c:pt idx="944">
                  <c:v>1704</c:v>
                </c:pt>
                <c:pt idx="945">
                  <c:v>1705</c:v>
                </c:pt>
                <c:pt idx="946">
                  <c:v>1706</c:v>
                </c:pt>
                <c:pt idx="947">
                  <c:v>1707</c:v>
                </c:pt>
                <c:pt idx="948">
                  <c:v>1708</c:v>
                </c:pt>
                <c:pt idx="949">
                  <c:v>1709</c:v>
                </c:pt>
                <c:pt idx="950">
                  <c:v>1710</c:v>
                </c:pt>
                <c:pt idx="951">
                  <c:v>1711</c:v>
                </c:pt>
                <c:pt idx="952">
                  <c:v>1712</c:v>
                </c:pt>
                <c:pt idx="953">
                  <c:v>1713</c:v>
                </c:pt>
                <c:pt idx="954">
                  <c:v>1714</c:v>
                </c:pt>
                <c:pt idx="955">
                  <c:v>1715</c:v>
                </c:pt>
                <c:pt idx="956">
                  <c:v>1716</c:v>
                </c:pt>
                <c:pt idx="957">
                  <c:v>1717</c:v>
                </c:pt>
                <c:pt idx="958">
                  <c:v>1718</c:v>
                </c:pt>
                <c:pt idx="959">
                  <c:v>1719</c:v>
                </c:pt>
                <c:pt idx="960">
                  <c:v>1720</c:v>
                </c:pt>
                <c:pt idx="961">
                  <c:v>1721</c:v>
                </c:pt>
                <c:pt idx="962">
                  <c:v>1722</c:v>
                </c:pt>
                <c:pt idx="963">
                  <c:v>1723</c:v>
                </c:pt>
                <c:pt idx="964">
                  <c:v>1724</c:v>
                </c:pt>
                <c:pt idx="965">
                  <c:v>1725</c:v>
                </c:pt>
                <c:pt idx="966">
                  <c:v>1726</c:v>
                </c:pt>
                <c:pt idx="967">
                  <c:v>1727</c:v>
                </c:pt>
                <c:pt idx="968">
                  <c:v>1728</c:v>
                </c:pt>
                <c:pt idx="969">
                  <c:v>1729</c:v>
                </c:pt>
                <c:pt idx="970">
                  <c:v>1730</c:v>
                </c:pt>
                <c:pt idx="971">
                  <c:v>1731</c:v>
                </c:pt>
                <c:pt idx="972">
                  <c:v>1732</c:v>
                </c:pt>
                <c:pt idx="973">
                  <c:v>1733</c:v>
                </c:pt>
                <c:pt idx="974">
                  <c:v>1734</c:v>
                </c:pt>
                <c:pt idx="975">
                  <c:v>1735</c:v>
                </c:pt>
                <c:pt idx="976">
                  <c:v>1736</c:v>
                </c:pt>
                <c:pt idx="977">
                  <c:v>1737</c:v>
                </c:pt>
                <c:pt idx="978">
                  <c:v>1738</c:v>
                </c:pt>
                <c:pt idx="979">
                  <c:v>1739</c:v>
                </c:pt>
                <c:pt idx="980">
                  <c:v>1740</c:v>
                </c:pt>
                <c:pt idx="981">
                  <c:v>1741</c:v>
                </c:pt>
                <c:pt idx="982">
                  <c:v>1742</c:v>
                </c:pt>
                <c:pt idx="983">
                  <c:v>1743</c:v>
                </c:pt>
                <c:pt idx="984">
                  <c:v>1744</c:v>
                </c:pt>
                <c:pt idx="985">
                  <c:v>1745</c:v>
                </c:pt>
                <c:pt idx="986">
                  <c:v>1746</c:v>
                </c:pt>
                <c:pt idx="987">
                  <c:v>1747</c:v>
                </c:pt>
                <c:pt idx="988">
                  <c:v>1748</c:v>
                </c:pt>
                <c:pt idx="989">
                  <c:v>1749</c:v>
                </c:pt>
                <c:pt idx="990">
                  <c:v>1750</c:v>
                </c:pt>
                <c:pt idx="991">
                  <c:v>1751</c:v>
                </c:pt>
                <c:pt idx="992">
                  <c:v>1752</c:v>
                </c:pt>
                <c:pt idx="993">
                  <c:v>1753</c:v>
                </c:pt>
                <c:pt idx="994">
                  <c:v>1754</c:v>
                </c:pt>
                <c:pt idx="995">
                  <c:v>1755</c:v>
                </c:pt>
                <c:pt idx="996">
                  <c:v>1756</c:v>
                </c:pt>
                <c:pt idx="997">
                  <c:v>1757</c:v>
                </c:pt>
                <c:pt idx="998">
                  <c:v>1758</c:v>
                </c:pt>
                <c:pt idx="999">
                  <c:v>1759</c:v>
                </c:pt>
                <c:pt idx="1000">
                  <c:v>1760</c:v>
                </c:pt>
                <c:pt idx="1001">
                  <c:v>1761</c:v>
                </c:pt>
                <c:pt idx="1002">
                  <c:v>1762</c:v>
                </c:pt>
                <c:pt idx="1003">
                  <c:v>1763</c:v>
                </c:pt>
                <c:pt idx="1004">
                  <c:v>1764</c:v>
                </c:pt>
                <c:pt idx="1005">
                  <c:v>1765</c:v>
                </c:pt>
                <c:pt idx="1006">
                  <c:v>1766</c:v>
                </c:pt>
                <c:pt idx="1007">
                  <c:v>1767</c:v>
                </c:pt>
                <c:pt idx="1008">
                  <c:v>1768</c:v>
                </c:pt>
                <c:pt idx="1009">
                  <c:v>1769</c:v>
                </c:pt>
                <c:pt idx="1010">
                  <c:v>1770</c:v>
                </c:pt>
                <c:pt idx="1011">
                  <c:v>1771</c:v>
                </c:pt>
                <c:pt idx="1012">
                  <c:v>1772</c:v>
                </c:pt>
                <c:pt idx="1013">
                  <c:v>1773</c:v>
                </c:pt>
                <c:pt idx="1014">
                  <c:v>1774</c:v>
                </c:pt>
                <c:pt idx="1015">
                  <c:v>1775</c:v>
                </c:pt>
                <c:pt idx="1016">
                  <c:v>1776</c:v>
                </c:pt>
                <c:pt idx="1017">
                  <c:v>1777</c:v>
                </c:pt>
                <c:pt idx="1018">
                  <c:v>1778</c:v>
                </c:pt>
                <c:pt idx="1019">
                  <c:v>1779</c:v>
                </c:pt>
                <c:pt idx="1020">
                  <c:v>1780</c:v>
                </c:pt>
                <c:pt idx="1021">
                  <c:v>1781</c:v>
                </c:pt>
                <c:pt idx="1022">
                  <c:v>1782</c:v>
                </c:pt>
                <c:pt idx="1023">
                  <c:v>1783</c:v>
                </c:pt>
                <c:pt idx="1024">
                  <c:v>1784</c:v>
                </c:pt>
                <c:pt idx="1025">
                  <c:v>1785</c:v>
                </c:pt>
                <c:pt idx="1026">
                  <c:v>1786</c:v>
                </c:pt>
                <c:pt idx="1027">
                  <c:v>1787</c:v>
                </c:pt>
                <c:pt idx="1028">
                  <c:v>1788</c:v>
                </c:pt>
                <c:pt idx="1029">
                  <c:v>1789</c:v>
                </c:pt>
                <c:pt idx="1030">
                  <c:v>1790</c:v>
                </c:pt>
                <c:pt idx="1031">
                  <c:v>1791</c:v>
                </c:pt>
                <c:pt idx="1032">
                  <c:v>1792</c:v>
                </c:pt>
                <c:pt idx="1033">
                  <c:v>1793</c:v>
                </c:pt>
                <c:pt idx="1034">
                  <c:v>1794</c:v>
                </c:pt>
                <c:pt idx="1035">
                  <c:v>1795</c:v>
                </c:pt>
                <c:pt idx="1036">
                  <c:v>1796</c:v>
                </c:pt>
                <c:pt idx="1037">
                  <c:v>1797</c:v>
                </c:pt>
                <c:pt idx="1038">
                  <c:v>1798</c:v>
                </c:pt>
                <c:pt idx="1039">
                  <c:v>1799</c:v>
                </c:pt>
                <c:pt idx="1040">
                  <c:v>1800</c:v>
                </c:pt>
                <c:pt idx="1041">
                  <c:v>1801</c:v>
                </c:pt>
                <c:pt idx="1042">
                  <c:v>1802</c:v>
                </c:pt>
                <c:pt idx="1043">
                  <c:v>1803</c:v>
                </c:pt>
                <c:pt idx="1044">
                  <c:v>1804</c:v>
                </c:pt>
                <c:pt idx="1045">
                  <c:v>1805</c:v>
                </c:pt>
                <c:pt idx="1046">
                  <c:v>1806</c:v>
                </c:pt>
                <c:pt idx="1047">
                  <c:v>1807</c:v>
                </c:pt>
                <c:pt idx="1048">
                  <c:v>1808</c:v>
                </c:pt>
                <c:pt idx="1049">
                  <c:v>1809</c:v>
                </c:pt>
                <c:pt idx="1050">
                  <c:v>1810</c:v>
                </c:pt>
                <c:pt idx="1051">
                  <c:v>1811</c:v>
                </c:pt>
                <c:pt idx="1052">
                  <c:v>1812</c:v>
                </c:pt>
                <c:pt idx="1053">
                  <c:v>1813</c:v>
                </c:pt>
                <c:pt idx="1054">
                  <c:v>1814</c:v>
                </c:pt>
                <c:pt idx="1055">
                  <c:v>1815</c:v>
                </c:pt>
                <c:pt idx="1056">
                  <c:v>1816</c:v>
                </c:pt>
                <c:pt idx="1057">
                  <c:v>1817</c:v>
                </c:pt>
                <c:pt idx="1058">
                  <c:v>1818</c:v>
                </c:pt>
                <c:pt idx="1059">
                  <c:v>1819</c:v>
                </c:pt>
                <c:pt idx="1060">
                  <c:v>1820</c:v>
                </c:pt>
                <c:pt idx="1061">
                  <c:v>1821</c:v>
                </c:pt>
                <c:pt idx="1062">
                  <c:v>1822</c:v>
                </c:pt>
                <c:pt idx="1063">
                  <c:v>1823</c:v>
                </c:pt>
                <c:pt idx="1064">
                  <c:v>1824</c:v>
                </c:pt>
                <c:pt idx="1065">
                  <c:v>1825</c:v>
                </c:pt>
                <c:pt idx="1066">
                  <c:v>1826</c:v>
                </c:pt>
                <c:pt idx="1067">
                  <c:v>1827</c:v>
                </c:pt>
                <c:pt idx="1068">
                  <c:v>1828</c:v>
                </c:pt>
                <c:pt idx="1069">
                  <c:v>1829</c:v>
                </c:pt>
                <c:pt idx="1070">
                  <c:v>1830</c:v>
                </c:pt>
                <c:pt idx="1071">
                  <c:v>1831</c:v>
                </c:pt>
                <c:pt idx="1072">
                  <c:v>1832</c:v>
                </c:pt>
                <c:pt idx="1073">
                  <c:v>1833</c:v>
                </c:pt>
                <c:pt idx="1074">
                  <c:v>1834</c:v>
                </c:pt>
                <c:pt idx="1075">
                  <c:v>1835</c:v>
                </c:pt>
                <c:pt idx="1076">
                  <c:v>1836</c:v>
                </c:pt>
                <c:pt idx="1077">
                  <c:v>1837</c:v>
                </c:pt>
                <c:pt idx="1078">
                  <c:v>1838</c:v>
                </c:pt>
                <c:pt idx="1079">
                  <c:v>1839</c:v>
                </c:pt>
                <c:pt idx="1080">
                  <c:v>1840</c:v>
                </c:pt>
                <c:pt idx="1081">
                  <c:v>1841</c:v>
                </c:pt>
                <c:pt idx="1082">
                  <c:v>1842</c:v>
                </c:pt>
                <c:pt idx="1083">
                  <c:v>1843</c:v>
                </c:pt>
                <c:pt idx="1084">
                  <c:v>1844</c:v>
                </c:pt>
                <c:pt idx="1085">
                  <c:v>1845</c:v>
                </c:pt>
                <c:pt idx="1086">
                  <c:v>1846</c:v>
                </c:pt>
                <c:pt idx="1087">
                  <c:v>1847</c:v>
                </c:pt>
                <c:pt idx="1088">
                  <c:v>1848</c:v>
                </c:pt>
                <c:pt idx="1089">
                  <c:v>1849</c:v>
                </c:pt>
                <c:pt idx="1090">
                  <c:v>1850</c:v>
                </c:pt>
                <c:pt idx="1091">
                  <c:v>1851</c:v>
                </c:pt>
                <c:pt idx="1092">
                  <c:v>1852</c:v>
                </c:pt>
                <c:pt idx="1093">
                  <c:v>1853</c:v>
                </c:pt>
                <c:pt idx="1094">
                  <c:v>1854</c:v>
                </c:pt>
                <c:pt idx="1095">
                  <c:v>1855</c:v>
                </c:pt>
                <c:pt idx="1096">
                  <c:v>1856</c:v>
                </c:pt>
                <c:pt idx="1097">
                  <c:v>1857</c:v>
                </c:pt>
                <c:pt idx="1098">
                  <c:v>1858</c:v>
                </c:pt>
                <c:pt idx="1099">
                  <c:v>1859</c:v>
                </c:pt>
                <c:pt idx="1100">
                  <c:v>1860</c:v>
                </c:pt>
                <c:pt idx="1101">
                  <c:v>1861</c:v>
                </c:pt>
                <c:pt idx="1102">
                  <c:v>1862</c:v>
                </c:pt>
                <c:pt idx="1103">
                  <c:v>1863</c:v>
                </c:pt>
                <c:pt idx="1104">
                  <c:v>1864</c:v>
                </c:pt>
                <c:pt idx="1105">
                  <c:v>1865</c:v>
                </c:pt>
                <c:pt idx="1106">
                  <c:v>1866</c:v>
                </c:pt>
                <c:pt idx="1107">
                  <c:v>1867</c:v>
                </c:pt>
                <c:pt idx="1108">
                  <c:v>1868</c:v>
                </c:pt>
                <c:pt idx="1109">
                  <c:v>1869</c:v>
                </c:pt>
                <c:pt idx="1110">
                  <c:v>1870</c:v>
                </c:pt>
                <c:pt idx="1111">
                  <c:v>1871</c:v>
                </c:pt>
                <c:pt idx="1112">
                  <c:v>1872</c:v>
                </c:pt>
                <c:pt idx="1113">
                  <c:v>1873</c:v>
                </c:pt>
                <c:pt idx="1114">
                  <c:v>1874</c:v>
                </c:pt>
                <c:pt idx="1115">
                  <c:v>1875</c:v>
                </c:pt>
                <c:pt idx="1116">
                  <c:v>1876</c:v>
                </c:pt>
                <c:pt idx="1117">
                  <c:v>1877</c:v>
                </c:pt>
                <c:pt idx="1118">
                  <c:v>1878</c:v>
                </c:pt>
                <c:pt idx="1119">
                  <c:v>1879</c:v>
                </c:pt>
                <c:pt idx="1120">
                  <c:v>1880</c:v>
                </c:pt>
                <c:pt idx="1121">
                  <c:v>1881</c:v>
                </c:pt>
                <c:pt idx="1122">
                  <c:v>1882</c:v>
                </c:pt>
                <c:pt idx="1123">
                  <c:v>1883</c:v>
                </c:pt>
                <c:pt idx="1124">
                  <c:v>1884</c:v>
                </c:pt>
                <c:pt idx="1125">
                  <c:v>1885</c:v>
                </c:pt>
                <c:pt idx="1126">
                  <c:v>1886</c:v>
                </c:pt>
                <c:pt idx="1127">
                  <c:v>1887</c:v>
                </c:pt>
                <c:pt idx="1128">
                  <c:v>1888</c:v>
                </c:pt>
                <c:pt idx="1129">
                  <c:v>1889</c:v>
                </c:pt>
                <c:pt idx="1130">
                  <c:v>1890</c:v>
                </c:pt>
                <c:pt idx="1131">
                  <c:v>1891</c:v>
                </c:pt>
                <c:pt idx="1132">
                  <c:v>1892</c:v>
                </c:pt>
                <c:pt idx="1133">
                  <c:v>1893</c:v>
                </c:pt>
                <c:pt idx="1134">
                  <c:v>1894</c:v>
                </c:pt>
                <c:pt idx="1135">
                  <c:v>1895</c:v>
                </c:pt>
                <c:pt idx="1136">
                  <c:v>1896</c:v>
                </c:pt>
                <c:pt idx="1137">
                  <c:v>1897</c:v>
                </c:pt>
                <c:pt idx="1138">
                  <c:v>1898</c:v>
                </c:pt>
                <c:pt idx="1139">
                  <c:v>1899</c:v>
                </c:pt>
                <c:pt idx="1140">
                  <c:v>1900</c:v>
                </c:pt>
                <c:pt idx="1141">
                  <c:v>1901</c:v>
                </c:pt>
                <c:pt idx="1142">
                  <c:v>1902</c:v>
                </c:pt>
                <c:pt idx="1143">
                  <c:v>1903</c:v>
                </c:pt>
                <c:pt idx="1144">
                  <c:v>1904</c:v>
                </c:pt>
                <c:pt idx="1145">
                  <c:v>1905</c:v>
                </c:pt>
                <c:pt idx="1146">
                  <c:v>1906</c:v>
                </c:pt>
                <c:pt idx="1147">
                  <c:v>1907</c:v>
                </c:pt>
                <c:pt idx="1148">
                  <c:v>1908</c:v>
                </c:pt>
                <c:pt idx="1149">
                  <c:v>1909</c:v>
                </c:pt>
                <c:pt idx="1150">
                  <c:v>1910</c:v>
                </c:pt>
                <c:pt idx="1151">
                  <c:v>1911</c:v>
                </c:pt>
                <c:pt idx="1152">
                  <c:v>1912</c:v>
                </c:pt>
                <c:pt idx="1153">
                  <c:v>1913</c:v>
                </c:pt>
                <c:pt idx="1154">
                  <c:v>1914</c:v>
                </c:pt>
                <c:pt idx="1155">
                  <c:v>1915</c:v>
                </c:pt>
                <c:pt idx="1156">
                  <c:v>1916</c:v>
                </c:pt>
                <c:pt idx="1157">
                  <c:v>1917</c:v>
                </c:pt>
                <c:pt idx="1158">
                  <c:v>1918</c:v>
                </c:pt>
                <c:pt idx="1159">
                  <c:v>1919</c:v>
                </c:pt>
                <c:pt idx="1160">
                  <c:v>1920</c:v>
                </c:pt>
                <c:pt idx="1161">
                  <c:v>1921</c:v>
                </c:pt>
                <c:pt idx="1162">
                  <c:v>1922</c:v>
                </c:pt>
                <c:pt idx="1163">
                  <c:v>1923</c:v>
                </c:pt>
                <c:pt idx="1164">
                  <c:v>1924</c:v>
                </c:pt>
                <c:pt idx="1165">
                  <c:v>1925</c:v>
                </c:pt>
                <c:pt idx="1166">
                  <c:v>1926</c:v>
                </c:pt>
                <c:pt idx="1167">
                  <c:v>1927</c:v>
                </c:pt>
                <c:pt idx="1168">
                  <c:v>1928</c:v>
                </c:pt>
                <c:pt idx="1169">
                  <c:v>1929</c:v>
                </c:pt>
                <c:pt idx="1170">
                  <c:v>1930</c:v>
                </c:pt>
                <c:pt idx="1171">
                  <c:v>1931</c:v>
                </c:pt>
                <c:pt idx="1172">
                  <c:v>1932</c:v>
                </c:pt>
                <c:pt idx="1173">
                  <c:v>1933</c:v>
                </c:pt>
                <c:pt idx="1174">
                  <c:v>1934</c:v>
                </c:pt>
                <c:pt idx="1175">
                  <c:v>1935</c:v>
                </c:pt>
                <c:pt idx="1176">
                  <c:v>1936</c:v>
                </c:pt>
                <c:pt idx="1177">
                  <c:v>1937</c:v>
                </c:pt>
                <c:pt idx="1178">
                  <c:v>1938</c:v>
                </c:pt>
                <c:pt idx="1179">
                  <c:v>1939</c:v>
                </c:pt>
                <c:pt idx="1180">
                  <c:v>1940</c:v>
                </c:pt>
                <c:pt idx="1181">
                  <c:v>1941</c:v>
                </c:pt>
                <c:pt idx="1182">
                  <c:v>1942</c:v>
                </c:pt>
                <c:pt idx="1183">
                  <c:v>1943</c:v>
                </c:pt>
                <c:pt idx="1184">
                  <c:v>1944</c:v>
                </c:pt>
                <c:pt idx="1185">
                  <c:v>1945</c:v>
                </c:pt>
                <c:pt idx="1186">
                  <c:v>1946</c:v>
                </c:pt>
                <c:pt idx="1187">
                  <c:v>1947</c:v>
                </c:pt>
                <c:pt idx="1188">
                  <c:v>1948</c:v>
                </c:pt>
                <c:pt idx="1189">
                  <c:v>1949</c:v>
                </c:pt>
                <c:pt idx="1190">
                  <c:v>1950</c:v>
                </c:pt>
                <c:pt idx="1191">
                  <c:v>1951</c:v>
                </c:pt>
                <c:pt idx="1192">
                  <c:v>1952</c:v>
                </c:pt>
                <c:pt idx="1193">
                  <c:v>1953</c:v>
                </c:pt>
                <c:pt idx="1194">
                  <c:v>1954</c:v>
                </c:pt>
                <c:pt idx="1195">
                  <c:v>1955</c:v>
                </c:pt>
                <c:pt idx="1196">
                  <c:v>1956</c:v>
                </c:pt>
                <c:pt idx="1197">
                  <c:v>1957</c:v>
                </c:pt>
                <c:pt idx="1198">
                  <c:v>1958</c:v>
                </c:pt>
                <c:pt idx="1199">
                  <c:v>1959</c:v>
                </c:pt>
                <c:pt idx="1200">
                  <c:v>1960</c:v>
                </c:pt>
                <c:pt idx="1201">
                  <c:v>1961</c:v>
                </c:pt>
                <c:pt idx="1202">
                  <c:v>1962</c:v>
                </c:pt>
                <c:pt idx="1203">
                  <c:v>1963</c:v>
                </c:pt>
                <c:pt idx="1204">
                  <c:v>1964</c:v>
                </c:pt>
                <c:pt idx="1205">
                  <c:v>1965</c:v>
                </c:pt>
                <c:pt idx="1206">
                  <c:v>1966</c:v>
                </c:pt>
                <c:pt idx="1207">
                  <c:v>1967</c:v>
                </c:pt>
                <c:pt idx="1208">
                  <c:v>1968</c:v>
                </c:pt>
                <c:pt idx="1209">
                  <c:v>1969</c:v>
                </c:pt>
                <c:pt idx="1210">
                  <c:v>1970</c:v>
                </c:pt>
                <c:pt idx="1211">
                  <c:v>1971</c:v>
                </c:pt>
                <c:pt idx="1212">
                  <c:v>1972</c:v>
                </c:pt>
                <c:pt idx="1213">
                  <c:v>1973</c:v>
                </c:pt>
                <c:pt idx="1214">
                  <c:v>1974</c:v>
                </c:pt>
                <c:pt idx="1215">
                  <c:v>1975</c:v>
                </c:pt>
                <c:pt idx="1216">
                  <c:v>1976</c:v>
                </c:pt>
                <c:pt idx="1217">
                  <c:v>1977</c:v>
                </c:pt>
                <c:pt idx="1218">
                  <c:v>1978</c:v>
                </c:pt>
                <c:pt idx="1219">
                  <c:v>1979</c:v>
                </c:pt>
                <c:pt idx="1220">
                  <c:v>1980</c:v>
                </c:pt>
                <c:pt idx="1221">
                  <c:v>1981</c:v>
                </c:pt>
                <c:pt idx="1222">
                  <c:v>1982</c:v>
                </c:pt>
                <c:pt idx="1223">
                  <c:v>1983</c:v>
                </c:pt>
                <c:pt idx="1224">
                  <c:v>1984</c:v>
                </c:pt>
                <c:pt idx="1225">
                  <c:v>1985</c:v>
                </c:pt>
                <c:pt idx="1226">
                  <c:v>1986</c:v>
                </c:pt>
                <c:pt idx="1227">
                  <c:v>1987</c:v>
                </c:pt>
                <c:pt idx="1228">
                  <c:v>1988</c:v>
                </c:pt>
                <c:pt idx="1229">
                  <c:v>1989</c:v>
                </c:pt>
                <c:pt idx="1230">
                  <c:v>1990</c:v>
                </c:pt>
                <c:pt idx="1231">
                  <c:v>1991</c:v>
                </c:pt>
                <c:pt idx="1232">
                  <c:v>1992</c:v>
                </c:pt>
                <c:pt idx="1233">
                  <c:v>1993</c:v>
                </c:pt>
                <c:pt idx="1234">
                  <c:v>1994</c:v>
                </c:pt>
                <c:pt idx="1235">
                  <c:v>1995</c:v>
                </c:pt>
                <c:pt idx="1236">
                  <c:v>1996</c:v>
                </c:pt>
                <c:pt idx="1237">
                  <c:v>1997</c:v>
                </c:pt>
                <c:pt idx="1238">
                  <c:v>1998</c:v>
                </c:pt>
                <c:pt idx="1239">
                  <c:v>1999</c:v>
                </c:pt>
                <c:pt idx="1240">
                  <c:v>2000</c:v>
                </c:pt>
                <c:pt idx="1241">
                  <c:v>2001</c:v>
                </c:pt>
                <c:pt idx="1242">
                  <c:v>2002</c:v>
                </c:pt>
                <c:pt idx="1243">
                  <c:v>2003</c:v>
                </c:pt>
                <c:pt idx="1244">
                  <c:v>2004</c:v>
                </c:pt>
                <c:pt idx="1245">
                  <c:v>2005</c:v>
                </c:pt>
                <c:pt idx="1246">
                  <c:v>2006</c:v>
                </c:pt>
                <c:pt idx="1247">
                  <c:v>2007</c:v>
                </c:pt>
                <c:pt idx="1248">
                  <c:v>2008</c:v>
                </c:pt>
                <c:pt idx="1249">
                  <c:v>2009</c:v>
                </c:pt>
                <c:pt idx="1250">
                  <c:v>2010</c:v>
                </c:pt>
                <c:pt idx="1251">
                  <c:v>2011</c:v>
                </c:pt>
                <c:pt idx="1252">
                  <c:v>2012</c:v>
                </c:pt>
                <c:pt idx="1253">
                  <c:v>2013</c:v>
                </c:pt>
                <c:pt idx="1254">
                  <c:v>2014</c:v>
                </c:pt>
                <c:pt idx="1255">
                  <c:v>2015</c:v>
                </c:pt>
                <c:pt idx="1256">
                  <c:v>2016</c:v>
                </c:pt>
                <c:pt idx="1257">
                  <c:v>2017</c:v>
                </c:pt>
                <c:pt idx="1258">
                  <c:v>2018</c:v>
                </c:pt>
                <c:pt idx="1259">
                  <c:v>2019</c:v>
                </c:pt>
                <c:pt idx="1260">
                  <c:v>2020</c:v>
                </c:pt>
                <c:pt idx="1261">
                  <c:v>2021</c:v>
                </c:pt>
                <c:pt idx="1262">
                  <c:v>2022</c:v>
                </c:pt>
                <c:pt idx="1263">
                  <c:v>2023</c:v>
                </c:pt>
                <c:pt idx="1264">
                  <c:v>2024</c:v>
                </c:pt>
                <c:pt idx="1265">
                  <c:v>2025</c:v>
                </c:pt>
                <c:pt idx="1266">
                  <c:v>2026</c:v>
                </c:pt>
                <c:pt idx="1267">
                  <c:v>2027</c:v>
                </c:pt>
                <c:pt idx="1268">
                  <c:v>2028</c:v>
                </c:pt>
                <c:pt idx="1269">
                  <c:v>2029</c:v>
                </c:pt>
                <c:pt idx="1270">
                  <c:v>2030</c:v>
                </c:pt>
                <c:pt idx="1271">
                  <c:v>2031</c:v>
                </c:pt>
                <c:pt idx="1272">
                  <c:v>2032</c:v>
                </c:pt>
                <c:pt idx="1273">
                  <c:v>2033</c:v>
                </c:pt>
                <c:pt idx="1274">
                  <c:v>2034</c:v>
                </c:pt>
                <c:pt idx="1275">
                  <c:v>2035</c:v>
                </c:pt>
                <c:pt idx="1276">
                  <c:v>2036</c:v>
                </c:pt>
                <c:pt idx="1277">
                  <c:v>2037</c:v>
                </c:pt>
                <c:pt idx="1278">
                  <c:v>2038</c:v>
                </c:pt>
                <c:pt idx="1279">
                  <c:v>2039</c:v>
                </c:pt>
                <c:pt idx="1280">
                  <c:v>2040</c:v>
                </c:pt>
                <c:pt idx="1281">
                  <c:v>2041</c:v>
                </c:pt>
                <c:pt idx="1282">
                  <c:v>2042</c:v>
                </c:pt>
                <c:pt idx="1283">
                  <c:v>2043</c:v>
                </c:pt>
                <c:pt idx="1284">
                  <c:v>2044</c:v>
                </c:pt>
                <c:pt idx="1285">
                  <c:v>2045</c:v>
                </c:pt>
                <c:pt idx="1286">
                  <c:v>2046</c:v>
                </c:pt>
                <c:pt idx="1287">
                  <c:v>2047</c:v>
                </c:pt>
                <c:pt idx="1288">
                  <c:v>2048</c:v>
                </c:pt>
                <c:pt idx="1289">
                  <c:v>2049</c:v>
                </c:pt>
                <c:pt idx="1290">
                  <c:v>2050</c:v>
                </c:pt>
                <c:pt idx="1291">
                  <c:v>2051</c:v>
                </c:pt>
                <c:pt idx="1292">
                  <c:v>2052</c:v>
                </c:pt>
                <c:pt idx="1293">
                  <c:v>2053</c:v>
                </c:pt>
                <c:pt idx="1294">
                  <c:v>2054</c:v>
                </c:pt>
                <c:pt idx="1295">
                  <c:v>2055</c:v>
                </c:pt>
                <c:pt idx="1296">
                  <c:v>2056</c:v>
                </c:pt>
                <c:pt idx="1297">
                  <c:v>2057</c:v>
                </c:pt>
                <c:pt idx="1298">
                  <c:v>2058</c:v>
                </c:pt>
                <c:pt idx="1299">
                  <c:v>2059</c:v>
                </c:pt>
                <c:pt idx="1300">
                  <c:v>2060</c:v>
                </c:pt>
                <c:pt idx="1301">
                  <c:v>2061</c:v>
                </c:pt>
                <c:pt idx="1302">
                  <c:v>2062</c:v>
                </c:pt>
                <c:pt idx="1303">
                  <c:v>2063</c:v>
                </c:pt>
                <c:pt idx="1304">
                  <c:v>2064</c:v>
                </c:pt>
                <c:pt idx="1305">
                  <c:v>2065</c:v>
                </c:pt>
                <c:pt idx="1306">
                  <c:v>2066</c:v>
                </c:pt>
                <c:pt idx="1307">
                  <c:v>2067</c:v>
                </c:pt>
                <c:pt idx="1308">
                  <c:v>2068</c:v>
                </c:pt>
                <c:pt idx="1309">
                  <c:v>2069</c:v>
                </c:pt>
                <c:pt idx="1310">
                  <c:v>2070</c:v>
                </c:pt>
                <c:pt idx="1311">
                  <c:v>2071</c:v>
                </c:pt>
                <c:pt idx="1312">
                  <c:v>2072</c:v>
                </c:pt>
                <c:pt idx="1313">
                  <c:v>2073</c:v>
                </c:pt>
                <c:pt idx="1314">
                  <c:v>2074</c:v>
                </c:pt>
                <c:pt idx="1315">
                  <c:v>2075</c:v>
                </c:pt>
                <c:pt idx="1316">
                  <c:v>2076</c:v>
                </c:pt>
                <c:pt idx="1317">
                  <c:v>2077</c:v>
                </c:pt>
                <c:pt idx="1318">
                  <c:v>2078</c:v>
                </c:pt>
                <c:pt idx="1319">
                  <c:v>2079</c:v>
                </c:pt>
                <c:pt idx="1320">
                  <c:v>2080</c:v>
                </c:pt>
                <c:pt idx="1321">
                  <c:v>2081</c:v>
                </c:pt>
                <c:pt idx="1322">
                  <c:v>2082</c:v>
                </c:pt>
                <c:pt idx="1323">
                  <c:v>2083</c:v>
                </c:pt>
                <c:pt idx="1324">
                  <c:v>2084</c:v>
                </c:pt>
                <c:pt idx="1325">
                  <c:v>2085</c:v>
                </c:pt>
                <c:pt idx="1326">
                  <c:v>2086</c:v>
                </c:pt>
                <c:pt idx="1327">
                  <c:v>2087</c:v>
                </c:pt>
                <c:pt idx="1328">
                  <c:v>2088</c:v>
                </c:pt>
                <c:pt idx="1329">
                  <c:v>2089</c:v>
                </c:pt>
                <c:pt idx="1330">
                  <c:v>2090</c:v>
                </c:pt>
                <c:pt idx="1331">
                  <c:v>2091</c:v>
                </c:pt>
                <c:pt idx="1332">
                  <c:v>2092</c:v>
                </c:pt>
                <c:pt idx="1333">
                  <c:v>2093</c:v>
                </c:pt>
                <c:pt idx="1334">
                  <c:v>2094</c:v>
                </c:pt>
                <c:pt idx="1335">
                  <c:v>2095</c:v>
                </c:pt>
                <c:pt idx="1336">
                  <c:v>2096</c:v>
                </c:pt>
                <c:pt idx="1337">
                  <c:v>2097</c:v>
                </c:pt>
                <c:pt idx="1338">
                  <c:v>2098</c:v>
                </c:pt>
                <c:pt idx="1339">
                  <c:v>2099</c:v>
                </c:pt>
                <c:pt idx="1340">
                  <c:v>2100</c:v>
                </c:pt>
                <c:pt idx="1341">
                  <c:v>2101</c:v>
                </c:pt>
                <c:pt idx="1342">
                  <c:v>2102</c:v>
                </c:pt>
                <c:pt idx="1343">
                  <c:v>2103</c:v>
                </c:pt>
                <c:pt idx="1344">
                  <c:v>2104</c:v>
                </c:pt>
                <c:pt idx="1345">
                  <c:v>2105</c:v>
                </c:pt>
                <c:pt idx="1346">
                  <c:v>2106</c:v>
                </c:pt>
                <c:pt idx="1347">
                  <c:v>2107</c:v>
                </c:pt>
                <c:pt idx="1348">
                  <c:v>2108</c:v>
                </c:pt>
                <c:pt idx="1349">
                  <c:v>2109</c:v>
                </c:pt>
                <c:pt idx="1350">
                  <c:v>2110</c:v>
                </c:pt>
                <c:pt idx="1351">
                  <c:v>2111</c:v>
                </c:pt>
                <c:pt idx="1352">
                  <c:v>2112</c:v>
                </c:pt>
                <c:pt idx="1353">
                  <c:v>2113</c:v>
                </c:pt>
                <c:pt idx="1354">
                  <c:v>2114</c:v>
                </c:pt>
                <c:pt idx="1355">
                  <c:v>2115</c:v>
                </c:pt>
                <c:pt idx="1356">
                  <c:v>2116</c:v>
                </c:pt>
                <c:pt idx="1357">
                  <c:v>2117</c:v>
                </c:pt>
                <c:pt idx="1358">
                  <c:v>2118</c:v>
                </c:pt>
                <c:pt idx="1359">
                  <c:v>2119</c:v>
                </c:pt>
                <c:pt idx="1360">
                  <c:v>2120</c:v>
                </c:pt>
                <c:pt idx="1361">
                  <c:v>2121</c:v>
                </c:pt>
                <c:pt idx="1362">
                  <c:v>2122</c:v>
                </c:pt>
                <c:pt idx="1363">
                  <c:v>2123</c:v>
                </c:pt>
                <c:pt idx="1364">
                  <c:v>2124</c:v>
                </c:pt>
                <c:pt idx="1365">
                  <c:v>2125</c:v>
                </c:pt>
                <c:pt idx="1366">
                  <c:v>2126</c:v>
                </c:pt>
                <c:pt idx="1367">
                  <c:v>2127</c:v>
                </c:pt>
                <c:pt idx="1368">
                  <c:v>2128</c:v>
                </c:pt>
                <c:pt idx="1369">
                  <c:v>2129</c:v>
                </c:pt>
                <c:pt idx="1370">
                  <c:v>2130</c:v>
                </c:pt>
                <c:pt idx="1371">
                  <c:v>2131</c:v>
                </c:pt>
                <c:pt idx="1372">
                  <c:v>2132</c:v>
                </c:pt>
                <c:pt idx="1373">
                  <c:v>2133</c:v>
                </c:pt>
                <c:pt idx="1374">
                  <c:v>2134</c:v>
                </c:pt>
                <c:pt idx="1375">
                  <c:v>2135</c:v>
                </c:pt>
                <c:pt idx="1376">
                  <c:v>2136</c:v>
                </c:pt>
                <c:pt idx="1377">
                  <c:v>2137</c:v>
                </c:pt>
                <c:pt idx="1378">
                  <c:v>2138</c:v>
                </c:pt>
                <c:pt idx="1379">
                  <c:v>2139</c:v>
                </c:pt>
                <c:pt idx="1380">
                  <c:v>2140</c:v>
                </c:pt>
                <c:pt idx="1381">
                  <c:v>2141</c:v>
                </c:pt>
                <c:pt idx="1382">
                  <c:v>2142</c:v>
                </c:pt>
                <c:pt idx="1383">
                  <c:v>2143</c:v>
                </c:pt>
                <c:pt idx="1384">
                  <c:v>2144</c:v>
                </c:pt>
                <c:pt idx="1385">
                  <c:v>2145</c:v>
                </c:pt>
                <c:pt idx="1386">
                  <c:v>2146</c:v>
                </c:pt>
                <c:pt idx="1387">
                  <c:v>2147</c:v>
                </c:pt>
                <c:pt idx="1388">
                  <c:v>2148</c:v>
                </c:pt>
                <c:pt idx="1389">
                  <c:v>2149</c:v>
                </c:pt>
                <c:pt idx="1390">
                  <c:v>2150</c:v>
                </c:pt>
                <c:pt idx="1391">
                  <c:v>2151</c:v>
                </c:pt>
                <c:pt idx="1392">
                  <c:v>2152</c:v>
                </c:pt>
                <c:pt idx="1393">
                  <c:v>2153</c:v>
                </c:pt>
                <c:pt idx="1394">
                  <c:v>2154</c:v>
                </c:pt>
                <c:pt idx="1395">
                  <c:v>2155</c:v>
                </c:pt>
                <c:pt idx="1396">
                  <c:v>2156</c:v>
                </c:pt>
                <c:pt idx="1397">
                  <c:v>2157</c:v>
                </c:pt>
                <c:pt idx="1398">
                  <c:v>2158</c:v>
                </c:pt>
                <c:pt idx="1399">
                  <c:v>2159</c:v>
                </c:pt>
                <c:pt idx="1400">
                  <c:v>2160</c:v>
                </c:pt>
                <c:pt idx="1401">
                  <c:v>2161</c:v>
                </c:pt>
                <c:pt idx="1402">
                  <c:v>2162</c:v>
                </c:pt>
                <c:pt idx="1403">
                  <c:v>2163</c:v>
                </c:pt>
                <c:pt idx="1404">
                  <c:v>2164</c:v>
                </c:pt>
                <c:pt idx="1405">
                  <c:v>2165</c:v>
                </c:pt>
                <c:pt idx="1406">
                  <c:v>2166</c:v>
                </c:pt>
                <c:pt idx="1407">
                  <c:v>2167</c:v>
                </c:pt>
                <c:pt idx="1408">
                  <c:v>2168</c:v>
                </c:pt>
                <c:pt idx="1409">
                  <c:v>2169</c:v>
                </c:pt>
                <c:pt idx="1410">
                  <c:v>2170</c:v>
                </c:pt>
                <c:pt idx="1411">
                  <c:v>2171</c:v>
                </c:pt>
                <c:pt idx="1412">
                  <c:v>2172</c:v>
                </c:pt>
                <c:pt idx="1413">
                  <c:v>2173</c:v>
                </c:pt>
                <c:pt idx="1414">
                  <c:v>2174</c:v>
                </c:pt>
                <c:pt idx="1415">
                  <c:v>2175</c:v>
                </c:pt>
                <c:pt idx="1416">
                  <c:v>2176</c:v>
                </c:pt>
                <c:pt idx="1417">
                  <c:v>2177</c:v>
                </c:pt>
                <c:pt idx="1418">
                  <c:v>2178</c:v>
                </c:pt>
                <c:pt idx="1419">
                  <c:v>2179</c:v>
                </c:pt>
                <c:pt idx="1420">
                  <c:v>2180</c:v>
                </c:pt>
                <c:pt idx="1421">
                  <c:v>2181</c:v>
                </c:pt>
                <c:pt idx="1422">
                  <c:v>2182</c:v>
                </c:pt>
                <c:pt idx="1423">
                  <c:v>2183</c:v>
                </c:pt>
                <c:pt idx="1424">
                  <c:v>2184</c:v>
                </c:pt>
                <c:pt idx="1425">
                  <c:v>2185</c:v>
                </c:pt>
                <c:pt idx="1426">
                  <c:v>2186</c:v>
                </c:pt>
                <c:pt idx="1427">
                  <c:v>2187</c:v>
                </c:pt>
                <c:pt idx="1428">
                  <c:v>2188</c:v>
                </c:pt>
                <c:pt idx="1429">
                  <c:v>2189</c:v>
                </c:pt>
                <c:pt idx="1430">
                  <c:v>2190</c:v>
                </c:pt>
                <c:pt idx="1431">
                  <c:v>2191</c:v>
                </c:pt>
                <c:pt idx="1432">
                  <c:v>2192</c:v>
                </c:pt>
                <c:pt idx="1433">
                  <c:v>2193</c:v>
                </c:pt>
                <c:pt idx="1434">
                  <c:v>2194</c:v>
                </c:pt>
                <c:pt idx="1435">
                  <c:v>2195</c:v>
                </c:pt>
                <c:pt idx="1436">
                  <c:v>2196</c:v>
                </c:pt>
                <c:pt idx="1437">
                  <c:v>2197</c:v>
                </c:pt>
                <c:pt idx="1438">
                  <c:v>2198</c:v>
                </c:pt>
                <c:pt idx="1439">
                  <c:v>2199</c:v>
                </c:pt>
                <c:pt idx="1440">
                  <c:v>2200</c:v>
                </c:pt>
                <c:pt idx="1441">
                  <c:v>2201</c:v>
                </c:pt>
                <c:pt idx="1442">
                  <c:v>2202</c:v>
                </c:pt>
                <c:pt idx="1443">
                  <c:v>2203</c:v>
                </c:pt>
                <c:pt idx="1444">
                  <c:v>2204</c:v>
                </c:pt>
                <c:pt idx="1445">
                  <c:v>2205</c:v>
                </c:pt>
                <c:pt idx="1446">
                  <c:v>2206</c:v>
                </c:pt>
                <c:pt idx="1447">
                  <c:v>2207</c:v>
                </c:pt>
                <c:pt idx="1448">
                  <c:v>2208</c:v>
                </c:pt>
                <c:pt idx="1449">
                  <c:v>2209</c:v>
                </c:pt>
                <c:pt idx="1450">
                  <c:v>2210</c:v>
                </c:pt>
                <c:pt idx="1451">
                  <c:v>2211</c:v>
                </c:pt>
                <c:pt idx="1452">
                  <c:v>2212</c:v>
                </c:pt>
                <c:pt idx="1453">
                  <c:v>2213</c:v>
                </c:pt>
                <c:pt idx="1454">
                  <c:v>2214</c:v>
                </c:pt>
                <c:pt idx="1455">
                  <c:v>2215</c:v>
                </c:pt>
                <c:pt idx="1456">
                  <c:v>2216</c:v>
                </c:pt>
                <c:pt idx="1457">
                  <c:v>2217</c:v>
                </c:pt>
                <c:pt idx="1458">
                  <c:v>2218</c:v>
                </c:pt>
                <c:pt idx="1459">
                  <c:v>2219</c:v>
                </c:pt>
                <c:pt idx="1460">
                  <c:v>2220</c:v>
                </c:pt>
                <c:pt idx="1461">
                  <c:v>2221</c:v>
                </c:pt>
                <c:pt idx="1462">
                  <c:v>2222</c:v>
                </c:pt>
                <c:pt idx="1463">
                  <c:v>2223</c:v>
                </c:pt>
                <c:pt idx="1464">
                  <c:v>2224</c:v>
                </c:pt>
                <c:pt idx="1465">
                  <c:v>2225</c:v>
                </c:pt>
                <c:pt idx="1466">
                  <c:v>2226</c:v>
                </c:pt>
                <c:pt idx="1467">
                  <c:v>2227</c:v>
                </c:pt>
                <c:pt idx="1468">
                  <c:v>2228</c:v>
                </c:pt>
                <c:pt idx="1469">
                  <c:v>2229</c:v>
                </c:pt>
                <c:pt idx="1470">
                  <c:v>2230</c:v>
                </c:pt>
                <c:pt idx="1471">
                  <c:v>2231</c:v>
                </c:pt>
                <c:pt idx="1472">
                  <c:v>2232</c:v>
                </c:pt>
                <c:pt idx="1473">
                  <c:v>2233</c:v>
                </c:pt>
                <c:pt idx="1474">
                  <c:v>2234</c:v>
                </c:pt>
                <c:pt idx="1475">
                  <c:v>2235</c:v>
                </c:pt>
                <c:pt idx="1476">
                  <c:v>2236</c:v>
                </c:pt>
                <c:pt idx="1477">
                  <c:v>2237</c:v>
                </c:pt>
                <c:pt idx="1478">
                  <c:v>2238</c:v>
                </c:pt>
                <c:pt idx="1479">
                  <c:v>2239</c:v>
                </c:pt>
                <c:pt idx="1480">
                  <c:v>2240</c:v>
                </c:pt>
                <c:pt idx="1481">
                  <c:v>2241</c:v>
                </c:pt>
                <c:pt idx="1482">
                  <c:v>2242</c:v>
                </c:pt>
                <c:pt idx="1483">
                  <c:v>2243</c:v>
                </c:pt>
                <c:pt idx="1484">
                  <c:v>2244</c:v>
                </c:pt>
                <c:pt idx="1485">
                  <c:v>2245</c:v>
                </c:pt>
                <c:pt idx="1486">
                  <c:v>2246</c:v>
                </c:pt>
                <c:pt idx="1487">
                  <c:v>2247</c:v>
                </c:pt>
                <c:pt idx="1488">
                  <c:v>2248</c:v>
                </c:pt>
                <c:pt idx="1489">
                  <c:v>2249</c:v>
                </c:pt>
                <c:pt idx="1490">
                  <c:v>2250</c:v>
                </c:pt>
                <c:pt idx="1491">
                  <c:v>2251</c:v>
                </c:pt>
                <c:pt idx="1492">
                  <c:v>2252</c:v>
                </c:pt>
                <c:pt idx="1493">
                  <c:v>2253</c:v>
                </c:pt>
                <c:pt idx="1494">
                  <c:v>2254</c:v>
                </c:pt>
                <c:pt idx="1495">
                  <c:v>2255</c:v>
                </c:pt>
                <c:pt idx="1496">
                  <c:v>2256</c:v>
                </c:pt>
                <c:pt idx="1497">
                  <c:v>2257</c:v>
                </c:pt>
                <c:pt idx="1498">
                  <c:v>2258</c:v>
                </c:pt>
                <c:pt idx="1499">
                  <c:v>2259</c:v>
                </c:pt>
              </c:numCache>
            </c:numRef>
          </c:xVal>
          <c:yVal>
            <c:numRef>
              <c:f>'Trends and Patterns'!$S$12:$S$1512</c:f>
              <c:numCache>
                <c:formatCode>General</c:formatCode>
                <c:ptCount val="1501"/>
                <c:pt idx="0">
                  <c:v>2.7752214465822327</c:v>
                </c:pt>
                <c:pt idx="1">
                  <c:v>2.8075357393828315</c:v>
                </c:pt>
                <c:pt idx="2">
                  <c:v>2.8401809381016534</c:v>
                </c:pt>
                <c:pt idx="3">
                  <c:v>2.8731598416932722</c:v>
                </c:pt>
                <c:pt idx="4">
                  <c:v>2.9064752655548918</c:v>
                </c:pt>
                <c:pt idx="5">
                  <c:v>2.9401300415363676</c:v>
                </c:pt>
                <c:pt idx="6">
                  <c:v>2.9741270179490567</c:v>
                </c:pt>
                <c:pt idx="7">
                  <c:v>3.0084690595734149</c:v>
                </c:pt>
                <c:pt idx="8">
                  <c:v>3.0431590476653816</c:v>
                </c:pt>
                <c:pt idx="9">
                  <c:v>3.078199879961526</c:v>
                </c:pt>
                <c:pt idx="10">
                  <c:v>3.1135944706828891</c:v>
                </c:pt>
                <c:pt idx="11">
                  <c:v>3.149345750537591</c:v>
                </c:pt>
                <c:pt idx="12">
                  <c:v>3.1854566667221031</c:v>
                </c:pt>
                <c:pt idx="13">
                  <c:v>3.2219301829212625</c:v>
                </c:pt>
                <c:pt idx="14">
                  <c:v>3.2587692793069034</c:v>
                </c:pt>
                <c:pt idx="15">
                  <c:v>3.295976952535181</c:v>
                </c:pt>
                <c:pt idx="16">
                  <c:v>3.3335562157425547</c:v>
                </c:pt>
                <c:pt idx="17">
                  <c:v>3.3715100985403663</c:v>
                </c:pt>
                <c:pt idx="18">
                  <c:v>3.4098416470080584</c:v>
                </c:pt>
                <c:pt idx="19">
                  <c:v>3.4485539236849792</c:v>
                </c:pt>
                <c:pt idx="20">
                  <c:v>3.4876500075608035</c:v>
                </c:pt>
                <c:pt idx="21">
                  <c:v>3.5271329940644622</c:v>
                </c:pt>
                <c:pt idx="22">
                  <c:v>3.5670059950516908</c:v>
                </c:pt>
                <c:pt idx="23">
                  <c:v>3.6072721387910911</c:v>
                </c:pt>
                <c:pt idx="24">
                  <c:v>3.6479345699486974</c:v>
                </c:pt>
                <c:pt idx="25">
                  <c:v>3.6889964495710825</c:v>
                </c:pt>
                <c:pt idx="26">
                  <c:v>3.7304609550669494</c:v>
                </c:pt>
                <c:pt idx="27">
                  <c:v>3.7723312801872031</c:v>
                </c:pt>
                <c:pt idx="28">
                  <c:v>3.8146106350034654</c:v>
                </c:pt>
                <c:pt idx="29">
                  <c:v>3.8573022458850557</c:v>
                </c:pt>
                <c:pt idx="30">
                  <c:v>3.9004093554744363</c:v>
                </c:pt>
                <c:pt idx="31">
                  <c:v>3.9439352226609938</c:v>
                </c:pt>
                <c:pt idx="32">
                  <c:v>3.9878831225533085</c:v>
                </c:pt>
                <c:pt idx="33">
                  <c:v>4.0322563464497563</c:v>
                </c:pt>
                <c:pt idx="34">
                  <c:v>4.0770582018075245</c:v>
                </c:pt>
                <c:pt idx="35">
                  <c:v>4.1222920122099316</c:v>
                </c:pt>
                <c:pt idx="36">
                  <c:v>4.167961117332144</c:v>
                </c:pt>
                <c:pt idx="37">
                  <c:v>4.2140688729051972</c:v>
                </c:pt>
                <c:pt idx="38">
                  <c:v>4.2606186506783086</c:v>
                </c:pt>
                <c:pt idx="39">
                  <c:v>4.3076138383795222</c:v>
                </c:pt>
                <c:pt idx="40">
                  <c:v>4.3550578396746129</c:v>
                </c:pt>
                <c:pt idx="41">
                  <c:v>4.4029540741242821</c:v>
                </c:pt>
                <c:pt idx="42">
                  <c:v>4.451305977139552</c:v>
                </c:pt>
                <c:pt idx="43">
                  <c:v>4.5001169999354635</c:v>
                </c:pt>
                <c:pt idx="44">
                  <c:v>4.5493906094829617</c:v>
                </c:pt>
                <c:pt idx="45">
                  <c:v>4.5991302884589711</c:v>
                </c:pt>
                <c:pt idx="46">
                  <c:v>4.6493395351947058</c:v>
                </c:pt>
                <c:pt idx="47">
                  <c:v>4.7000218636221129</c:v>
                </c:pt>
                <c:pt idx="48">
                  <c:v>4.7511808032185341</c:v>
                </c:pt>
                <c:pt idx="49">
                  <c:v>4.802819898949453</c:v>
                </c:pt>
                <c:pt idx="50">
                  <c:v>4.8549427112093975</c:v>
                </c:pt>
                <c:pt idx="51">
                  <c:v>4.9075528157610133</c:v>
                </c:pt>
                <c:pt idx="52">
                  <c:v>4.9606538036721401</c:v>
                </c:pt>
                <c:pt idx="53">
                  <c:v>5.0142492812510691</c:v>
                </c:pt>
                <c:pt idx="54">
                  <c:v>5.0683428699798236</c:v>
                </c:pt>
                <c:pt idx="55">
                  <c:v>5.122938206445534</c:v>
                </c:pt>
                <c:pt idx="56">
                  <c:v>5.1780389422698203</c:v>
                </c:pt>
                <c:pt idx="57">
                  <c:v>5.233648744036226</c:v>
                </c:pt>
                <c:pt idx="58">
                  <c:v>5.2897712932157113</c:v>
                </c:pt>
                <c:pt idx="59">
                  <c:v>5.3464102860900571</c:v>
                </c:pt>
                <c:pt idx="60">
                  <c:v>5.4035694336733391</c:v>
                </c:pt>
                <c:pt idx="61">
                  <c:v>5.46125246163135</c:v>
                </c:pt>
                <c:pt idx="62">
                  <c:v>5.5194631101989939</c:v>
                </c:pt>
                <c:pt idx="63">
                  <c:v>5.5782051340955903</c:v>
                </c:pt>
                <c:pt idx="64">
                  <c:v>5.6374823024381495</c:v>
                </c:pt>
                <c:pt idx="65">
                  <c:v>5.6972983986525909</c:v>
                </c:pt>
                <c:pt idx="66">
                  <c:v>5.757657220382792</c:v>
                </c:pt>
                <c:pt idx="67">
                  <c:v>5.8185625793975948</c:v>
                </c:pt>
                <c:pt idx="68">
                  <c:v>5.8800183014956904</c:v>
                </c:pt>
                <c:pt idx="69">
                  <c:v>5.9420282264083202</c:v>
                </c:pt>
                <c:pt idx="70">
                  <c:v>6.0045962076998842</c:v>
                </c:pt>
                <c:pt idx="71">
                  <c:v>6.0677261126663558</c:v>
                </c:pt>
                <c:pt idx="72">
                  <c:v>6.1314218222315686</c:v>
                </c:pt>
                <c:pt idx="73">
                  <c:v>6.1956872308412425</c:v>
                </c:pt>
                <c:pt idx="74">
                  <c:v>6.2605262463548774</c:v>
                </c:pt>
                <c:pt idx="75">
                  <c:v>6.3259427899354295</c:v>
                </c:pt>
                <c:pt idx="76">
                  <c:v>6.3919407959367174</c:v>
                </c:pt>
                <c:pt idx="77">
                  <c:v>6.4585242117886468</c:v>
                </c:pt>
                <c:pt idx="78">
                  <c:v>6.5256969978801385</c:v>
                </c:pt>
                <c:pt idx="79">
                  <c:v>6.5934631274398745</c:v>
                </c:pt>
                <c:pt idx="80">
                  <c:v>6.6618265864146533</c:v>
                </c:pt>
                <c:pt idx="81">
                  <c:v>6.730791373345566</c:v>
                </c:pt>
                <c:pt idx="82">
                  <c:v>6.8003614992418422</c:v>
                </c:pt>
                <c:pt idx="83">
                  <c:v>6.8705409874523484</c:v>
                </c:pt>
                <c:pt idx="84">
                  <c:v>6.9413338735348358</c:v>
                </c:pt>
                <c:pt idx="85">
                  <c:v>7.012744205122794</c:v>
                </c:pt>
                <c:pt idx="86">
                  <c:v>7.0847760417900361</c:v>
                </c:pt>
                <c:pt idx="87">
                  <c:v>7.1574334549128302</c:v>
                </c:pt>
                <c:pt idx="88">
                  <c:v>7.230720527529761</c:v>
                </c:pt>
                <c:pt idx="89">
                  <c:v>7.304641354199183</c:v>
                </c:pt>
                <c:pt idx="90">
                  <c:v>7.3792000408542577</c:v>
                </c:pt>
                <c:pt idx="91">
                  <c:v>7.4544007046556366</c:v>
                </c:pt>
                <c:pt idx="92">
                  <c:v>7.530247473841726</c:v>
                </c:pt>
                <c:pt idx="93">
                  <c:v>7.6067444875765444</c:v>
                </c:pt>
                <c:pt idx="94">
                  <c:v>7.6838958957951142</c:v>
                </c:pt>
                <c:pt idx="95">
                  <c:v>7.7617058590464572</c:v>
                </c:pt>
                <c:pt idx="96">
                  <c:v>7.8401785483341628</c:v>
                </c:pt>
                <c:pt idx="97">
                  <c:v>7.9193181449544205</c:v>
                </c:pt>
                <c:pt idx="98">
                  <c:v>7.999128840331676</c:v>
                </c:pt>
                <c:pt idx="99">
                  <c:v>8.079614835851757</c:v>
                </c:pt>
                <c:pt idx="100">
                  <c:v>8.1607803426925702</c:v>
                </c:pt>
                <c:pt idx="101">
                  <c:v>8.2426295816522206</c:v>
                </c:pt>
                <c:pt idx="102">
                  <c:v>8.3251667829747209</c:v>
                </c:pt>
                <c:pt idx="103">
                  <c:v>8.4083961861731797</c:v>
                </c:pt>
                <c:pt idx="104">
                  <c:v>8.4923220398503805</c:v>
                </c:pt>
                <c:pt idx="105">
                  <c:v>8.5769486015169587</c:v>
                </c:pt>
                <c:pt idx="106">
                  <c:v>8.6622801374069986</c:v>
                </c:pt>
                <c:pt idx="107">
                  <c:v>8.7483209222910698</c:v>
                </c:pt>
                <c:pt idx="108">
                  <c:v>8.8350752392867324</c:v>
                </c:pt>
                <c:pt idx="109">
                  <c:v>8.9225473796664918</c:v>
                </c:pt>
                <c:pt idx="110">
                  <c:v>9.0107416426632341</c:v>
                </c:pt>
                <c:pt idx="111">
                  <c:v>9.0996623352729848</c:v>
                </c:pt>
                <c:pt idx="112">
                  <c:v>9.1893137720552254</c:v>
                </c:pt>
                <c:pt idx="113">
                  <c:v>9.2797002749305051</c:v>
                </c:pt>
                <c:pt idx="114">
                  <c:v>9.3708261729756135</c:v>
                </c:pt>
                <c:pt idx="115">
                  <c:v>9.4626958022159986</c:v>
                </c:pt>
                <c:pt idx="116">
                  <c:v>9.5553135054156968</c:v>
                </c:pt>
                <c:pt idx="117">
                  <c:v>9.6486836318646638</c:v>
                </c:pt>
                <c:pt idx="118">
                  <c:v>9.7428105371634022</c:v>
                </c:pt>
                <c:pt idx="119">
                  <c:v>9.8376985830050891</c:v>
                </c:pt>
                <c:pt idx="120">
                  <c:v>9.9333521369550102</c:v>
                </c:pt>
                <c:pt idx="121">
                  <c:v>10.029775572227456</c:v>
                </c:pt>
                <c:pt idx="122">
                  <c:v>10.126973267459855</c:v>
                </c:pt>
                <c:pt idx="123">
                  <c:v>10.224949606484408</c:v>
                </c:pt>
                <c:pt idx="124">
                  <c:v>10.323708978097088</c:v>
                </c:pt>
                <c:pt idx="125">
                  <c:v>10.42325577582386</c:v>
                </c:pt>
                <c:pt idx="126">
                  <c:v>10.523594397684457</c:v>
                </c:pt>
                <c:pt idx="127">
                  <c:v>10.624729245953347</c:v>
                </c:pt>
                <c:pt idx="128">
                  <c:v>10.726664726918221</c:v>
                </c:pt>
                <c:pt idx="129">
                  <c:v>10.829405250635652</c:v>
                </c:pt>
                <c:pt idx="130">
                  <c:v>10.932955230684231</c:v>
                </c:pt>
                <c:pt idx="131">
                  <c:v>11.037319083915079</c:v>
                </c:pt>
                <c:pt idx="132">
                  <c:v>11.142501230199555</c:v>
                </c:pt>
                <c:pt idx="133">
                  <c:v>11.248506092174475</c:v>
                </c:pt>
                <c:pt idx="134">
                  <c:v>11.355338094984585</c:v>
                </c:pt>
                <c:pt idx="135">
                  <c:v>11.463001666022446</c:v>
                </c:pt>
                <c:pt idx="136">
                  <c:v>11.571501234665568</c:v>
                </c:pt>
                <c:pt idx="137">
                  <c:v>11.680841232010975</c:v>
                </c:pt>
                <c:pt idx="138">
                  <c:v>11.791026090607149</c:v>
                </c:pt>
                <c:pt idx="139">
                  <c:v>11.902060244183161</c:v>
                </c:pt>
                <c:pt idx="140">
                  <c:v>12.013948127375347</c:v>
                </c:pt>
                <c:pt idx="141">
                  <c:v>12.126694175451185</c:v>
                </c:pt>
                <c:pt idx="142">
                  <c:v>12.240302824030636</c:v>
                </c:pt>
                <c:pt idx="143">
                  <c:v>12.354778508804737</c:v>
                </c:pt>
                <c:pt idx="144">
                  <c:v>12.470125665251597</c:v>
                </c:pt>
                <c:pt idx="145">
                  <c:v>12.586348728349833</c:v>
                </c:pt>
                <c:pt idx="146">
                  <c:v>12.703452132289177</c:v>
                </c:pt>
                <c:pt idx="147">
                  <c:v>12.821440310178605</c:v>
                </c:pt>
                <c:pt idx="148">
                  <c:v>12.94031769375184</c:v>
                </c:pt>
                <c:pt idx="149">
                  <c:v>13.060088713070099</c:v>
                </c:pt>
                <c:pt idx="150">
                  <c:v>13.180757796222325</c:v>
                </c:pt>
                <c:pt idx="151">
                  <c:v>13.30232936902274</c:v>
                </c:pt>
                <c:pt idx="152">
                  <c:v>13.424807854705895</c:v>
                </c:pt>
                <c:pt idx="153">
                  <c:v>13.548197673618928</c:v>
                </c:pt>
                <c:pt idx="154">
                  <c:v>13.672503242911347</c:v>
                </c:pt>
                <c:pt idx="155">
                  <c:v>13.797728976222247</c:v>
                </c:pt>
                <c:pt idx="156">
                  <c:v>13.923879283364792</c:v>
                </c:pt>
                <c:pt idx="157">
                  <c:v>14.050958570008225</c:v>
                </c:pt>
                <c:pt idx="158">
                  <c:v>14.178971237357285</c:v>
                </c:pt>
                <c:pt idx="159">
                  <c:v>14.307921681829063</c:v>
                </c:pt>
                <c:pt idx="160">
                  <c:v>14.437814294727202</c:v>
                </c:pt>
                <c:pt idx="161">
                  <c:v>14.568653461913637</c:v>
                </c:pt>
                <c:pt idx="162">
                  <c:v>14.700443563477839</c:v>
                </c:pt>
                <c:pt idx="163">
                  <c:v>14.833188973403326</c:v>
                </c:pt>
                <c:pt idx="164">
                  <c:v>14.96689405923183</c:v>
                </c:pt>
                <c:pt idx="165">
                  <c:v>15.101563181724886</c:v>
                </c:pt>
                <c:pt idx="166">
                  <c:v>15.237200694522908</c:v>
                </c:pt>
                <c:pt idx="167">
                  <c:v>15.373810943801708</c:v>
                </c:pt>
                <c:pt idx="168">
                  <c:v>15.511398267926623</c:v>
                </c:pt>
                <c:pt idx="169">
                  <c:v>15.649966997104173</c:v>
                </c:pt>
                <c:pt idx="170">
                  <c:v>15.789521453031099</c:v>
                </c:pt>
                <c:pt idx="171">
                  <c:v>15.930065948541115</c:v>
                </c:pt>
                <c:pt idx="172">
                  <c:v>16.071604787249125</c:v>
                </c:pt>
                <c:pt idx="173">
                  <c:v>16.2141422631931</c:v>
                </c:pt>
                <c:pt idx="174">
                  <c:v>16.357682660473387</c:v>
                </c:pt>
                <c:pt idx="175">
                  <c:v>16.502230252889728</c:v>
                </c:pt>
                <c:pt idx="176">
                  <c:v>16.647789303575941</c:v>
                </c:pt>
                <c:pt idx="177">
                  <c:v>16.794364064632024</c:v>
                </c:pt>
                <c:pt idx="178">
                  <c:v>16.941958776754095</c:v>
                </c:pt>
                <c:pt idx="179">
                  <c:v>17.090577668861886</c:v>
                </c:pt>
                <c:pt idx="180">
                  <c:v>17.240224957723974</c:v>
                </c:pt>
                <c:pt idx="181">
                  <c:v>17.390904847580561</c:v>
                </c:pt>
                <c:pt idx="182">
                  <c:v>17.542621529764098</c:v>
                </c:pt>
                <c:pt idx="183">
                  <c:v>17.695379182317613</c:v>
                </c:pt>
                <c:pt idx="184">
                  <c:v>17.849181969610619</c:v>
                </c:pt>
                <c:pt idx="185">
                  <c:v>18.00403404195297</c:v>
                </c:pt>
                <c:pt idx="186">
                  <c:v>18.159939535206323</c:v>
                </c:pt>
                <c:pt idx="187">
                  <c:v>18.316902570393587</c:v>
                </c:pt>
                <c:pt idx="188">
                  <c:v>18.474927253305864</c:v>
                </c:pt>
                <c:pt idx="189">
                  <c:v>18.634017674107522</c:v>
                </c:pt>
                <c:pt idx="190">
                  <c:v>18.794177906938973</c:v>
                </c:pt>
                <c:pt idx="191">
                  <c:v>18.955412009517264</c:v>
                </c:pt>
                <c:pt idx="192">
                  <c:v>19.117724022734659</c:v>
                </c:pt>
                <c:pt idx="193">
                  <c:v>19.281117970255025</c:v>
                </c:pt>
                <c:pt idx="194">
                  <c:v>19.445597858108261</c:v>
                </c:pt>
                <c:pt idx="195">
                  <c:v>19.61116767428252</c:v>
                </c:pt>
                <c:pt idx="196">
                  <c:v>19.777831388314468</c:v>
                </c:pt>
                <c:pt idx="197">
                  <c:v>19.945592950877646</c:v>
                </c:pt>
                <c:pt idx="198">
                  <c:v>20.114456293368601</c:v>
                </c:pt>
                <c:pt idx="199">
                  <c:v>20.284425327491245</c:v>
                </c:pt>
                <c:pt idx="200">
                  <c:v>20.455503944839169</c:v>
                </c:pt>
                <c:pt idx="201">
                  <c:v>20.627696016476175</c:v>
                </c:pt>
                <c:pt idx="202">
                  <c:v>20.801005392514657</c:v>
                </c:pt>
                <c:pt idx="203">
                  <c:v>20.975435901692364</c:v>
                </c:pt>
                <c:pt idx="204">
                  <c:v>21.150991350947233</c:v>
                </c:pt>
                <c:pt idx="205">
                  <c:v>21.327675524990322</c:v>
                </c:pt>
                <c:pt idx="206">
                  <c:v>21.505492185877024</c:v>
                </c:pt>
                <c:pt idx="207">
                  <c:v>21.684445072576512</c:v>
                </c:pt>
                <c:pt idx="208">
                  <c:v>21.864537900539499</c:v>
                </c:pt>
                <c:pt idx="209">
                  <c:v>22.045774361264048</c:v>
                </c:pt>
                <c:pt idx="210">
                  <c:v>22.228158121860009</c:v>
                </c:pt>
                <c:pt idx="211">
                  <c:v>22.411692824611624</c:v>
                </c:pt>
                <c:pt idx="212">
                  <c:v>22.596382086538444</c:v>
                </c:pt>
                <c:pt idx="213">
                  <c:v>22.782229498954795</c:v>
                </c:pt>
                <c:pt idx="214">
                  <c:v>22.969238627027547</c:v>
                </c:pt>
                <c:pt idx="215">
                  <c:v>23.157413009332494</c:v>
                </c:pt>
                <c:pt idx="216">
                  <c:v>23.346756157408972</c:v>
                </c:pt>
                <c:pt idx="217">
                  <c:v>23.537271555313215</c:v>
                </c:pt>
                <c:pt idx="218">
                  <c:v>23.728962659170246</c:v>
                </c:pt>
                <c:pt idx="219">
                  <c:v>23.921832896724137</c:v>
                </c:pt>
                <c:pt idx="220">
                  <c:v>24.115885666887102</c:v>
                </c:pt>
                <c:pt idx="221">
                  <c:v>24.311124339287172</c:v>
                </c:pt>
                <c:pt idx="222">
                  <c:v>24.507552253814552</c:v>
                </c:pt>
                <c:pt idx="223">
                  <c:v>24.70517272016653</c:v>
                </c:pt>
                <c:pt idx="224">
                  <c:v>24.903989017391361</c:v>
                </c:pt>
                <c:pt idx="225">
                  <c:v>25.104004393430863</c:v>
                </c:pt>
                <c:pt idx="226">
                  <c:v>25.305222064661663</c:v>
                </c:pt>
                <c:pt idx="227">
                  <c:v>25.507645215435474</c:v>
                </c:pt>
                <c:pt idx="228">
                  <c:v>25.711276997618178</c:v>
                </c:pt>
                <c:pt idx="229">
                  <c:v>25.916120530127831</c:v>
                </c:pt>
                <c:pt idx="230">
                  <c:v>26.122178898471564</c:v>
                </c:pt>
                <c:pt idx="231">
                  <c:v>26.329455154281568</c:v>
                </c:pt>
                <c:pt idx="232">
                  <c:v>26.537952314850042</c:v>
                </c:pt>
                <c:pt idx="233">
                  <c:v>26.747673362663196</c:v>
                </c:pt>
                <c:pt idx="234">
                  <c:v>26.958621244934349</c:v>
                </c:pt>
                <c:pt idx="235">
                  <c:v>27.170798873136206</c:v>
                </c:pt>
                <c:pt idx="236">
                  <c:v>27.384209122532283</c:v>
                </c:pt>
                <c:pt idx="237">
                  <c:v>27.59885483170747</c:v>
                </c:pt>
                <c:pt idx="238">
                  <c:v>27.814738802097992</c:v>
                </c:pt>
                <c:pt idx="239">
                  <c:v>28.031863797520526</c:v>
                </c:pt>
                <c:pt idx="240">
                  <c:v>28.250232543700722</c:v>
                </c:pt>
                <c:pt idx="241">
                  <c:v>28.469847727801039</c:v>
                </c:pt>
                <c:pt idx="242">
                  <c:v>28.69071199794806</c:v>
                </c:pt>
                <c:pt idx="243">
                  <c:v>28.912827962759227</c:v>
                </c:pt>
                <c:pt idx="244">
                  <c:v>29.136198190868942</c:v>
                </c:pt>
                <c:pt idx="245">
                  <c:v>29.360825210454504</c:v>
                </c:pt>
                <c:pt idx="246">
                  <c:v>29.586711508761262</c:v>
                </c:pt>
                <c:pt idx="247">
                  <c:v>29.813859531627699</c:v>
                </c:pt>
                <c:pt idx="248">
                  <c:v>30.042271683009886</c:v>
                </c:pt>
                <c:pt idx="249">
                  <c:v>30.271950324505951</c:v>
                </c:pt>
                <c:pt idx="250">
                  <c:v>30.502897774880019</c:v>
                </c:pt>
                <c:pt idx="251">
                  <c:v>30.735116309586076</c:v>
                </c:pt>
                <c:pt idx="252">
                  <c:v>30.968608160291698</c:v>
                </c:pt>
                <c:pt idx="253">
                  <c:v>31.203375514401554</c:v>
                </c:pt>
                <c:pt idx="254">
                  <c:v>31.439420514580895</c:v>
                </c:pt>
                <c:pt idx="255">
                  <c:v>31.676745258279087</c:v>
                </c:pt>
                <c:pt idx="256">
                  <c:v>31.915351797252942</c:v>
                </c:pt>
                <c:pt idx="257">
                  <c:v>32.155242137090362</c:v>
                </c:pt>
                <c:pt idx="258">
                  <c:v>32.396418236733922</c:v>
                </c:pt>
                <c:pt idx="259">
                  <c:v>32.638882008004686</c:v>
                </c:pt>
                <c:pt idx="260">
                  <c:v>32.882635315126166</c:v>
                </c:pt>
                <c:pt idx="261">
                  <c:v>33.127679974248622</c:v>
                </c:pt>
                <c:pt idx="262">
                  <c:v>33.37401775297355</c:v>
                </c:pt>
                <c:pt idx="263">
                  <c:v>33.621650369878537</c:v>
                </c:pt>
                <c:pt idx="264">
                  <c:v>33.870579494042623</c:v>
                </c:pt>
                <c:pt idx="265">
                  <c:v>34.120806744571922</c:v>
                </c:pt>
                <c:pt idx="266">
                  <c:v>34.37233369012592</c:v>
                </c:pt>
                <c:pt idx="267">
                  <c:v>34.625161848444087</c:v>
                </c:pt>
                <c:pt idx="268">
                  <c:v>34.879292685873331</c:v>
                </c:pt>
                <c:pt idx="269">
                  <c:v>35.134727616895951</c:v>
                </c:pt>
                <c:pt idx="270">
                  <c:v>35.391468003658183</c:v>
                </c:pt>
                <c:pt idx="271">
                  <c:v>35.649515155499763</c:v>
                </c:pt>
                <c:pt idx="272">
                  <c:v>35.908870328483914</c:v>
                </c:pt>
                <c:pt idx="273">
                  <c:v>36.169534724928603</c:v>
                </c:pt>
                <c:pt idx="274">
                  <c:v>36.431509492938247</c:v>
                </c:pt>
                <c:pt idx="275">
                  <c:v>36.694795725936686</c:v>
                </c:pt>
                <c:pt idx="276">
                  <c:v>36.959394462201026</c:v>
                </c:pt>
                <c:pt idx="277">
                  <c:v>37.225306684396472</c:v>
                </c:pt>
                <c:pt idx="278">
                  <c:v>37.492533319112475</c:v>
                </c:pt>
                <c:pt idx="279">
                  <c:v>37.76107523639967</c:v>
                </c:pt>
                <c:pt idx="280">
                  <c:v>38.030933249308447</c:v>
                </c:pt>
                <c:pt idx="281">
                  <c:v>38.302108113428403</c:v>
                </c:pt>
                <c:pt idx="282">
                  <c:v>38.574600526429364</c:v>
                </c:pt>
                <c:pt idx="283">
                  <c:v>38.84841112760364</c:v>
                </c:pt>
                <c:pt idx="284">
                  <c:v>39.123540497409664</c:v>
                </c:pt>
                <c:pt idx="285">
                  <c:v>39.399989157017345</c:v>
                </c:pt>
                <c:pt idx="286">
                  <c:v>39.677757567854549</c:v>
                </c:pt>
                <c:pt idx="287">
                  <c:v>39.956846131155565</c:v>
                </c:pt>
                <c:pt idx="288">
                  <c:v>40.237255187510918</c:v>
                </c:pt>
                <c:pt idx="289">
                  <c:v>40.518985016419023</c:v>
                </c:pt>
                <c:pt idx="290">
                  <c:v>40.80203583583954</c:v>
                </c:pt>
                <c:pt idx="291">
                  <c:v>41.086407801748486</c:v>
                </c:pt>
                <c:pt idx="292">
                  <c:v>41.372101007695328</c:v>
                </c:pt>
                <c:pt idx="293">
                  <c:v>41.65911548436177</c:v>
                </c:pt>
                <c:pt idx="294">
                  <c:v>41.947451199122796</c:v>
                </c:pt>
                <c:pt idx="295">
                  <c:v>42.237108055609482</c:v>
                </c:pt>
                <c:pt idx="296">
                  <c:v>42.528085893273968</c:v>
                </c:pt>
                <c:pt idx="297">
                  <c:v>42.820384486956677</c:v>
                </c:pt>
                <c:pt idx="298">
                  <c:v>43.114003546455507</c:v>
                </c:pt>
                <c:pt idx="299">
                  <c:v>43.408942716097513</c:v>
                </c:pt>
                <c:pt idx="300">
                  <c:v>43.705201574312674</c:v>
                </c:pt>
                <c:pt idx="301">
                  <c:v>44.00277963321021</c:v>
                </c:pt>
                <c:pt idx="302">
                  <c:v>44.301676338157158</c:v>
                </c:pt>
                <c:pt idx="303">
                  <c:v>44.601891067359475</c:v>
                </c:pt>
                <c:pt idx="304">
                  <c:v>44.90342313144582</c:v>
                </c:pt>
                <c:pt idx="305">
                  <c:v>45.206271773053615</c:v>
                </c:pt>
                <c:pt idx="306">
                  <c:v>45.510436166418117</c:v>
                </c:pt>
                <c:pt idx="307">
                  <c:v>45.815915416963826</c:v>
                </c:pt>
                <c:pt idx="308">
                  <c:v>46.122708560899021</c:v>
                </c:pt>
                <c:pt idx="309">
                  <c:v>46.430814564812813</c:v>
                </c:pt>
                <c:pt idx="310">
                  <c:v>46.74023232527523</c:v>
                </c:pt>
                <c:pt idx="311">
                  <c:v>47.050960668440204</c:v>
                </c:pt>
                <c:pt idx="312">
                  <c:v>47.362998349651505</c:v>
                </c:pt>
                <c:pt idx="313">
                  <c:v>47.676344053051942</c:v>
                </c:pt>
                <c:pt idx="314">
                  <c:v>47.990996391195232</c:v>
                </c:pt>
                <c:pt idx="315">
                  <c:v>48.306953904661519</c:v>
                </c:pt>
                <c:pt idx="316">
                  <c:v>48.624215061675791</c:v>
                </c:pt>
                <c:pt idx="317">
                  <c:v>48.942778257729714</c:v>
                </c:pt>
                <c:pt idx="318">
                  <c:v>49.26264181520682</c:v>
                </c:pt>
                <c:pt idx="319">
                  <c:v>49.583803983010966</c:v>
                </c:pt>
                <c:pt idx="320">
                  <c:v>49.906262936198452</c:v>
                </c:pt>
                <c:pt idx="321">
                  <c:v>50.230016775613386</c:v>
                </c:pt>
                <c:pt idx="322">
                  <c:v>50.555063527526912</c:v>
                </c:pt>
                <c:pt idx="323">
                  <c:v>50.881401143279881</c:v>
                </c:pt>
                <c:pt idx="324">
                  <c:v>51.209027498929188</c:v>
                </c:pt>
                <c:pt idx="325">
                  <c:v>51.537940394898008</c:v>
                </c:pt>
                <c:pt idx="326">
                  <c:v>51.868137555629708</c:v>
                </c:pt>
                <c:pt idx="327">
                  <c:v>52.199616629245682</c:v>
                </c:pt>
                <c:pt idx="328">
                  <c:v>52.532375187207016</c:v>
                </c:pt>
                <c:pt idx="329">
                  <c:v>52.866410723980302</c:v>
                </c:pt>
                <c:pt idx="330">
                  <c:v>53.201720656707337</c:v>
                </c:pt>
                <c:pt idx="331">
                  <c:v>53.538302324878821</c:v>
                </c:pt>
                <c:pt idx="332">
                  <c:v>53.876152990012642</c:v>
                </c:pt>
                <c:pt idx="333">
                  <c:v>54.215269835335704</c:v>
                </c:pt>
                <c:pt idx="334">
                  <c:v>54.555649965470664</c:v>
                </c:pt>
                <c:pt idx="335">
                  <c:v>54.897290406126572</c:v>
                </c:pt>
                <c:pt idx="336">
                  <c:v>55.240188103793976</c:v>
                </c:pt>
                <c:pt idx="337">
                  <c:v>55.584339925444645</c:v>
                </c:pt>
                <c:pt idx="338">
                  <c:v>55.929742658235483</c:v>
                </c:pt>
                <c:pt idx="339">
                  <c:v>56.276393009217287</c:v>
                </c:pt>
                <c:pt idx="340">
                  <c:v>56.624287605047819</c:v>
                </c:pt>
                <c:pt idx="341">
                  <c:v>56.973422991709825</c:v>
                </c:pt>
                <c:pt idx="342">
                  <c:v>57.323795634233633</c:v>
                </c:pt>
                <c:pt idx="343">
                  <c:v>57.675401916424271</c:v>
                </c:pt>
                <c:pt idx="344">
                  <c:v>58.028238140594048</c:v>
                </c:pt>
                <c:pt idx="345">
                  <c:v>58.382300527299314</c:v>
                </c:pt>
                <c:pt idx="346">
                  <c:v>58.737585215082611</c:v>
                </c:pt>
                <c:pt idx="347">
                  <c:v>59.094088260219678</c:v>
                </c:pt>
                <c:pt idx="348">
                  <c:v>59.451805636471434</c:v>
                </c:pt>
                <c:pt idx="349">
                  <c:v>59.810733234841251</c:v>
                </c:pt>
                <c:pt idx="350">
                  <c:v>60.170866863337103</c:v>
                </c:pt>
                <c:pt idx="351">
                  <c:v>60.532202246739274</c:v>
                </c:pt>
                <c:pt idx="352">
                  <c:v>60.894735026372928</c:v>
                </c:pt>
                <c:pt idx="353">
                  <c:v>61.258460759886425</c:v>
                </c:pt>
                <c:pt idx="354">
                  <c:v>61.62337492103461</c:v>
                </c:pt>
                <c:pt idx="355">
                  <c:v>61.989472899467835</c:v>
                </c:pt>
                <c:pt idx="356">
                  <c:v>62.356750000526333</c:v>
                </c:pt>
                <c:pt idx="357">
                  <c:v>62.725201445039964</c:v>
                </c:pt>
                <c:pt idx="358">
                  <c:v>63.09482236913388</c:v>
                </c:pt>
                <c:pt idx="359">
                  <c:v>63.465607824039537</c:v>
                </c:pt>
                <c:pt idx="360">
                  <c:v>63.837552775911547</c:v>
                </c:pt>
                <c:pt idx="361">
                  <c:v>64.210652105650126</c:v>
                </c:pt>
                <c:pt idx="362">
                  <c:v>64.584900608729498</c:v>
                </c:pt>
                <c:pt idx="363">
                  <c:v>64.960292995032091</c:v>
                </c:pt>
                <c:pt idx="364">
                  <c:v>65.336823888688372</c:v>
                </c:pt>
                <c:pt idx="365">
                  <c:v>65.714487827923065</c:v>
                </c:pt>
                <c:pt idx="366">
                  <c:v>66.09327926490694</c:v>
                </c:pt>
                <c:pt idx="367">
                  <c:v>66.47319256561498</c:v>
                </c:pt>
                <c:pt idx="368">
                  <c:v>66.854222009690218</c:v>
                </c:pt>
                <c:pt idx="369">
                  <c:v>67.236361790314191</c:v>
                </c:pt>
                <c:pt idx="370">
                  <c:v>67.619606014083232</c:v>
                </c:pt>
                <c:pt idx="371">
                  <c:v>68.003948700890945</c:v>
                </c:pt>
                <c:pt idx="372">
                  <c:v>68.389383783817394</c:v>
                </c:pt>
                <c:pt idx="373">
                  <c:v>68.775905109024038</c:v>
                </c:pt>
                <c:pt idx="374">
                  <c:v>69.163506435655407</c:v>
                </c:pt>
                <c:pt idx="375">
                  <c:v>69.552181435747144</c:v>
                </c:pt>
                <c:pt idx="376">
                  <c:v>69.941923694140286</c:v>
                </c:pt>
                <c:pt idx="377">
                  <c:v>70.332726708402362</c:v>
                </c:pt>
                <c:pt idx="378">
                  <c:v>70.724583888754765</c:v>
                </c:pt>
                <c:pt idx="379">
                  <c:v>71.117488558006954</c:v>
                </c:pt>
                <c:pt idx="380">
                  <c:v>71.511433951496912</c:v>
                </c:pt>
                <c:pt idx="381">
                  <c:v>71.906413217038804</c:v>
                </c:pt>
                <c:pt idx="382">
                  <c:v>72.302419414876923</c:v>
                </c:pt>
                <c:pt idx="383">
                  <c:v>72.699445517646481</c:v>
                </c:pt>
                <c:pt idx="384">
                  <c:v>73.097484410341437</c:v>
                </c:pt>
                <c:pt idx="385">
                  <c:v>73.496528890288758</c:v>
                </c:pt>
                <c:pt idx="386">
                  <c:v>73.896571667130047</c:v>
                </c:pt>
                <c:pt idx="387">
                  <c:v>74.297605362809563</c:v>
                </c:pt>
                <c:pt idx="388">
                  <c:v>74.699622511569643</c:v>
                </c:pt>
                <c:pt idx="389">
                  <c:v>75.102615559952923</c:v>
                </c:pt>
                <c:pt idx="390">
                  <c:v>75.506576866811443</c:v>
                </c:pt>
                <c:pt idx="391">
                  <c:v>75.911498703323304</c:v>
                </c:pt>
                <c:pt idx="392">
                  <c:v>76.317373253015745</c:v>
                </c:pt>
                <c:pt idx="393">
                  <c:v>76.724192611796084</c:v>
                </c:pt>
                <c:pt idx="394">
                  <c:v>77.131948787989202</c:v>
                </c:pt>
                <c:pt idx="395">
                  <c:v>77.540633702382777</c:v>
                </c:pt>
                <c:pt idx="396">
                  <c:v>77.950239188279326</c:v>
                </c:pt>
                <c:pt idx="397">
                  <c:v>78.360756991555746</c:v>
                </c:pt>
                <c:pt idx="398">
                  <c:v>78.772178770730378</c:v>
                </c:pt>
                <c:pt idx="399">
                  <c:v>79.184496097036728</c:v>
                </c:pt>
                <c:pt idx="400">
                  <c:v>79.597700454505528</c:v>
                </c:pt>
                <c:pt idx="401">
                  <c:v>80.011783240053333</c:v>
                </c:pt>
                <c:pt idx="402">
                  <c:v>80.426735763579032</c:v>
                </c:pt>
                <c:pt idx="403">
                  <c:v>80.842549248067826</c:v>
                </c:pt>
                <c:pt idx="404">
                  <c:v>81.259214829702373</c:v>
                </c:pt>
                <c:pt idx="405">
                  <c:v>81.67672355798193</c:v>
                </c:pt>
                <c:pt idx="406">
                  <c:v>82.095066395848562</c:v>
                </c:pt>
                <c:pt idx="407">
                  <c:v>82.514234219821361</c:v>
                </c:pt>
                <c:pt idx="408">
                  <c:v>82.934217820137931</c:v>
                </c:pt>
                <c:pt idx="409">
                  <c:v>83.355007900903757</c:v>
                </c:pt>
                <c:pt idx="410">
                  <c:v>83.776595080249066</c:v>
                </c:pt>
                <c:pt idx="411">
                  <c:v>84.198969890493387</c:v>
                </c:pt>
                <c:pt idx="412">
                  <c:v>84.622122778318001</c:v>
                </c:pt>
                <c:pt idx="413">
                  <c:v>85.046044104945778</c:v>
                </c:pt>
                <c:pt idx="414">
                  <c:v>85.470724146329076</c:v>
                </c:pt>
                <c:pt idx="415">
                  <c:v>85.896153093345191</c:v>
                </c:pt>
                <c:pt idx="416">
                  <c:v>86.322321051999836</c:v>
                </c:pt>
                <c:pt idx="417">
                  <c:v>86.749218043638123</c:v>
                </c:pt>
                <c:pt idx="418">
                  <c:v>87.176834005163514</c:v>
                </c:pt>
                <c:pt idx="419">
                  <c:v>87.605158789264834</c:v>
                </c:pt>
                <c:pt idx="420">
                  <c:v>88.034182164650645</c:v>
                </c:pt>
                <c:pt idx="421">
                  <c:v>88.463893816292071</c:v>
                </c:pt>
                <c:pt idx="422">
                  <c:v>88.894283345673017</c:v>
                </c:pt>
                <c:pt idx="423">
                  <c:v>89.325340271048603</c:v>
                </c:pt>
                <c:pt idx="424">
                  <c:v>89.757054027711504</c:v>
                </c:pt>
                <c:pt idx="425">
                  <c:v>90.18941396826591</c:v>
                </c:pt>
                <c:pt idx="426">
                  <c:v>90.622409362909963</c:v>
                </c:pt>
                <c:pt idx="427">
                  <c:v>91.056029399725645</c:v>
                </c:pt>
                <c:pt idx="428">
                  <c:v>91.490263184976897</c:v>
                </c:pt>
                <c:pt idx="429">
                  <c:v>91.925099743415799</c:v>
                </c:pt>
                <c:pt idx="430">
                  <c:v>92.360528018596327</c:v>
                </c:pt>
                <c:pt idx="431">
                  <c:v>92.796536873196658</c:v>
                </c:pt>
                <c:pt idx="432">
                  <c:v>93.233115089348956</c:v>
                </c:pt>
                <c:pt idx="433">
                  <c:v>93.670251368977631</c:v>
                </c:pt>
                <c:pt idx="434">
                  <c:v>94.107934334145227</c:v>
                </c:pt>
                <c:pt idx="435">
                  <c:v>94.546152527406463</c:v>
                </c:pt>
                <c:pt idx="436">
                  <c:v>94.984894412170533</c:v>
                </c:pt>
                <c:pt idx="437">
                  <c:v>95.424148373070892</c:v>
                </c:pt>
                <c:pt idx="438">
                  <c:v>95.863902716343702</c:v>
                </c:pt>
                <c:pt idx="439">
                  <c:v>96.304145670213714</c:v>
                </c:pt>
                <c:pt idx="440">
                  <c:v>96.744865385288705</c:v>
                </c:pt>
                <c:pt idx="441">
                  <c:v>97.186049934961417</c:v>
                </c:pt>
                <c:pt idx="442">
                  <c:v>97.627687315820054</c:v>
                </c:pt>
                <c:pt idx="443">
                  <c:v>98.069765448066363</c:v>
                </c:pt>
                <c:pt idx="444">
                  <c:v>98.512272175941945</c:v>
                </c:pt>
                <c:pt idx="445">
                  <c:v>98.955195268162583</c:v>
                </c:pt>
                <c:pt idx="446">
                  <c:v>99.398522418360386</c:v>
                </c:pt>
                <c:pt idx="447">
                  <c:v>99.842241245534339</c:v>
                </c:pt>
                <c:pt idx="448">
                  <c:v>100.28633929450827</c:v>
                </c:pt>
                <c:pt idx="449">
                  <c:v>100.73080403639739</c:v>
                </c:pt>
                <c:pt idx="450">
                  <c:v>101.17562286908246</c:v>
                </c:pt>
                <c:pt idx="451">
                  <c:v>101.6207831176918</c:v>
                </c:pt>
                <c:pt idx="452">
                  <c:v>102.06627203509179</c:v>
                </c:pt>
                <c:pt idx="453">
                  <c:v>102.51207680238477</c:v>
                </c:pt>
                <c:pt idx="454">
                  <c:v>102.95818452941504</c:v>
                </c:pt>
                <c:pt idx="455">
                  <c:v>103.40458225528302</c:v>
                </c:pt>
                <c:pt idx="456">
                  <c:v>103.8512569488669</c:v>
                </c:pt>
                <c:pt idx="457">
                  <c:v>104.29819550935257</c:v>
                </c:pt>
                <c:pt idx="458">
                  <c:v>104.74538476677102</c:v>
                </c:pt>
                <c:pt idx="459">
                  <c:v>105.19281148254402</c:v>
                </c:pt>
                <c:pt idx="460">
                  <c:v>105.64046235003725</c:v>
                </c:pt>
                <c:pt idx="461">
                  <c:v>106.08832399512147</c:v>
                </c:pt>
                <c:pt idx="462">
                  <c:v>106.53638297674159</c:v>
                </c:pt>
                <c:pt idx="463">
                  <c:v>106.98462578749297</c:v>
                </c:pt>
                <c:pt idx="464">
                  <c:v>107.43303885420625</c:v>
                </c:pt>
                <c:pt idx="465">
                  <c:v>107.8816085385392</c:v>
                </c:pt>
                <c:pt idx="466">
                  <c:v>108.33032113757677</c:v>
                </c:pt>
                <c:pt idx="467">
                  <c:v>108.77916288443853</c:v>
                </c:pt>
                <c:pt idx="468">
                  <c:v>109.22811994889379</c:v>
                </c:pt>
                <c:pt idx="469">
                  <c:v>109.67717843798459</c:v>
                </c:pt>
                <c:pt idx="470">
                  <c:v>110.12632439665592</c:v>
                </c:pt>
                <c:pt idx="471">
                  <c:v>110.57554380839372</c:v>
                </c:pt>
                <c:pt idx="472">
                  <c:v>111.02482259587042</c:v>
                </c:pt>
                <c:pt idx="473">
                  <c:v>111.47414662159795</c:v>
                </c:pt>
                <c:pt idx="474">
                  <c:v>111.92350168858809</c:v>
                </c:pt>
                <c:pt idx="475">
                  <c:v>112.37287354102057</c:v>
                </c:pt>
                <c:pt idx="476">
                  <c:v>112.82224786491825</c:v>
                </c:pt>
                <c:pt idx="477">
                  <c:v>113.27161028882981</c:v>
                </c:pt>
                <c:pt idx="478">
                  <c:v>113.72094638451982</c:v>
                </c:pt>
                <c:pt idx="479">
                  <c:v>114.17024166766608</c:v>
                </c:pt>
                <c:pt idx="480">
                  <c:v>114.61948159856415</c:v>
                </c:pt>
                <c:pt idx="481">
                  <c:v>115.06865158283902</c:v>
                </c:pt>
                <c:pt idx="482">
                  <c:v>115.51773697216439</c:v>
                </c:pt>
                <c:pt idx="483">
                  <c:v>115.96672306498846</c:v>
                </c:pt>
                <c:pt idx="484">
                  <c:v>116.41559510726742</c:v>
                </c:pt>
                <c:pt idx="485">
                  <c:v>116.86433829320548</c:v>
                </c:pt>
                <c:pt idx="486">
                  <c:v>117.31293776600235</c:v>
                </c:pt>
                <c:pt idx="487">
                  <c:v>117.76137861860732</c:v>
                </c:pt>
                <c:pt idx="488">
                  <c:v>118.20964589448064</c:v>
                </c:pt>
                <c:pt idx="489">
                  <c:v>118.65772458836121</c:v>
                </c:pt>
                <c:pt idx="490">
                  <c:v>119.10559964704186</c:v>
                </c:pt>
                <c:pt idx="491">
                  <c:v>119.55325597015066</c:v>
                </c:pt>
                <c:pt idx="492">
                  <c:v>120.00067841093966</c:v>
                </c:pt>
                <c:pt idx="493">
                  <c:v>120.44785177707953</c:v>
                </c:pt>
                <c:pt idx="494">
                  <c:v>120.89476083146157</c:v>
                </c:pt>
                <c:pt idx="495">
                  <c:v>121.34139029300576</c:v>
                </c:pt>
                <c:pt idx="496">
                  <c:v>121.78772483747571</c:v>
                </c:pt>
                <c:pt idx="497">
                  <c:v>122.23374909829987</c:v>
                </c:pt>
                <c:pt idx="498">
                  <c:v>122.67944766739907</c:v>
                </c:pt>
                <c:pt idx="499">
                  <c:v>123.12480509602082</c:v>
                </c:pt>
                <c:pt idx="500">
                  <c:v>123.56980589557929</c:v>
                </c:pt>
                <c:pt idx="501">
                  <c:v>124.0144345385022</c:v>
                </c:pt>
                <c:pt idx="502">
                  <c:v>124.45867545908338</c:v>
                </c:pt>
                <c:pt idx="503">
                  <c:v>124.90251305434167</c:v>
                </c:pt>
                <c:pt idx="504">
                  <c:v>125.34593168488598</c:v>
                </c:pt>
                <c:pt idx="505">
                  <c:v>125.78891567578616</c:v>
                </c:pt>
                <c:pt idx="506">
                  <c:v>126.23144931744987</c:v>
                </c:pt>
                <c:pt idx="507">
                  <c:v>126.67351686650544</c:v>
                </c:pt>
                <c:pt idx="508">
                  <c:v>127.11510254669035</c:v>
                </c:pt>
                <c:pt idx="509">
                  <c:v>127.55619054974562</c:v>
                </c:pt>
                <c:pt idx="510">
                  <c:v>127.99676503631588</c:v>
                </c:pt>
                <c:pt idx="511">
                  <c:v>128.43681013685489</c:v>
                </c:pt>
                <c:pt idx="512">
                  <c:v>128.87630995253684</c:v>
                </c:pt>
                <c:pt idx="513">
                  <c:v>129.31524855617303</c:v>
                </c:pt>
                <c:pt idx="514">
                  <c:v>129.75360999313372</c:v>
                </c:pt>
                <c:pt idx="515">
                  <c:v>130.19137828227591</c:v>
                </c:pt>
                <c:pt idx="516">
                  <c:v>130.62853741687579</c:v>
                </c:pt>
                <c:pt idx="517">
                  <c:v>131.06507136556672</c:v>
                </c:pt>
                <c:pt idx="518">
                  <c:v>131.50096407328223</c:v>
                </c:pt>
                <c:pt idx="519">
                  <c:v>131.93619946220412</c:v>
                </c:pt>
                <c:pt idx="520">
                  <c:v>132.37076143271551</c:v>
                </c:pt>
                <c:pt idx="521">
                  <c:v>132.80463386435878</c:v>
                </c:pt>
                <c:pt idx="522">
                  <c:v>133.23780061679847</c:v>
                </c:pt>
                <c:pt idx="523">
                  <c:v>133.67024553078863</c:v>
                </c:pt>
                <c:pt idx="524">
                  <c:v>134.10195242914531</c:v>
                </c:pt>
                <c:pt idx="525">
                  <c:v>134.53290511772312</c:v>
                </c:pt>
                <c:pt idx="526">
                  <c:v>134.96308738639675</c:v>
                </c:pt>
                <c:pt idx="527">
                  <c:v>135.39248301004667</c:v>
                </c:pt>
                <c:pt idx="528">
                  <c:v>135.82107574954935</c:v>
                </c:pt>
                <c:pt idx="529">
                  <c:v>136.24884935277146</c:v>
                </c:pt>
                <c:pt idx="530">
                  <c:v>136.67578755556877</c:v>
                </c:pt>
                <c:pt idx="531">
                  <c:v>137.10187408278875</c:v>
                </c:pt>
                <c:pt idx="532">
                  <c:v>137.52709264927731</c:v>
                </c:pt>
                <c:pt idx="533">
                  <c:v>137.95142696088953</c:v>
                </c:pt>
                <c:pt idx="534">
                  <c:v>138.37486071550418</c:v>
                </c:pt>
                <c:pt idx="535">
                  <c:v>138.79737760404214</c:v>
                </c:pt>
                <c:pt idx="536">
                  <c:v>139.21896131148841</c:v>
                </c:pt>
                <c:pt idx="537">
                  <c:v>139.63959551791771</c:v>
                </c:pt>
                <c:pt idx="538">
                  <c:v>140.05926389952364</c:v>
                </c:pt>
                <c:pt idx="539">
                  <c:v>140.47795012965136</c:v>
                </c:pt>
                <c:pt idx="540">
                  <c:v>140.89563787983332</c:v>
                </c:pt>
                <c:pt idx="541">
                  <c:v>141.31231082082863</c:v>
                </c:pt>
                <c:pt idx="542">
                  <c:v>141.72795262366529</c:v>
                </c:pt>
                <c:pt idx="543">
                  <c:v>142.14254696068554</c:v>
                </c:pt>
                <c:pt idx="544">
                  <c:v>142.55607750659436</c:v>
                </c:pt>
                <c:pt idx="545">
                  <c:v>142.96852793951061</c:v>
                </c:pt>
                <c:pt idx="546">
                  <c:v>143.37988194202126</c:v>
                </c:pt>
                <c:pt idx="547">
                  <c:v>143.79012320223791</c:v>
                </c:pt>
                <c:pt idx="548">
                  <c:v>144.19923541485639</c:v>
                </c:pt>
                <c:pt idx="549">
                  <c:v>144.60720228221848</c:v>
                </c:pt>
                <c:pt idx="550">
                  <c:v>145.01400751537625</c:v>
                </c:pt>
                <c:pt idx="551">
                  <c:v>145.41963483515875</c:v>
                </c:pt>
                <c:pt idx="552">
                  <c:v>145.82406797324074</c:v>
                </c:pt>
                <c:pt idx="553">
                  <c:v>146.22729067321384</c:v>
                </c:pt>
                <c:pt idx="554">
                  <c:v>146.62928669165919</c:v>
                </c:pt>
                <c:pt idx="555">
                  <c:v>147.03003979922295</c:v>
                </c:pt>
                <c:pt idx="556">
                  <c:v>147.42953378169256</c:v>
                </c:pt>
                <c:pt idx="557">
                  <c:v>147.82775244107557</c:v>
                </c:pt>
                <c:pt idx="558">
                  <c:v>148.22467959667975</c:v>
                </c:pt>
                <c:pt idx="559">
                  <c:v>148.62029908619476</c:v>
                </c:pt>
                <c:pt idx="560">
                  <c:v>149.01459476677536</c:v>
                </c:pt>
                <c:pt idx="561">
                  <c:v>149.40755051612592</c:v>
                </c:pt>
                <c:pt idx="562">
                  <c:v>149.79915023358595</c:v>
                </c:pt>
                <c:pt idx="563">
                  <c:v>150.18937784121749</c:v>
                </c:pt>
                <c:pt idx="564">
                  <c:v>150.57821728489245</c:v>
                </c:pt>
                <c:pt idx="565">
                  <c:v>150.96565253538188</c:v>
                </c:pt>
                <c:pt idx="566">
                  <c:v>151.3516675894455</c:v>
                </c:pt>
                <c:pt idx="567">
                  <c:v>151.7362464709222</c:v>
                </c:pt>
                <c:pt idx="568">
                  <c:v>152.11937323182107</c:v>
                </c:pt>
                <c:pt idx="569">
                  <c:v>152.50103195341305</c:v>
                </c:pt>
                <c:pt idx="570">
                  <c:v>152.88120674732284</c:v>
                </c:pt>
                <c:pt idx="571">
                  <c:v>153.25988175662147</c:v>
                </c:pt>
                <c:pt idx="572">
                  <c:v>153.63704115691863</c:v>
                </c:pt>
                <c:pt idx="573">
                  <c:v>154.01266915745552</c:v>
                </c:pt>
                <c:pt idx="574">
                  <c:v>154.38675000219732</c:v>
                </c:pt>
                <c:pt idx="575">
                  <c:v>154.75926797092606</c:v>
                </c:pt>
                <c:pt idx="576">
                  <c:v>155.13020738033279</c:v>
                </c:pt>
                <c:pt idx="577">
                  <c:v>155.49955258510988</c:v>
                </c:pt>
                <c:pt idx="578">
                  <c:v>155.86728797904237</c:v>
                </c:pt>
                <c:pt idx="579">
                  <c:v>156.23339799609951</c:v>
                </c:pt>
                <c:pt idx="580">
                  <c:v>156.59786711152492</c:v>
                </c:pt>
                <c:pt idx="581">
                  <c:v>156.96067984292674</c:v>
                </c:pt>
                <c:pt idx="582">
                  <c:v>157.32182075136632</c:v>
                </c:pt>
                <c:pt idx="583">
                  <c:v>157.68127444244635</c:v>
                </c:pt>
                <c:pt idx="584">
                  <c:v>158.03902556739791</c:v>
                </c:pt>
                <c:pt idx="585">
                  <c:v>158.3950588241662</c:v>
                </c:pt>
                <c:pt idx="586">
                  <c:v>158.74935895849509</c:v>
                </c:pt>
                <c:pt idx="587">
                  <c:v>159.10191076501044</c:v>
                </c:pt>
                <c:pt idx="588">
                  <c:v>159.45269908830156</c:v>
                </c:pt>
                <c:pt idx="589">
                  <c:v>159.80170882400165</c:v>
                </c:pt>
                <c:pt idx="590">
                  <c:v>160.14892491986598</c:v>
                </c:pt>
                <c:pt idx="591">
                  <c:v>160.49433237684875</c:v>
                </c:pt>
                <c:pt idx="592">
                  <c:v>160.83791625017764</c:v>
                </c:pt>
                <c:pt idx="593">
                  <c:v>161.17966165042674</c:v>
                </c:pt>
                <c:pt idx="594">
                  <c:v>161.51955374458683</c:v>
                </c:pt>
                <c:pt idx="595">
                  <c:v>161.85757775713421</c:v>
                </c:pt>
                <c:pt idx="596">
                  <c:v>162.19371897109639</c:v>
                </c:pt>
                <c:pt idx="597">
                  <c:v>162.52796272911587</c:v>
                </c:pt>
                <c:pt idx="598">
                  <c:v>162.86029443451113</c:v>
                </c:pt>
                <c:pt idx="599">
                  <c:v>163.19069955233508</c:v>
                </c:pt>
                <c:pt idx="600">
                  <c:v>163.51916361043064</c:v>
                </c:pt>
                <c:pt idx="601">
                  <c:v>163.84567220048368</c:v>
                </c:pt>
                <c:pt idx="602">
                  <c:v>164.17021097907258</c:v>
                </c:pt>
                <c:pt idx="603">
                  <c:v>164.49276566871518</c:v>
                </c:pt>
                <c:pt idx="604">
                  <c:v>164.81332205891209</c:v>
                </c:pt>
                <c:pt idx="605">
                  <c:v>165.13186600718717</c:v>
                </c:pt>
                <c:pt idx="606">
                  <c:v>165.4483834401241</c:v>
                </c:pt>
                <c:pt idx="607">
                  <c:v>165.76286035439989</c:v>
                </c:pt>
                <c:pt idx="608">
                  <c:v>166.07528281781467</c:v>
                </c:pt>
                <c:pt idx="609">
                  <c:v>166.38563697031734</c:v>
                </c:pt>
                <c:pt idx="610">
                  <c:v>166.69390902502809</c:v>
                </c:pt>
                <c:pt idx="611">
                  <c:v>167.00008526925646</c:v>
                </c:pt>
                <c:pt idx="612">
                  <c:v>167.30415206551564</c:v>
                </c:pt>
                <c:pt idx="613">
                  <c:v>167.60609585253243</c:v>
                </c:pt>
                <c:pt idx="614">
                  <c:v>167.90590314625314</c:v>
                </c:pt>
                <c:pt idx="615">
                  <c:v>168.2035605408451</c:v>
                </c:pt>
                <c:pt idx="616">
                  <c:v>168.49905470969344</c:v>
                </c:pt>
                <c:pt idx="617">
                  <c:v>168.79237240639404</c:v>
                </c:pt>
                <c:pt idx="618">
                  <c:v>169.08350046574077</c:v>
                </c:pt>
                <c:pt idx="619">
                  <c:v>169.37242580470894</c:v>
                </c:pt>
                <c:pt idx="620">
                  <c:v>169.65913542343336</c:v>
                </c:pt>
                <c:pt idx="621">
                  <c:v>169.94361640618143</c:v>
                </c:pt>
                <c:pt idx="622">
                  <c:v>170.2258559223215</c:v>
                </c:pt>
                <c:pt idx="623">
                  <c:v>170.50584122728574</c:v>
                </c:pt>
                <c:pt idx="624">
                  <c:v>170.78355966352785</c:v>
                </c:pt>
                <c:pt idx="625">
                  <c:v>171.05899866147533</c:v>
                </c:pt>
                <c:pt idx="626">
                  <c:v>171.33214574047651</c:v>
                </c:pt>
                <c:pt idx="627">
                  <c:v>171.60298850974175</c:v>
                </c:pt>
                <c:pt idx="628">
                  <c:v>171.87151466927889</c:v>
                </c:pt>
                <c:pt idx="629">
                  <c:v>172.13771201082346</c:v>
                </c:pt>
                <c:pt idx="630">
                  <c:v>172.40156841876248</c:v>
                </c:pt>
                <c:pt idx="631">
                  <c:v>172.66307187105232</c:v>
                </c:pt>
                <c:pt idx="632">
                  <c:v>172.92221044013098</c:v>
                </c:pt>
                <c:pt idx="633">
                  <c:v>173.17897229382362</c:v>
                </c:pt>
                <c:pt idx="634">
                  <c:v>173.43334569624221</c:v>
                </c:pt>
                <c:pt idx="635">
                  <c:v>173.68531900867876</c:v>
                </c:pt>
                <c:pt idx="636">
                  <c:v>173.93488069049207</c:v>
                </c:pt>
                <c:pt idx="637">
                  <c:v>174.18201929998776</c:v>
                </c:pt>
                <c:pt idx="638">
                  <c:v>174.42672349529209</c:v>
                </c:pt>
                <c:pt idx="639">
                  <c:v>174.66898203521862</c:v>
                </c:pt>
                <c:pt idx="640">
                  <c:v>174.90878378012832</c:v>
                </c:pt>
                <c:pt idx="641">
                  <c:v>175.14611769278264</c:v>
                </c:pt>
                <c:pt idx="642">
                  <c:v>175.38097283918961</c:v>
                </c:pt>
                <c:pt idx="643">
                  <c:v>175.61333838944296</c:v>
                </c:pt>
                <c:pt idx="644">
                  <c:v>175.84320361855373</c:v>
                </c:pt>
                <c:pt idx="645">
                  <c:v>176.070557907275</c:v>
                </c:pt>
                <c:pt idx="646">
                  <c:v>176.2953907429191</c:v>
                </c:pt>
                <c:pt idx="647">
                  <c:v>176.51769172016716</c:v>
                </c:pt>
                <c:pt idx="648">
                  <c:v>176.73745054187148</c:v>
                </c:pt>
                <c:pt idx="649">
                  <c:v>176.95465701985003</c:v>
                </c:pt>
                <c:pt idx="650">
                  <c:v>177.16930107567336</c:v>
                </c:pt>
                <c:pt idx="651">
                  <c:v>177.38137274144364</c:v>
                </c:pt>
                <c:pt idx="652">
                  <c:v>177.59086216056582</c:v>
                </c:pt>
                <c:pt idx="653">
                  <c:v>177.79775958851087</c:v>
                </c:pt>
                <c:pt idx="654">
                  <c:v>178.00205539357103</c:v>
                </c:pt>
                <c:pt idx="655">
                  <c:v>178.20374005760684</c:v>
                </c:pt>
                <c:pt idx="656">
                  <c:v>178.40280417678576</c:v>
                </c:pt>
                <c:pt idx="657">
                  <c:v>178.59923846231314</c:v>
                </c:pt>
                <c:pt idx="658">
                  <c:v>178.79303374115406</c:v>
                </c:pt>
                <c:pt idx="659">
                  <c:v>178.98418095674722</c:v>
                </c:pt>
                <c:pt idx="660">
                  <c:v>179.1726711697101</c:v>
                </c:pt>
                <c:pt idx="661">
                  <c:v>179.35849555853562</c:v>
                </c:pt>
                <c:pt idx="662">
                  <c:v>179.54164542028002</c:v>
                </c:pt>
                <c:pt idx="663">
                  <c:v>179.722112171242</c:v>
                </c:pt>
                <c:pt idx="664">
                  <c:v>179.89988734763324</c:v>
                </c:pt>
                <c:pt idx="665">
                  <c:v>180.07496260623964</c:v>
                </c:pt>
                <c:pt idx="666">
                  <c:v>180.24732972507405</c:v>
                </c:pt>
                <c:pt idx="667">
                  <c:v>180.41698060401941</c:v>
                </c:pt>
                <c:pt idx="668">
                  <c:v>180.5839072654633</c:v>
                </c:pt>
                <c:pt idx="669">
                  <c:v>180.74810185492302</c:v>
                </c:pt>
                <c:pt idx="670">
                  <c:v>180.90955664166131</c:v>
                </c:pt>
                <c:pt idx="671">
                  <c:v>181.06826401929322</c:v>
                </c:pt>
                <c:pt idx="672">
                  <c:v>181.22421650638304</c:v>
                </c:pt>
                <c:pt idx="673">
                  <c:v>181.37740674703207</c:v>
                </c:pt>
                <c:pt idx="674">
                  <c:v>181.52782751145702</c:v>
                </c:pt>
                <c:pt idx="675">
                  <c:v>181.67547169655825</c:v>
                </c:pt>
                <c:pt idx="676">
                  <c:v>181.8203323264791</c:v>
                </c:pt>
                <c:pt idx="677">
                  <c:v>181.96240255315502</c:v>
                </c:pt>
                <c:pt idx="678">
                  <c:v>182.10167565685316</c:v>
                </c:pt>
                <c:pt idx="679">
                  <c:v>182.2381450467019</c:v>
                </c:pt>
                <c:pt idx="680">
                  <c:v>182.37180426121088</c:v>
                </c:pt>
                <c:pt idx="681">
                  <c:v>182.50264696878054</c:v>
                </c:pt>
                <c:pt idx="682">
                  <c:v>182.63066696820232</c:v>
                </c:pt>
                <c:pt idx="683">
                  <c:v>182.75585818914843</c:v>
                </c:pt>
                <c:pt idx="684">
                  <c:v>182.87821469265117</c:v>
                </c:pt>
                <c:pt idx="685">
                  <c:v>182.99773067157298</c:v>
                </c:pt>
                <c:pt idx="686">
                  <c:v>183.11440045106551</c:v>
                </c:pt>
                <c:pt idx="687">
                  <c:v>183.22821848901876</c:v>
                </c:pt>
                <c:pt idx="688">
                  <c:v>183.33917937649966</c:v>
                </c:pt>
                <c:pt idx="689">
                  <c:v>183.44727783818081</c:v>
                </c:pt>
                <c:pt idx="690">
                  <c:v>183.55250873275821</c:v>
                </c:pt>
                <c:pt idx="691">
                  <c:v>183.65486705335877</c:v>
                </c:pt>
                <c:pt idx="692">
                  <c:v>183.75434792793763</c:v>
                </c:pt>
                <c:pt idx="693">
                  <c:v>183.85094661966431</c:v>
                </c:pt>
                <c:pt idx="694">
                  <c:v>183.94465852729886</c:v>
                </c:pt>
                <c:pt idx="695">
                  <c:v>184.03547918555685</c:v>
                </c:pt>
                <c:pt idx="696">
                  <c:v>184.1234042654645</c:v>
                </c:pt>
                <c:pt idx="697">
                  <c:v>184.2084295747018</c:v>
                </c:pt>
                <c:pt idx="698">
                  <c:v>184.29055105793651</c:v>
                </c:pt>
                <c:pt idx="699">
                  <c:v>184.36976479714585</c:v>
                </c:pt>
                <c:pt idx="700">
                  <c:v>184.44606701192842</c:v>
                </c:pt>
                <c:pt idx="701">
                  <c:v>184.51945405980473</c:v>
                </c:pt>
                <c:pt idx="702">
                  <c:v>184.58992243650701</c:v>
                </c:pt>
                <c:pt idx="703">
                  <c:v>184.6574687762583</c:v>
                </c:pt>
                <c:pt idx="704">
                  <c:v>184.72208985203997</c:v>
                </c:pt>
                <c:pt idx="705">
                  <c:v>184.78378257584913</c:v>
                </c:pt>
                <c:pt idx="706">
                  <c:v>184.84254399894417</c:v>
                </c:pt>
                <c:pt idx="707">
                  <c:v>184.89837131207997</c:v>
                </c:pt>
                <c:pt idx="708">
                  <c:v>184.95126184573147</c:v>
                </c:pt>
                <c:pt idx="709">
                  <c:v>185.00121307030676</c:v>
                </c:pt>
                <c:pt idx="710">
                  <c:v>185.04822259634827</c:v>
                </c:pt>
                <c:pt idx="711">
                  <c:v>185.09228817472365</c:v>
                </c:pt>
                <c:pt idx="712">
                  <c:v>185.13340769680499</c:v>
                </c:pt>
                <c:pt idx="713">
                  <c:v>185.17157919463691</c:v>
                </c:pt>
                <c:pt idx="714">
                  <c:v>185.20680084109367</c:v>
                </c:pt>
                <c:pt idx="715">
                  <c:v>185.23907095002474</c:v>
                </c:pt>
                <c:pt idx="716">
                  <c:v>185.26838797638962</c:v>
                </c:pt>
                <c:pt idx="717">
                  <c:v>185.2947505163809</c:v>
                </c:pt>
                <c:pt idx="718">
                  <c:v>185.31815730753621</c:v>
                </c:pt>
                <c:pt idx="719">
                  <c:v>185.33860722883944</c:v>
                </c:pt>
                <c:pt idx="720">
                  <c:v>185.35609930080957</c:v>
                </c:pt>
                <c:pt idx="721">
                  <c:v>185.37063268557944</c:v>
                </c:pt>
                <c:pt idx="722">
                  <c:v>185.38220668696238</c:v>
                </c:pt>
                <c:pt idx="723">
                  <c:v>185.3908207505076</c:v>
                </c:pt>
                <c:pt idx="724">
                  <c:v>185.39647446354491</c:v>
                </c:pt>
                <c:pt idx="725">
                  <c:v>185.3991675552173</c:v>
                </c:pt>
                <c:pt idx="726">
                  <c:v>185.3988998965028</c:v>
                </c:pt>
                <c:pt idx="727">
                  <c:v>185.39567150022447</c:v>
                </c:pt>
                <c:pt idx="728">
                  <c:v>185.38948252104976</c:v>
                </c:pt>
                <c:pt idx="729">
                  <c:v>185.38033325547795</c:v>
                </c:pt>
                <c:pt idx="730">
                  <c:v>185.36822414181657</c:v>
                </c:pt>
                <c:pt idx="731">
                  <c:v>185.35315576014614</c:v>
                </c:pt>
                <c:pt idx="732">
                  <c:v>185.33512883227417</c:v>
                </c:pt>
                <c:pt idx="733">
                  <c:v>185.31414422167754</c:v>
                </c:pt>
                <c:pt idx="734">
                  <c:v>185.29020293343328</c:v>
                </c:pt>
                <c:pt idx="735">
                  <c:v>185.26330611413854</c:v>
                </c:pt>
                <c:pt idx="736">
                  <c:v>185.23345505181913</c:v>
                </c:pt>
                <c:pt idx="737">
                  <c:v>185.20065117582652</c:v>
                </c:pt>
                <c:pt idx="738">
                  <c:v>185.1648960567239</c:v>
                </c:pt>
                <c:pt idx="739">
                  <c:v>185.12619140616087</c:v>
                </c:pt>
                <c:pt idx="740">
                  <c:v>185.08453907673683</c:v>
                </c:pt>
                <c:pt idx="741">
                  <c:v>185.03994106185317</c:v>
                </c:pt>
                <c:pt idx="742">
                  <c:v>184.99239949555434</c:v>
                </c:pt>
                <c:pt idx="743">
                  <c:v>184.94191665235761</c:v>
                </c:pt>
                <c:pt idx="744">
                  <c:v>184.88849494707168</c:v>
                </c:pt>
                <c:pt idx="745">
                  <c:v>184.83213693460422</c:v>
                </c:pt>
                <c:pt idx="746">
                  <c:v>184.77284530975814</c:v>
                </c:pt>
                <c:pt idx="747">
                  <c:v>184.71062290701704</c:v>
                </c:pt>
                <c:pt idx="748">
                  <c:v>184.64547270031912</c:v>
                </c:pt>
                <c:pt idx="749">
                  <c:v>184.5773978028204</c:v>
                </c:pt>
                <c:pt idx="750">
                  <c:v>184.50640146664682</c:v>
                </c:pt>
                <c:pt idx="751">
                  <c:v>184.43248708263519</c:v>
                </c:pt>
                <c:pt idx="752">
                  <c:v>184.35565818006333</c:v>
                </c:pt>
                <c:pt idx="753">
                  <c:v>184.27591842636934</c:v>
                </c:pt>
                <c:pt idx="754">
                  <c:v>184.19327162685966</c:v>
                </c:pt>
                <c:pt idx="755">
                  <c:v>184.10772172440642</c:v>
                </c:pt>
                <c:pt idx="756">
                  <c:v>184.01927279913403</c:v>
                </c:pt>
                <c:pt idx="757">
                  <c:v>183.92792906809487</c:v>
                </c:pt>
                <c:pt idx="758">
                  <c:v>183.83369488493415</c:v>
                </c:pt>
                <c:pt idx="759">
                  <c:v>183.73657473954381</c:v>
                </c:pt>
                <c:pt idx="760">
                  <c:v>183.63657325770666</c:v>
                </c:pt>
                <c:pt idx="761">
                  <c:v>183.53369520072846</c:v>
                </c:pt>
                <c:pt idx="762">
                  <c:v>183.42794546506042</c:v>
                </c:pt>
                <c:pt idx="763">
                  <c:v>183.31932908191106</c:v>
                </c:pt>
                <c:pt idx="764">
                  <c:v>183.20785121684656</c:v>
                </c:pt>
                <c:pt idx="765">
                  <c:v>183.09351716938218</c:v>
                </c:pt>
                <c:pt idx="766">
                  <c:v>182.97633237256173</c:v>
                </c:pt>
                <c:pt idx="767">
                  <c:v>182.85630239252762</c:v>
                </c:pt>
                <c:pt idx="768">
                  <c:v>182.73343292808016</c:v>
                </c:pt>
                <c:pt idx="769">
                  <c:v>182.60772981022657</c:v>
                </c:pt>
                <c:pt idx="770">
                  <c:v>182.47919900171991</c:v>
                </c:pt>
                <c:pt idx="771">
                  <c:v>182.34784659658757</c:v>
                </c:pt>
                <c:pt idx="772">
                  <c:v>182.21367881964986</c:v>
                </c:pt>
                <c:pt idx="773">
                  <c:v>182.07670202602833</c:v>
                </c:pt>
                <c:pt idx="774">
                  <c:v>181.93692270064398</c:v>
                </c:pt>
                <c:pt idx="775">
                  <c:v>181.79434745770581</c:v>
                </c:pt>
                <c:pt idx="776">
                  <c:v>181.64898304018899</c:v>
                </c:pt>
                <c:pt idx="777">
                  <c:v>181.5008363193036</c:v>
                </c:pt>
                <c:pt idx="778">
                  <c:v>181.34991429395325</c:v>
                </c:pt>
                <c:pt idx="779">
                  <c:v>181.19622409018405</c:v>
                </c:pt>
                <c:pt idx="780">
                  <c:v>181.03977296062391</c:v>
                </c:pt>
                <c:pt idx="781">
                  <c:v>180.88056828391205</c:v>
                </c:pt>
                <c:pt idx="782">
                  <c:v>180.71861756411934</c:v>
                </c:pt>
                <c:pt idx="783">
                  <c:v>180.55392843015858</c:v>
                </c:pt>
                <c:pt idx="784">
                  <c:v>180.38650863518575</c:v>
                </c:pt>
                <c:pt idx="785">
                  <c:v>180.21636605599176</c:v>
                </c:pt>
                <c:pt idx="786">
                  <c:v>180.0435086923849</c:v>
                </c:pt>
                <c:pt idx="787">
                  <c:v>179.86794466656397</c:v>
                </c:pt>
                <c:pt idx="788">
                  <c:v>179.68968222248239</c:v>
                </c:pt>
                <c:pt idx="789">
                  <c:v>179.50872972520301</c:v>
                </c:pt>
                <c:pt idx="790">
                  <c:v>179.32509566024416</c:v>
                </c:pt>
                <c:pt idx="791">
                  <c:v>179.13878863291643</c:v>
                </c:pt>
                <c:pt idx="792">
                  <c:v>178.94981736765081</c:v>
                </c:pt>
                <c:pt idx="793">
                  <c:v>178.75819070731794</c:v>
                </c:pt>
                <c:pt idx="794">
                  <c:v>178.56391761253846</c:v>
                </c:pt>
                <c:pt idx="795">
                  <c:v>178.36700716098503</c:v>
                </c:pt>
                <c:pt idx="796">
                  <c:v>178.16746854667545</c:v>
                </c:pt>
                <c:pt idx="797">
                  <c:v>177.96531107925739</c:v>
                </c:pt>
                <c:pt idx="798">
                  <c:v>177.76054418328476</c:v>
                </c:pt>
                <c:pt idx="799">
                  <c:v>177.55317739748557</c:v>
                </c:pt>
                <c:pt idx="800">
                  <c:v>177.34322037402166</c:v>
                </c:pt>
                <c:pt idx="801">
                  <c:v>177.13068287774004</c:v>
                </c:pt>
                <c:pt idx="802">
                  <c:v>176.9155747854166</c:v>
                </c:pt>
                <c:pt idx="803">
                  <c:v>176.6979060849909</c:v>
                </c:pt>
                <c:pt idx="804">
                  <c:v>176.4776868747941</c:v>
                </c:pt>
                <c:pt idx="805">
                  <c:v>176.25492736276803</c:v>
                </c:pt>
                <c:pt idx="806">
                  <c:v>176.02963786567722</c:v>
                </c:pt>
                <c:pt idx="807">
                  <c:v>175.80182880831279</c:v>
                </c:pt>
                <c:pt idx="808">
                  <c:v>175.57151072268894</c:v>
                </c:pt>
                <c:pt idx="809">
                  <c:v>175.33869424723184</c:v>
                </c:pt>
                <c:pt idx="810">
                  <c:v>175.10339012596114</c:v>
                </c:pt>
                <c:pt idx="811">
                  <c:v>174.86560920766399</c:v>
                </c:pt>
                <c:pt idx="812">
                  <c:v>174.62536244506208</c:v>
                </c:pt>
                <c:pt idx="813">
                  <c:v>174.38266089397121</c:v>
                </c:pt>
                <c:pt idx="814">
                  <c:v>174.13751571245382</c:v>
                </c:pt>
                <c:pt idx="815">
                  <c:v>173.889938159965</c:v>
                </c:pt>
                <c:pt idx="816">
                  <c:v>173.63993959649073</c:v>
                </c:pt>
                <c:pt idx="817">
                  <c:v>173.38753148168024</c:v>
                </c:pt>
                <c:pt idx="818">
                  <c:v>173.13272537397091</c:v>
                </c:pt>
                <c:pt idx="819">
                  <c:v>172.87553292970719</c:v>
                </c:pt>
                <c:pt idx="820">
                  <c:v>172.61596590225233</c:v>
                </c:pt>
                <c:pt idx="821">
                  <c:v>172.3540361410943</c:v>
                </c:pt>
                <c:pt idx="822">
                  <c:v>172.08975559094503</c:v>
                </c:pt>
                <c:pt idx="823">
                  <c:v>171.82313629083353</c:v>
                </c:pt>
                <c:pt idx="824">
                  <c:v>171.55419037319263</c:v>
                </c:pt>
                <c:pt idx="825">
                  <c:v>171.28293006294018</c:v>
                </c:pt>
                <c:pt idx="826">
                  <c:v>171.00936767655381</c:v>
                </c:pt>
                <c:pt idx="827">
                  <c:v>170.73351562113996</c:v>
                </c:pt>
                <c:pt idx="828">
                  <c:v>170.45538639349746</c:v>
                </c:pt>
                <c:pt idx="829">
                  <c:v>170.17499257917501</c:v>
                </c:pt>
                <c:pt idx="830">
                  <c:v>169.8923468515234</c:v>
                </c:pt>
                <c:pt idx="831">
                  <c:v>169.60746197074224</c:v>
                </c:pt>
                <c:pt idx="832">
                  <c:v>169.32035078292117</c:v>
                </c:pt>
                <c:pt idx="833">
                  <c:v>169.03102621907607</c:v>
                </c:pt>
                <c:pt idx="834">
                  <c:v>168.73950129417992</c:v>
                </c:pt>
                <c:pt idx="835">
                  <c:v>168.44578910618873</c:v>
                </c:pt>
                <c:pt idx="836">
                  <c:v>168.14990283506233</c:v>
                </c:pt>
                <c:pt idx="837">
                  <c:v>167.85185574178072</c:v>
                </c:pt>
                <c:pt idx="838">
                  <c:v>167.55166116735512</c:v>
                </c:pt>
                <c:pt idx="839">
                  <c:v>167.24933253183482</c:v>
                </c:pt>
                <c:pt idx="840">
                  <c:v>166.94488333330941</c:v>
                </c:pt>
                <c:pt idx="841">
                  <c:v>166.63832714690636</c:v>
                </c:pt>
                <c:pt idx="842">
                  <c:v>166.32967762378451</c:v>
                </c:pt>
                <c:pt idx="843">
                  <c:v>166.01894849012325</c:v>
                </c:pt>
                <c:pt idx="844">
                  <c:v>165.70615354610757</c:v>
                </c:pt>
                <c:pt idx="845">
                  <c:v>165.39130666490902</c:v>
                </c:pt>
                <c:pt idx="846">
                  <c:v>165.07442179166304</c:v>
                </c:pt>
                <c:pt idx="847">
                  <c:v>164.75551294244201</c:v>
                </c:pt>
                <c:pt idx="848">
                  <c:v>164.43459420322517</c:v>
                </c:pt>
                <c:pt idx="849">
                  <c:v>164.11167972886437</c:v>
                </c:pt>
                <c:pt idx="850">
                  <c:v>163.78678374204688</c:v>
                </c:pt>
                <c:pt idx="851">
                  <c:v>163.4599205322543</c:v>
                </c:pt>
                <c:pt idx="852">
                  <c:v>163.13110445471867</c:v>
                </c:pt>
                <c:pt idx="853">
                  <c:v>162.80034992937499</c:v>
                </c:pt>
                <c:pt idx="854">
                  <c:v>162.46767143981106</c:v>
                </c:pt>
                <c:pt idx="855">
                  <c:v>162.13308353221402</c:v>
                </c:pt>
                <c:pt idx="856">
                  <c:v>161.7966008143143</c:v>
                </c:pt>
                <c:pt idx="857">
                  <c:v>161.45823795432656</c:v>
                </c:pt>
                <c:pt idx="858">
                  <c:v>161.11800967988856</c:v>
                </c:pt>
                <c:pt idx="859">
                  <c:v>160.77593077699652</c:v>
                </c:pt>
                <c:pt idx="860">
                  <c:v>160.43201608893921</c:v>
                </c:pt>
                <c:pt idx="861">
                  <c:v>160.08628051522865</c:v>
                </c:pt>
                <c:pt idx="862">
                  <c:v>159.73873901052954</c:v>
                </c:pt>
                <c:pt idx="863">
                  <c:v>159.38940658358598</c:v>
                </c:pt>
                <c:pt idx="864">
                  <c:v>159.03829829614619</c:v>
                </c:pt>
                <c:pt idx="865">
                  <c:v>158.68542926188596</c:v>
                </c:pt>
                <c:pt idx="866">
                  <c:v>158.33081464532941</c:v>
                </c:pt>
                <c:pt idx="867">
                  <c:v>157.97446966076899</c:v>
                </c:pt>
                <c:pt idx="868">
                  <c:v>157.61640957118325</c:v>
                </c:pt>
                <c:pt idx="869">
                  <c:v>157.25664968715338</c:v>
                </c:pt>
                <c:pt idx="870">
                  <c:v>156.89520536577862</c:v>
                </c:pt>
                <c:pt idx="871">
                  <c:v>156.53209200958992</c:v>
                </c:pt>
                <c:pt idx="872">
                  <c:v>156.16732506546313</c:v>
                </c:pt>
                <c:pt idx="873">
                  <c:v>155.80092002353035</c:v>
                </c:pt>
                <c:pt idx="874">
                  <c:v>155.43289241609131</c:v>
                </c:pt>
                <c:pt idx="875">
                  <c:v>155.06325781652296</c:v>
                </c:pt>
                <c:pt idx="876">
                  <c:v>154.69203183818917</c:v>
                </c:pt>
                <c:pt idx="877">
                  <c:v>154.31923013334927</c:v>
                </c:pt>
                <c:pt idx="878">
                  <c:v>153.94486839206633</c:v>
                </c:pt>
                <c:pt idx="879">
                  <c:v>153.56896234111503</c:v>
                </c:pt>
                <c:pt idx="880">
                  <c:v>153.19152774288929</c:v>
                </c:pt>
                <c:pt idx="881">
                  <c:v>152.81258039430963</c:v>
                </c:pt>
                <c:pt idx="882">
                  <c:v>152.4321361257303</c:v>
                </c:pt>
                <c:pt idx="883">
                  <c:v>152.05021079984681</c:v>
                </c:pt>
                <c:pt idx="884">
                  <c:v>151.66682031060347</c:v>
                </c:pt>
                <c:pt idx="885">
                  <c:v>151.28198058210077</c:v>
                </c:pt>
                <c:pt idx="886">
                  <c:v>150.89570756750376</c:v>
                </c:pt>
                <c:pt idx="887">
                  <c:v>150.50801724795033</c:v>
                </c:pt>
                <c:pt idx="888">
                  <c:v>150.11892563146037</c:v>
                </c:pt>
                <c:pt idx="889">
                  <c:v>149.72844875184529</c:v>
                </c:pt>
                <c:pt idx="890">
                  <c:v>149.33660266761876</c:v>
                </c:pt>
                <c:pt idx="891">
                  <c:v>148.9434034609076</c:v>
                </c:pt>
                <c:pt idx="892">
                  <c:v>148.54886723636446</c:v>
                </c:pt>
                <c:pt idx="893">
                  <c:v>148.15301012008075</c:v>
                </c:pt>
                <c:pt idx="894">
                  <c:v>147.75584825850135</c:v>
                </c:pt>
                <c:pt idx="895">
                  <c:v>147.35739781734034</c:v>
                </c:pt>
                <c:pt idx="896">
                  <c:v>146.95767498049793</c:v>
                </c:pt>
                <c:pt idx="897">
                  <c:v>146.55669594897913</c:v>
                </c:pt>
                <c:pt idx="898">
                  <c:v>146.15447693981397</c:v>
                </c:pt>
                <c:pt idx="899">
                  <c:v>145.75103418497903</c:v>
                </c:pt>
                <c:pt idx="900">
                  <c:v>145.34638393032114</c:v>
                </c:pt>
                <c:pt idx="901">
                  <c:v>144.94054243448281</c:v>
                </c:pt>
                <c:pt idx="902">
                  <c:v>144.53352596782941</c:v>
                </c:pt>
                <c:pt idx="903">
                  <c:v>144.12535081137872</c:v>
                </c:pt>
                <c:pt idx="904">
                  <c:v>143.71603325573247</c:v>
                </c:pt>
                <c:pt idx="905">
                  <c:v>143.30558960001005</c:v>
                </c:pt>
                <c:pt idx="906">
                  <c:v>142.89403615078461</c:v>
                </c:pt>
                <c:pt idx="907">
                  <c:v>142.48138922102177</c:v>
                </c:pt>
                <c:pt idx="908">
                  <c:v>142.06766512902067</c:v>
                </c:pt>
                <c:pt idx="909">
                  <c:v>141.65288019735766</c:v>
                </c:pt>
                <c:pt idx="910">
                  <c:v>141.23705075183267</c:v>
                </c:pt>
                <c:pt idx="911">
                  <c:v>140.82019312041865</c:v>
                </c:pt>
                <c:pt idx="912">
                  <c:v>140.40232363221361</c:v>
                </c:pt>
                <c:pt idx="913">
                  <c:v>139.98345861639567</c:v>
                </c:pt>
                <c:pt idx="914">
                  <c:v>139.56361440118144</c:v>
                </c:pt>
                <c:pt idx="915">
                  <c:v>139.14280731278748</c:v>
                </c:pt>
                <c:pt idx="916">
                  <c:v>138.72105367439477</c:v>
                </c:pt>
                <c:pt idx="917">
                  <c:v>138.29836980511695</c:v>
                </c:pt>
                <c:pt idx="918">
                  <c:v>137.87477201897161</c:v>
                </c:pt>
                <c:pt idx="919">
                  <c:v>137.45027662385547</c:v>
                </c:pt>
                <c:pt idx="920">
                  <c:v>137.0248999205229</c:v>
                </c:pt>
                <c:pt idx="921">
                  <c:v>136.59865820156824</c:v>
                </c:pt>
                <c:pt idx="922">
                  <c:v>136.17156775041204</c:v>
                </c:pt>
                <c:pt idx="923">
                  <c:v>135.74364484029095</c:v>
                </c:pt>
                <c:pt idx="924">
                  <c:v>135.31490573325175</c:v>
                </c:pt>
                <c:pt idx="925">
                  <c:v>134.88536667914931</c:v>
                </c:pt>
                <c:pt idx="926">
                  <c:v>134.45504391464868</c:v>
                </c:pt>
                <c:pt idx="927">
                  <c:v>134.02395366223163</c:v>
                </c:pt>
                <c:pt idx="928">
                  <c:v>133.59211212920718</c:v>
                </c:pt>
                <c:pt idx="929">
                  <c:v>133.15953550672651</c:v>
                </c:pt>
                <c:pt idx="930">
                  <c:v>132.7262399688025</c:v>
                </c:pt>
                <c:pt idx="931">
                  <c:v>132.29224167133393</c:v>
                </c:pt>
                <c:pt idx="932">
                  <c:v>131.85755675113381</c:v>
                </c:pt>
                <c:pt idx="933">
                  <c:v>131.42220132496277</c:v>
                </c:pt>
                <c:pt idx="934">
                  <c:v>130.98619148856724</c:v>
                </c:pt>
                <c:pt idx="935">
                  <c:v>130.5495433157223</c:v>
                </c:pt>
                <c:pt idx="936">
                  <c:v>130.11227285727941</c:v>
                </c:pt>
                <c:pt idx="937">
                  <c:v>129.67439614021944</c:v>
                </c:pt>
                <c:pt idx="938">
                  <c:v>129.23592916671035</c:v>
                </c:pt>
                <c:pt idx="939">
                  <c:v>128.79688791317048</c:v>
                </c:pt>
                <c:pt idx="940">
                  <c:v>128.35728832933651</c:v>
                </c:pt>
                <c:pt idx="941">
                  <c:v>127.91714633733726</c:v>
                </c:pt>
                <c:pt idx="942">
                  <c:v>127.47647783077235</c:v>
                </c:pt>
                <c:pt idx="943">
                  <c:v>127.03529867379679</c:v>
                </c:pt>
                <c:pt idx="944">
                  <c:v>126.59362470021048</c:v>
                </c:pt>
                <c:pt idx="945">
                  <c:v>126.15147171255384</c:v>
                </c:pt>
                <c:pt idx="946">
                  <c:v>125.70885548120862</c:v>
                </c:pt>
                <c:pt idx="947">
                  <c:v>125.26579174350474</c:v>
                </c:pt>
                <c:pt idx="948">
                  <c:v>124.82229620283265</c:v>
                </c:pt>
                <c:pt idx="949">
                  <c:v>124.37838452776175</c:v>
                </c:pt>
                <c:pt idx="950">
                  <c:v>123.93407235116442</c:v>
                </c:pt>
                <c:pt idx="951">
                  <c:v>123.48937526934617</c:v>
                </c:pt>
                <c:pt idx="952">
                  <c:v>123.0443088411819</c:v>
                </c:pt>
                <c:pt idx="953">
                  <c:v>122.59888858725799</c:v>
                </c:pt>
                <c:pt idx="954">
                  <c:v>122.15312998902067</c:v>
                </c:pt>
                <c:pt idx="955">
                  <c:v>121.70704848793076</c:v>
                </c:pt>
                <c:pt idx="956">
                  <c:v>121.26065948462414</c:v>
                </c:pt>
                <c:pt idx="957">
                  <c:v>120.81397833807924</c:v>
                </c:pt>
                <c:pt idx="958">
                  <c:v>120.36702036479018</c:v>
                </c:pt>
                <c:pt idx="959">
                  <c:v>119.91980083794701</c:v>
                </c:pt>
                <c:pt idx="960">
                  <c:v>119.47233498662173</c:v>
                </c:pt>
                <c:pt idx="961">
                  <c:v>119.02463799496162</c:v>
                </c:pt>
                <c:pt idx="962">
                  <c:v>118.57672500138843</c:v>
                </c:pt>
                <c:pt idx="963">
                  <c:v>118.12861109780467</c:v>
                </c:pt>
                <c:pt idx="964">
                  <c:v>117.68031132880641</c:v>
                </c:pt>
                <c:pt idx="965">
                  <c:v>117.23184069090286</c:v>
                </c:pt>
                <c:pt idx="966">
                  <c:v>116.78321413174271</c:v>
                </c:pt>
                <c:pt idx="967">
                  <c:v>116.33444654934739</c:v>
                </c:pt>
                <c:pt idx="968">
                  <c:v>115.88555279135105</c:v>
                </c:pt>
                <c:pt idx="969">
                  <c:v>115.43654765424762</c:v>
                </c:pt>
                <c:pt idx="970">
                  <c:v>114.98744588264489</c:v>
                </c:pt>
                <c:pt idx="971">
                  <c:v>114.53826216852531</c:v>
                </c:pt>
                <c:pt idx="972">
                  <c:v>114.08901115051421</c:v>
                </c:pt>
                <c:pt idx="973">
                  <c:v>113.63970741315492</c:v>
                </c:pt>
                <c:pt idx="974">
                  <c:v>113.19036548619111</c:v>
                </c:pt>
                <c:pt idx="975">
                  <c:v>112.74099984385632</c:v>
                </c:pt>
                <c:pt idx="976">
                  <c:v>112.2916249041706</c:v>
                </c:pt>
                <c:pt idx="977">
                  <c:v>111.84225502824462</c:v>
                </c:pt>
                <c:pt idx="978">
                  <c:v>111.39290451959087</c:v>
                </c:pt>
                <c:pt idx="979">
                  <c:v>110.94358762344241</c:v>
                </c:pt>
                <c:pt idx="980">
                  <c:v>110.49431852607887</c:v>
                </c:pt>
                <c:pt idx="981">
                  <c:v>110.04511135415973</c:v>
                </c:pt>
                <c:pt idx="982">
                  <c:v>109.59598017406545</c:v>
                </c:pt>
                <c:pt idx="983">
                  <c:v>109.14693899124563</c:v>
                </c:pt>
                <c:pt idx="984">
                  <c:v>108.69800174957491</c:v>
                </c:pt>
                <c:pt idx="985">
                  <c:v>108.24918233071652</c:v>
                </c:pt>
                <c:pt idx="986">
                  <c:v>107.80049455349295</c:v>
                </c:pt>
                <c:pt idx="987">
                  <c:v>107.35195217326491</c:v>
                </c:pt>
                <c:pt idx="988">
                  <c:v>106.90356888131713</c:v>
                </c:pt>
                <c:pt idx="989">
                  <c:v>106.45535830425263</c:v>
                </c:pt>
                <c:pt idx="990">
                  <c:v>106.00733400339386</c:v>
                </c:pt>
                <c:pt idx="991">
                  <c:v>105.55950947419223</c:v>
                </c:pt>
                <c:pt idx="992">
                  <c:v>105.11189814564503</c:v>
                </c:pt>
                <c:pt idx="993">
                  <c:v>104.66451337971993</c:v>
                </c:pt>
                <c:pt idx="994">
                  <c:v>104.21736847078786</c:v>
                </c:pt>
                <c:pt idx="995">
                  <c:v>103.77047664506303</c:v>
                </c:pt>
                <c:pt idx="996">
                  <c:v>103.32385106005103</c:v>
                </c:pt>
                <c:pt idx="997">
                  <c:v>102.87750480400511</c:v>
                </c:pt>
                <c:pt idx="998">
                  <c:v>102.43145089538956</c:v>
                </c:pt>
                <c:pt idx="999">
                  <c:v>101.98570228235167</c:v>
                </c:pt>
                <c:pt idx="1000">
                  <c:v>101.54027184220119</c:v>
                </c:pt>
                <c:pt idx="1001">
                  <c:v>101.09517238089794</c:v>
                </c:pt>
                <c:pt idx="1002">
                  <c:v>100.65041663254691</c:v>
                </c:pt>
                <c:pt idx="1003">
                  <c:v>100.20601725890192</c:v>
                </c:pt>
                <c:pt idx="1004">
                  <c:v>99.761986848876703</c:v>
                </c:pt>
                <c:pt idx="1005">
                  <c:v>99.318337918064131</c:v>
                </c:pt>
                <c:pt idx="1006">
                  <c:v>98.875082908263522</c:v>
                </c:pt>
                <c:pt idx="1007">
                  <c:v>98.432234187015709</c:v>
                </c:pt>
                <c:pt idx="1008">
                  <c:v>97.989804047146265</c:v>
                </c:pt>
                <c:pt idx="1009">
                  <c:v>97.547804706316612</c:v>
                </c:pt>
                <c:pt idx="1010">
                  <c:v>97.10624830658314</c:v>
                </c:pt>
                <c:pt idx="1011">
                  <c:v>96.665146913964577</c:v>
                </c:pt>
                <c:pt idx="1012">
                  <c:v>96.224512518016908</c:v>
                </c:pt>
                <c:pt idx="1013">
                  <c:v>95.784357031416732</c:v>
                </c:pt>
                <c:pt idx="1014">
                  <c:v>95.344692289552484</c:v>
                </c:pt>
                <c:pt idx="1015">
                  <c:v>94.905530050123588</c:v>
                </c:pt>
                <c:pt idx="1016">
                  <c:v>94.466881992747716</c:v>
                </c:pt>
                <c:pt idx="1017">
                  <c:v>94.028759718576211</c:v>
                </c:pt>
                <c:pt idx="1018">
                  <c:v>93.591174749917371</c:v>
                </c:pt>
                <c:pt idx="1019">
                  <c:v>93.154138529867666</c:v>
                </c:pt>
                <c:pt idx="1020">
                  <c:v>92.717662421951289</c:v>
                </c:pt>
                <c:pt idx="1021">
                  <c:v>92.281757709767319</c:v>
                </c:pt>
                <c:pt idx="1022">
                  <c:v>91.846435596645435</c:v>
                </c:pt>
                <c:pt idx="1023">
                  <c:v>91.411707205309</c:v>
                </c:pt>
                <c:pt idx="1024">
                  <c:v>90.977583577546724</c:v>
                </c:pt>
                <c:pt idx="1025">
                  <c:v>90.544075673891996</c:v>
                </c:pt>
                <c:pt idx="1026">
                  <c:v>90.111194373310227</c:v>
                </c:pt>
                <c:pt idx="1027">
                  <c:v>89.678950472894456</c:v>
                </c:pt>
                <c:pt idx="1028">
                  <c:v>89.247354687568432</c:v>
                </c:pt>
                <c:pt idx="1029">
                  <c:v>88.816417649798282</c:v>
                </c:pt>
                <c:pt idx="1030">
                  <c:v>88.386149909311484</c:v>
                </c:pt>
                <c:pt idx="1031">
                  <c:v>87.956561932824329</c:v>
                </c:pt>
                <c:pt idx="1032">
                  <c:v>87.52766410377707</c:v>
                </c:pt>
                <c:pt idx="1033">
                  <c:v>87.099466722076826</c:v>
                </c:pt>
                <c:pt idx="1034">
                  <c:v>86.671980003848873</c:v>
                </c:pt>
                <c:pt idx="1035">
                  <c:v>86.245214081195229</c:v>
                </c:pt>
                <c:pt idx="1036">
                  <c:v>85.819179001961601</c:v>
                </c:pt>
                <c:pt idx="1037">
                  <c:v>85.393884729511939</c:v>
                </c:pt>
                <c:pt idx="1038">
                  <c:v>84.969341142510899</c:v>
                </c:pt>
                <c:pt idx="1039">
                  <c:v>84.545558034714105</c:v>
                </c:pt>
                <c:pt idx="1040">
                  <c:v>84.12254511476624</c:v>
                </c:pt>
                <c:pt idx="1041">
                  <c:v>83.700312006006939</c:v>
                </c:pt>
                <c:pt idx="1042">
                  <c:v>83.278868246284333</c:v>
                </c:pt>
                <c:pt idx="1043">
                  <c:v>82.858223287776511</c:v>
                </c:pt>
                <c:pt idx="1044">
                  <c:v>82.438386496820613</c:v>
                </c:pt>
                <c:pt idx="1045">
                  <c:v>82.019367153749542</c:v>
                </c:pt>
                <c:pt idx="1046">
                  <c:v>81.601174452736544</c:v>
                </c:pt>
                <c:pt idx="1047">
                  <c:v>81.183817501647169</c:v>
                </c:pt>
                <c:pt idx="1048">
                  <c:v>80.767305321899244</c:v>
                </c:pt>
                <c:pt idx="1049">
                  <c:v>80.351646848329992</c:v>
                </c:pt>
                <c:pt idx="1050">
                  <c:v>79.936850929071085</c:v>
                </c:pt>
                <c:pt idx="1051">
                  <c:v>79.522926325431087</c:v>
                </c:pt>
                <c:pt idx="1052">
                  <c:v>79.109881711785448</c:v>
                </c:pt>
                <c:pt idx="1053">
                  <c:v>78.697725675474018</c:v>
                </c:pt>
                <c:pt idx="1054">
                  <c:v>78.28646671670586</c:v>
                </c:pt>
                <c:pt idx="1055">
                  <c:v>77.876113248471825</c:v>
                </c:pt>
                <c:pt idx="1056">
                  <c:v>77.466673596464204</c:v>
                </c:pt>
                <c:pt idx="1057">
                  <c:v>77.058155999003901</c:v>
                </c:pt>
                <c:pt idx="1058">
                  <c:v>76.650568606974957</c:v>
                </c:pt>
                <c:pt idx="1059">
                  <c:v>76.243919483766348</c:v>
                </c:pt>
                <c:pt idx="1060">
                  <c:v>75.838216605221106</c:v>
                </c:pt>
                <c:pt idx="1061">
                  <c:v>75.433467859592454</c:v>
                </c:pt>
                <c:pt idx="1062">
                  <c:v>75.02968104750768</c:v>
                </c:pt>
                <c:pt idx="1063">
                  <c:v>74.626863881938462</c:v>
                </c:pt>
                <c:pt idx="1064">
                  <c:v>74.225023988178876</c:v>
                </c:pt>
                <c:pt idx="1065">
                  <c:v>73.824168903830454</c:v>
                </c:pt>
                <c:pt idx="1066">
                  <c:v>73.42430607879399</c:v>
                </c:pt>
                <c:pt idx="1067">
                  <c:v>73.025442875268624</c:v>
                </c:pt>
                <c:pt idx="1068">
                  <c:v>72.627586567757902</c:v>
                </c:pt>
                <c:pt idx="1069">
                  <c:v>72.230744343082762</c:v>
                </c:pt>
                <c:pt idx="1070">
                  <c:v>71.834923300401329</c:v>
                </c:pt>
                <c:pt idx="1071">
                  <c:v>71.440130451235675</c:v>
                </c:pt>
                <c:pt idx="1072">
                  <c:v>71.046372719505555</c:v>
                </c:pt>
                <c:pt idx="1073">
                  <c:v>70.653656941568556</c:v>
                </c:pt>
                <c:pt idx="1074">
                  <c:v>70.261989866267427</c:v>
                </c:pt>
                <c:pt idx="1075">
                  <c:v>69.871378154983802</c:v>
                </c:pt>
                <c:pt idx="1076">
                  <c:v>69.48182838169862</c:v>
                </c:pt>
                <c:pt idx="1077">
                  <c:v>69.09334703305953</c:v>
                </c:pt>
                <c:pt idx="1078">
                  <c:v>68.705940508454248</c:v>
                </c:pt>
                <c:pt idx="1079">
                  <c:v>68.3196151200911</c:v>
                </c:pt>
                <c:pt idx="1080">
                  <c:v>67.93437709308553</c:v>
                </c:pt>
                <c:pt idx="1081">
                  <c:v>67.550232565553443</c:v>
                </c:pt>
                <c:pt idx="1082">
                  <c:v>67.167187588710632</c:v>
                </c:pt>
                <c:pt idx="1083">
                  <c:v>66.785248126978857</c:v>
                </c:pt>
                <c:pt idx="1084">
                  <c:v>66.404420058098054</c:v>
                </c:pt>
                <c:pt idx="1085">
                  <c:v>66.024709173244787</c:v>
                </c:pt>
                <c:pt idx="1086">
                  <c:v>65.646121177157085</c:v>
                </c:pt>
                <c:pt idx="1087">
                  <c:v>65.268661688265269</c:v>
                </c:pt>
                <c:pt idx="1088">
                  <c:v>64.892336238829003</c:v>
                </c:pt>
                <c:pt idx="1089">
                  <c:v>64.517150275080311</c:v>
                </c:pt>
                <c:pt idx="1090">
                  <c:v>64.143109157372891</c:v>
                </c:pt>
                <c:pt idx="1091">
                  <c:v>63.770218160337052</c:v>
                </c:pt>
                <c:pt idx="1092">
                  <c:v>63.398482473040737</c:v>
                </c:pt>
                <c:pt idx="1093">
                  <c:v>63.027907199156594</c:v>
                </c:pt>
                <c:pt idx="1094">
                  <c:v>62.658497357134436</c:v>
                </c:pt>
                <c:pt idx="1095">
                  <c:v>62.290257880380068</c:v>
                </c:pt>
                <c:pt idx="1096">
                  <c:v>61.923193617439225</c:v>
                </c:pt>
                <c:pt idx="1097">
                  <c:v>61.557309332187678</c:v>
                </c:pt>
                <c:pt idx="1098">
                  <c:v>61.192609704026715</c:v>
                </c:pt>
                <c:pt idx="1099">
                  <c:v>60.829099328084148</c:v>
                </c:pt>
                <c:pt idx="1100">
                  <c:v>60.466782715421118</c:v>
                </c:pt>
                <c:pt idx="1101">
                  <c:v>60.105664293243997</c:v>
                </c:pt>
                <c:pt idx="1102">
                  <c:v>59.745748405122029</c:v>
                </c:pt>
                <c:pt idx="1103">
                  <c:v>59.387039311210138</c:v>
                </c:pt>
                <c:pt idx="1104">
                  <c:v>59.029541188477047</c:v>
                </c:pt>
                <c:pt idx="1105">
                  <c:v>58.673258130938827</c:v>
                </c:pt>
                <c:pt idx="1106">
                  <c:v>58.318194149897401</c:v>
                </c:pt>
                <c:pt idx="1107">
                  <c:v>57.964353174184453</c:v>
                </c:pt>
                <c:pt idx="1108">
                  <c:v>57.611739050410108</c:v>
                </c:pt>
                <c:pt idx="1109">
                  <c:v>57.260355543217017</c:v>
                </c:pt>
                <c:pt idx="1110">
                  <c:v>56.910206335539129</c:v>
                </c:pt>
                <c:pt idx="1111">
                  <c:v>56.561295028865509</c:v>
                </c:pt>
                <c:pt idx="1112">
                  <c:v>56.21362514350912</c:v>
                </c:pt>
                <c:pt idx="1113">
                  <c:v>55.867200118880156</c:v>
                </c:pt>
                <c:pt idx="1114">
                  <c:v>55.522023313764485</c:v>
                </c:pt>
                <c:pt idx="1115">
                  <c:v>55.178098006606461</c:v>
                </c:pt>
                <c:pt idx="1116">
                  <c:v>54.835427395796671</c:v>
                </c:pt>
                <c:pt idx="1117">
                  <c:v>54.494014599963997</c:v>
                </c:pt>
                <c:pt idx="1118">
                  <c:v>54.153862658272516</c:v>
                </c:pt>
                <c:pt idx="1119">
                  <c:v>53.814974530722665</c:v>
                </c:pt>
                <c:pt idx="1120">
                  <c:v>53.477353098456774</c:v>
                </c:pt>
                <c:pt idx="1121">
                  <c:v>53.141001164069344</c:v>
                </c:pt>
                <c:pt idx="1122">
                  <c:v>52.805921451921058</c:v>
                </c:pt>
                <c:pt idx="1123">
                  <c:v>52.472116608457597</c:v>
                </c:pt>
                <c:pt idx="1124">
                  <c:v>52.13958920253237</c:v>
                </c:pt>
                <c:pt idx="1125">
                  <c:v>51.808341725733271</c:v>
                </c:pt>
                <c:pt idx="1126">
                  <c:v>51.478376592713914</c:v>
                </c:pt>
                <c:pt idx="1127">
                  <c:v>51.149696141528445</c:v>
                </c:pt>
                <c:pt idx="1128">
                  <c:v>50.822302633970637</c:v>
                </c:pt>
                <c:pt idx="1129">
                  <c:v>50.496198255916696</c:v>
                </c:pt>
                <c:pt idx="1130">
                  <c:v>50.171385117672095</c:v>
                </c:pt>
                <c:pt idx="1131">
                  <c:v>49.847865254322073</c:v>
                </c:pt>
                <c:pt idx="1132">
                  <c:v>49.525640626085831</c:v>
                </c:pt>
                <c:pt idx="1133">
                  <c:v>49.204713118674604</c:v>
                </c:pt>
                <c:pt idx="1134">
                  <c:v>48.885084543653072</c:v>
                </c:pt>
                <c:pt idx="1135">
                  <c:v>48.566756638804691</c:v>
                </c:pt>
                <c:pt idx="1136">
                  <c:v>48.249731068500076</c:v>
                </c:pt>
                <c:pt idx="1137">
                  <c:v>47.934009424069245</c:v>
                </c:pt>
                <c:pt idx="1138">
                  <c:v>47.619593224177038</c:v>
                </c:pt>
                <c:pt idx="1139">
                  <c:v>47.306483915201909</c:v>
                </c:pt>
                <c:pt idx="1140">
                  <c:v>46.994682871617961</c:v>
                </c:pt>
                <c:pt idx="1141">
                  <c:v>46.684191396380228</c:v>
                </c:pt>
                <c:pt idx="1142">
                  <c:v>46.375010721313132</c:v>
                </c:pt>
                <c:pt idx="1143">
                  <c:v>46.067142007502021</c:v>
                </c:pt>
                <c:pt idx="1144">
                  <c:v>45.760586345687599</c:v>
                </c:pt>
                <c:pt idx="1145">
                  <c:v>45.455344756663763</c:v>
                </c:pt>
                <c:pt idx="1146">
                  <c:v>45.151418191677713</c:v>
                </c:pt>
                <c:pt idx="1147">
                  <c:v>44.848807532833632</c:v>
                </c:pt>
                <c:pt idx="1148">
                  <c:v>44.547513593498543</c:v>
                </c:pt>
                <c:pt idx="1149">
                  <c:v>44.247537118711485</c:v>
                </c:pt>
                <c:pt idx="1150">
                  <c:v>43.94887878559485</c:v>
                </c:pt>
                <c:pt idx="1151">
                  <c:v>43.651539203768763</c:v>
                </c:pt>
                <c:pt idx="1152">
                  <c:v>43.355518915767945</c:v>
                </c:pt>
                <c:pt idx="1153">
                  <c:v>43.060818397460814</c:v>
                </c:pt>
                <c:pt idx="1154">
                  <c:v>42.767438058471548</c:v>
                </c:pt>
                <c:pt idx="1155">
                  <c:v>42.475378242604087</c:v>
                </c:pt>
                <c:pt idx="1156">
                  <c:v>42.184639228268814</c:v>
                </c:pt>
                <c:pt idx="1157">
                  <c:v>41.895221228911339</c:v>
                </c:pt>
                <c:pt idx="1158">
                  <c:v>41.607124393443563</c:v>
                </c:pt>
                <c:pt idx="1159">
                  <c:v>41.320348806677075</c:v>
                </c:pt>
                <c:pt idx="1160">
                  <c:v>41.034894489758337</c:v>
                </c:pt>
                <c:pt idx="1161">
                  <c:v>40.750761400606365</c:v>
                </c:pt>
                <c:pt idx="1162">
                  <c:v>40.467949434352057</c:v>
                </c:pt>
                <c:pt idx="1163">
                  <c:v>40.186458423779619</c:v>
                </c:pt>
                <c:pt idx="1164">
                  <c:v>39.906288139769998</c:v>
                </c:pt>
                <c:pt idx="1165">
                  <c:v>39.627438291745968</c:v>
                </c:pt>
                <c:pt idx="1166">
                  <c:v>39.349908528119151</c:v>
                </c:pt>
                <c:pt idx="1167">
                  <c:v>39.073698436738653</c:v>
                </c:pt>
                <c:pt idx="1168">
                  <c:v>38.798807545341525</c:v>
                </c:pt>
                <c:pt idx="1169">
                  <c:v>38.525235322004697</c:v>
                </c:pt>
                <c:pt idx="1170">
                  <c:v>38.252981175598585</c:v>
                </c:pt>
                <c:pt idx="1171">
                  <c:v>37.982044456242235</c:v>
                </c:pt>
                <c:pt idx="1172">
                  <c:v>37.712424455759745</c:v>
                </c:pt>
                <c:pt idx="1173">
                  <c:v>37.444120408138396</c:v>
                </c:pt>
                <c:pt idx="1174">
                  <c:v>37.177131489987786</c:v>
                </c:pt>
                <c:pt idx="1175">
                  <c:v>36.911456821000662</c:v>
                </c:pt>
                <c:pt idx="1176">
                  <c:v>36.647095464414562</c:v>
                </c:pt>
                <c:pt idx="1177">
                  <c:v>36.384046427475027</c:v>
                </c:pt>
                <c:pt idx="1178">
                  <c:v>36.122308661899794</c:v>
                </c:pt>
                <c:pt idx="1179">
                  <c:v>35.86188106434399</c:v>
                </c:pt>
                <c:pt idx="1180">
                  <c:v>35.602762476866573</c:v>
                </c:pt>
                <c:pt idx="1181">
                  <c:v>35.34495168739759</c:v>
                </c:pt>
                <c:pt idx="1182">
                  <c:v>35.088447430206429</c:v>
                </c:pt>
                <c:pt idx="1183">
                  <c:v>34.83324838637099</c:v>
                </c:pt>
                <c:pt idx="1184">
                  <c:v>34.57935318424753</c:v>
                </c:pt>
                <c:pt idx="1185">
                  <c:v>34.326760399941612</c:v>
                </c:pt>
                <c:pt idx="1186">
                  <c:v>34.075468557779331</c:v>
                </c:pt>
                <c:pt idx="1187">
                  <c:v>33.825476130779705</c:v>
                </c:pt>
                <c:pt idx="1188">
                  <c:v>33.576781541127225</c:v>
                </c:pt>
                <c:pt idx="1189">
                  <c:v>33.329383160645428</c:v>
                </c:pt>
                <c:pt idx="1190">
                  <c:v>33.083279311270594</c:v>
                </c:pt>
                <c:pt idx="1191">
                  <c:v>32.838468265526267</c:v>
                </c:pt>
                <c:pt idx="1192">
                  <c:v>32.594948246997973</c:v>
                </c:pt>
                <c:pt idx="1193">
                  <c:v>32.352717430808418</c:v>
                </c:pt>
                <c:pt idx="1194">
                  <c:v>32.111773944093052</c:v>
                </c:pt>
                <c:pt idx="1195">
                  <c:v>31.872115866475792</c:v>
                </c:pt>
                <c:pt idx="1196">
                  <c:v>31.633741230545176</c:v>
                </c:pt>
                <c:pt idx="1197">
                  <c:v>31.396648022330499</c:v>
                </c:pt>
                <c:pt idx="1198">
                  <c:v>31.160834181778263</c:v>
                </c:pt>
                <c:pt idx="1199">
                  <c:v>30.926297603228669</c:v>
                </c:pt>
                <c:pt idx="1200">
                  <c:v>30.693036135892079</c:v>
                </c:pt>
                <c:pt idx="1201">
                  <c:v>30.46104758432568</c:v>
                </c:pt>
                <c:pt idx="1202">
                  <c:v>30.230329708909867</c:v>
                </c:pt>
                <c:pt idx="1203">
                  <c:v>30.000880226324721</c:v>
                </c:pt>
                <c:pt idx="1204">
                  <c:v>29.772696810026371</c:v>
                </c:pt>
                <c:pt idx="1205">
                  <c:v>29.545777090722957</c:v>
                </c:pt>
                <c:pt idx="1206">
                  <c:v>29.320118656850696</c:v>
                </c:pt>
                <c:pt idx="1207">
                  <c:v>29.095719055049408</c:v>
                </c:pt>
                <c:pt idx="1208">
                  <c:v>28.872575790637914</c:v>
                </c:pt>
                <c:pt idx="1209">
                  <c:v>28.650686328089026</c:v>
                </c:pt>
                <c:pt idx="1210">
                  <c:v>28.430048091504091</c:v>
                </c:pt>
                <c:pt idx="1211">
                  <c:v>28.210658465087253</c:v>
                </c:pt>
                <c:pt idx="1212">
                  <c:v>27.992514793619044</c:v>
                </c:pt>
                <c:pt idx="1213">
                  <c:v>27.775614382929675</c:v>
                </c:pt>
                <c:pt idx="1214">
                  <c:v>27.559954500371525</c:v>
                </c:pt>
                <c:pt idx="1215">
                  <c:v>27.345532375291302</c:v>
                </c:pt>
                <c:pt idx="1216">
                  <c:v>27.132345199501309</c:v>
                </c:pt>
                <c:pt idx="1217">
                  <c:v>26.920390127750206</c:v>
                </c:pt>
                <c:pt idx="1218">
                  <c:v>26.709664278193028</c:v>
                </c:pt>
                <c:pt idx="1219">
                  <c:v>26.500164732860341</c:v>
                </c:pt>
                <c:pt idx="1220">
                  <c:v>26.291888538126759</c:v>
                </c:pt>
                <c:pt idx="1221">
                  <c:v>26.084832705178457</c:v>
                </c:pt>
                <c:pt idx="1222">
                  <c:v>25.878994210479977</c:v>
                </c:pt>
                <c:pt idx="1223">
                  <c:v>25.674369996240017</c:v>
                </c:pt>
                <c:pt idx="1224">
                  <c:v>25.470956970876244</c:v>
                </c:pt>
                <c:pt idx="1225">
                  <c:v>25.268752009479304</c:v>
                </c:pt>
                <c:pt idx="1226">
                  <c:v>25.067751954275568</c:v>
                </c:pt>
                <c:pt idx="1227">
                  <c:v>24.867953615088972</c:v>
                </c:pt>
                <c:pt idx="1228">
                  <c:v>24.669353769801802</c:v>
                </c:pt>
                <c:pt idx="1229">
                  <c:v>24.471949164814177</c:v>
                </c:pt>
                <c:pt idx="1230">
                  <c:v>24.275736515502491</c:v>
                </c:pt>
                <c:pt idx="1231">
                  <c:v>24.080712506676736</c:v>
                </c:pt>
                <c:pt idx="1232">
                  <c:v>23.886873793036351</c:v>
                </c:pt>
                <c:pt idx="1233">
                  <c:v>23.694216999625112</c:v>
                </c:pt>
                <c:pt idx="1234">
                  <c:v>23.502738722284359</c:v>
                </c:pt>
                <c:pt idx="1235">
                  <c:v>23.312435528105294</c:v>
                </c:pt>
                <c:pt idx="1236">
                  <c:v>23.123303955879663</c:v>
                </c:pt>
                <c:pt idx="1237">
                  <c:v>22.935340516548944</c:v>
                </c:pt>
                <c:pt idx="1238">
                  <c:v>22.748541693652502</c:v>
                </c:pt>
                <c:pt idx="1239">
                  <c:v>22.562903943773875</c:v>
                </c:pt>
                <c:pt idx="1240">
                  <c:v>22.378423696985823</c:v>
                </c:pt>
                <c:pt idx="1241">
                  <c:v>22.19509735729369</c:v>
                </c:pt>
                <c:pt idx="1242">
                  <c:v>22.012921303077395</c:v>
                </c:pt>
                <c:pt idx="1243">
                  <c:v>21.831891887531729</c:v>
                </c:pt>
                <c:pt idx="1244">
                  <c:v>21.652005439104972</c:v>
                </c:pt>
                <c:pt idx="1245">
                  <c:v>21.473258261936113</c:v>
                </c:pt>
                <c:pt idx="1246">
                  <c:v>21.295646636290158</c:v>
                </c:pt>
                <c:pt idx="1247">
                  <c:v>21.119166818991904</c:v>
                </c:pt>
                <c:pt idx="1248">
                  <c:v>20.943815043857846</c:v>
                </c:pt>
                <c:pt idx="1249">
                  <c:v>20.769587522126553</c:v>
                </c:pt>
                <c:pt idx="1250">
                  <c:v>20.59648044288706</c:v>
                </c:pt>
                <c:pt idx="1251">
                  <c:v>20.424489973505533</c:v>
                </c:pt>
                <c:pt idx="1252">
                  <c:v>20.25361226005019</c:v>
                </c:pt>
                <c:pt idx="1253">
                  <c:v>20.08384342771425</c:v>
                </c:pt>
                <c:pt idx="1254">
                  <c:v>19.915179581237073</c:v>
                </c:pt>
                <c:pt idx="1255">
                  <c:v>19.747616805323357</c:v>
                </c:pt>
                <c:pt idx="1256">
                  <c:v>19.581151165060472</c:v>
                </c:pt>
                <c:pt idx="1257">
                  <c:v>19.415778706333825</c:v>
                </c:pt>
                <c:pt idx="1258">
                  <c:v>19.251495456240157</c:v>
                </c:pt>
                <c:pt idx="1259">
                  <c:v>19.08829742349905</c:v>
                </c:pt>
                <c:pt idx="1260">
                  <c:v>18.926180598862192</c:v>
                </c:pt>
                <c:pt idx="1261">
                  <c:v>18.765140955520785</c:v>
                </c:pt>
                <c:pt idx="1262">
                  <c:v>18.605174449510724</c:v>
                </c:pt>
                <c:pt idx="1263">
                  <c:v>18.446277020115907</c:v>
                </c:pt>
                <c:pt idx="1264">
                  <c:v>18.288444590269247</c:v>
                </c:pt>
                <c:pt idx="1265">
                  <c:v>18.131673066951617</c:v>
                </c:pt>
                <c:pt idx="1266">
                  <c:v>17.975958341588761</c:v>
                </c:pt>
                <c:pt idx="1267">
                  <c:v>17.821296290445854</c:v>
                </c:pt>
                <c:pt idx="1268">
                  <c:v>17.667682775020097</c:v>
                </c:pt>
                <c:pt idx="1269">
                  <c:v>17.515113642430855</c:v>
                </c:pt>
                <c:pt idx="1270">
                  <c:v>17.363584725807879</c:v>
                </c:pt>
                <c:pt idx="1271">
                  <c:v>17.213091844677017</c:v>
                </c:pt>
                <c:pt idx="1272">
                  <c:v>17.06363080534382</c:v>
                </c:pt>
                <c:pt idx="1273">
                  <c:v>16.915197401274863</c:v>
                </c:pt>
                <c:pt idx="1274">
                  <c:v>16.767787413476775</c:v>
                </c:pt>
                <c:pt idx="1275">
                  <c:v>16.621396610872928</c:v>
                </c:pt>
                <c:pt idx="1276">
                  <c:v>16.476020750677772</c:v>
                </c:pt>
                <c:pt idx="1277">
                  <c:v>16.331655578769038</c:v>
                </c:pt>
                <c:pt idx="1278">
                  <c:v>16.188296830057336</c:v>
                </c:pt>
                <c:pt idx="1279">
                  <c:v>16.045940228853496</c:v>
                </c:pt>
                <c:pt idx="1280">
                  <c:v>15.90458148923361</c:v>
                </c:pt>
                <c:pt idx="1281">
                  <c:v>15.764216315401566</c:v>
                </c:pt>
                <c:pt idx="1282">
                  <c:v>15.624840402049195</c:v>
                </c:pt>
                <c:pt idx="1283">
                  <c:v>15.486449434714011</c:v>
                </c:pt>
                <c:pt idx="1284">
                  <c:v>15.349039090134591</c:v>
                </c:pt>
                <c:pt idx="1285">
                  <c:v>15.212605036603403</c:v>
                </c:pt>
                <c:pt idx="1286">
                  <c:v>15.077142934317177</c:v>
                </c:pt>
                <c:pt idx="1287">
                  <c:v>14.942648435724916</c:v>
                </c:pt>
                <c:pt idx="1288">
                  <c:v>14.809117185873362</c:v>
                </c:pt>
                <c:pt idx="1289">
                  <c:v>14.676544822749921</c:v>
                </c:pt>
                <c:pt idx="1290">
                  <c:v>14.544926977623142</c:v>
                </c:pt>
                <c:pt idx="1291">
                  <c:v>14.414259275380731</c:v>
                </c:pt>
                <c:pt idx="1292">
                  <c:v>14.284537334864959</c:v>
                </c:pt>
                <c:pt idx="1293">
                  <c:v>14.15575676920554</c:v>
                </c:pt>
                <c:pt idx="1294">
                  <c:v>14.027913186150077</c:v>
                </c:pt>
                <c:pt idx="1295">
                  <c:v>13.90100218839182</c:v>
                </c:pt>
                <c:pt idx="1296">
                  <c:v>13.775019373894981</c:v>
                </c:pt>
                <c:pt idx="1297">
                  <c:v>13.649960336217378</c:v>
                </c:pt>
                <c:pt idx="1298">
                  <c:v>13.525820664830649</c:v>
                </c:pt>
                <c:pt idx="1299">
                  <c:v>13.402595945437742</c:v>
                </c:pt>
                <c:pt idx="1300">
                  <c:v>13.280281760287869</c:v>
                </c:pt>
                <c:pt idx="1301">
                  <c:v>13.158873688488953</c:v>
                </c:pt>
                <c:pt idx="1302">
                  <c:v>13.038367306317355</c:v>
                </c:pt>
                <c:pt idx="1303">
                  <c:v>12.918758187525023</c:v>
                </c:pt>
                <c:pt idx="1304">
                  <c:v>12.800041903644107</c:v>
                </c:pt>
                <c:pt idx="1305">
                  <c:v>12.682214024288866</c:v>
                </c:pt>
                <c:pt idx="1306">
                  <c:v>12.565270117455029</c:v>
                </c:pt>
                <c:pt idx="1307">
                  <c:v>12.449205749816445</c:v>
                </c:pt>
                <c:pt idx="1308">
                  <c:v>12.334016487019198</c:v>
                </c:pt>
                <c:pt idx="1309">
                  <c:v>12.219697893973054</c:v>
                </c:pt>
                <c:pt idx="1310">
                  <c:v>12.10624553514022</c:v>
                </c:pt>
                <c:pt idx="1311">
                  <c:v>11.993654974821563</c:v>
                </c:pt>
                <c:pt idx="1312">
                  <c:v>11.8819217774401</c:v>
                </c:pt>
                <c:pt idx="1313">
                  <c:v>11.771041507821915</c:v>
                </c:pt>
                <c:pt idx="1314">
                  <c:v>11.661009731474316</c:v>
                </c:pt>
                <c:pt idx="1315">
                  <c:v>11.551822014861507</c:v>
                </c:pt>
                <c:pt idx="1316">
                  <c:v>11.443473925677509</c:v>
                </c:pt>
                <c:pt idx="1317">
                  <c:v>11.335961033116368</c:v>
                </c:pt>
                <c:pt idx="1318">
                  <c:v>11.229278908139884</c:v>
                </c:pt>
                <c:pt idx="1319">
                  <c:v>11.12342312374254</c:v>
                </c:pt>
                <c:pt idx="1320">
                  <c:v>11.018389255213856</c:v>
                </c:pt>
                <c:pt idx="1321">
                  <c:v>10.914172880397999</c:v>
                </c:pt>
                <c:pt idx="1322">
                  <c:v>10.810769579950883</c:v>
                </c:pt>
                <c:pt idx="1323">
                  <c:v>10.708174937594503</c:v>
                </c:pt>
                <c:pt idx="1324">
                  <c:v>10.606384540368625</c:v>
                </c:pt>
                <c:pt idx="1325">
                  <c:v>10.505393978879905</c:v>
                </c:pt>
                <c:pt idx="1326">
                  <c:v>10.405198847548268</c:v>
                </c:pt>
                <c:pt idx="1327">
                  <c:v>10.305794744850685</c:v>
                </c:pt>
                <c:pt idx="1328">
                  <c:v>10.207177273562293</c:v>
                </c:pt>
                <c:pt idx="1329">
                  <c:v>10.109342040994887</c:v>
                </c:pt>
                <c:pt idx="1330">
                  <c:v>10.012284659232771</c:v>
                </c:pt>
                <c:pt idx="1331">
                  <c:v>9.9160007453659098</c:v>
                </c:pt>
                <c:pt idx="1332">
                  <c:v>9.8204859217205662</c:v>
                </c:pt>
                <c:pt idx="1333">
                  <c:v>9.7257358160871767</c:v>
                </c:pt>
                <c:pt idx="1334">
                  <c:v>9.6317460619457105</c:v>
                </c:pt>
                <c:pt idx="1335">
                  <c:v>9.5385122986882873</c:v>
                </c:pt>
                <c:pt idx="1336">
                  <c:v>9.4460301718393147</c:v>
                </c:pt>
                <c:pt idx="1337">
                  <c:v>9.3542953332729084</c:v>
                </c:pt>
                <c:pt idx="1338">
                  <c:v>9.2633034414276789</c:v>
                </c:pt>
                <c:pt idx="1339">
                  <c:v>9.173050161519047</c:v>
                </c:pt>
                <c:pt idx="1340">
                  <c:v>9.0835311657488287</c:v>
                </c:pt>
                <c:pt idx="1341">
                  <c:v>8.9947421335122595</c:v>
                </c:pt>
                <c:pt idx="1342">
                  <c:v>8.9066787516024526</c:v>
                </c:pt>
                <c:pt idx="1343">
                  <c:v>8.8193367144122661</c:v>
                </c:pt>
                <c:pt idx="1344">
                  <c:v>8.7327117241335674</c:v>
                </c:pt>
                <c:pt idx="1345">
                  <c:v>8.6467994909539403</c:v>
                </c:pt>
                <c:pt idx="1346">
                  <c:v>8.5615957332508472</c:v>
                </c:pt>
                <c:pt idx="1347">
                  <c:v>8.477096177783185</c:v>
                </c:pt>
                <c:pt idx="1348">
                  <c:v>8.3932965598803531</c:v>
                </c:pt>
                <c:pt idx="1349">
                  <c:v>8.3101926236286712</c:v>
                </c:pt>
                <c:pt idx="1350">
                  <c:v>8.2277801220554103</c:v>
                </c:pt>
                <c:pt idx="1351">
                  <c:v>8.1460548173101657</c:v>
                </c:pt>
                <c:pt idx="1352">
                  <c:v>8.0650124808437305</c:v>
                </c:pt>
                <c:pt idx="1353">
                  <c:v>7.9846488935845317</c:v>
                </c:pt>
                <c:pt idx="1354">
                  <c:v>7.9049598461124626</c:v>
                </c:pt>
                <c:pt idx="1355">
                  <c:v>7.825941138830288</c:v>
                </c:pt>
                <c:pt idx="1356">
                  <c:v>7.7475885821324812</c:v>
                </c:pt>
                <c:pt idx="1357">
                  <c:v>7.6698979965716934</c:v>
                </c:pt>
                <c:pt idx="1358">
                  <c:v>7.5928652130226597</c:v>
                </c:pt>
                <c:pt idx="1359">
                  <c:v>7.5164860728436498</c:v>
                </c:pt>
                <c:pt idx="1360">
                  <c:v>7.4407564280355221</c:v>
                </c:pt>
                <c:pt idx="1361">
                  <c:v>7.3656721413982735</c:v>
                </c:pt>
                <c:pt idx="1362">
                  <c:v>7.2912290866852132</c:v>
                </c:pt>
                <c:pt idx="1363">
                  <c:v>7.2174231487546168</c:v>
                </c:pt>
                <c:pt idx="1364">
                  <c:v>7.144250223719097</c:v>
                </c:pt>
                <c:pt idx="1365">
                  <c:v>7.0717062190924596</c:v>
                </c:pt>
                <c:pt idx="1366">
                  <c:v>6.9997870539342086</c:v>
                </c:pt>
                <c:pt idx="1367">
                  <c:v>6.9284886589916885</c:v>
                </c:pt>
                <c:pt idx="1368">
                  <c:v>6.8578069768398162</c:v>
                </c:pt>
                <c:pt idx="1369">
                  <c:v>6.7877379620184737</c:v>
                </c:pt>
                <c:pt idx="1370">
                  <c:v>6.7182775811675164</c:v>
                </c:pt>
                <c:pt idx="1371">
                  <c:v>6.6494218131595124</c:v>
                </c:pt>
                <c:pt idx="1372">
                  <c:v>6.5811666492300871</c:v>
                </c:pt>
                <c:pt idx="1373">
                  <c:v>6.5135080931059477</c:v>
                </c:pt>
                <c:pt idx="1374">
                  <c:v>6.4464421611306699</c:v>
                </c:pt>
                <c:pt idx="1375">
                  <c:v>6.3799648823881254</c:v>
                </c:pt>
                <c:pt idx="1376">
                  <c:v>6.3140722988236559</c:v>
                </c:pt>
                <c:pt idx="1377">
                  <c:v>6.2487604653629454</c:v>
                </c:pt>
                <c:pt idx="1378">
                  <c:v>6.1840254500286962</c:v>
                </c:pt>
                <c:pt idx="1379">
                  <c:v>6.1198633340550046</c:v>
                </c:pt>
                <c:pt idx="1380">
                  <c:v>6.0562702119995127</c:v>
                </c:pt>
                <c:pt idx="1381">
                  <c:v>5.9932421918533629</c:v>
                </c:pt>
                <c:pt idx="1382">
                  <c:v>5.9307753951489124</c:v>
                </c:pt>
                <c:pt idx="1383">
                  <c:v>5.8688659570652923</c:v>
                </c:pt>
                <c:pt idx="1384">
                  <c:v>5.8075100265317108</c:v>
                </c:pt>
                <c:pt idx="1385">
                  <c:v>5.7467037663286842</c:v>
                </c:pt>
                <c:pt idx="1386">
                  <c:v>5.6864433531870473</c:v>
                </c:pt>
                <c:pt idx="1387">
                  <c:v>5.6267249778847939</c:v>
                </c:pt>
                <c:pt idx="1388">
                  <c:v>5.567544845341887</c:v>
                </c:pt>
                <c:pt idx="1389">
                  <c:v>5.5088991747128517</c:v>
                </c:pt>
                <c:pt idx="1390">
                  <c:v>5.4507841994772956</c:v>
                </c:pt>
                <c:pt idx="1391">
                  <c:v>5.3931961675283695</c:v>
                </c:pt>
                <c:pt idx="1392">
                  <c:v>5.3361313412591223</c:v>
                </c:pt>
                <c:pt idx="1393">
                  <c:v>5.2795859976467847</c:v>
                </c:pt>
                <c:pt idx="1394">
                  <c:v>5.2235564283350113</c:v>
                </c:pt>
                <c:pt idx="1395">
                  <c:v>5.1680389397141093</c:v>
                </c:pt>
                <c:pt idx="1396">
                  <c:v>5.1130298529992313</c:v>
                </c:pt>
                <c:pt idx="1397">
                  <c:v>5.0585255043065143</c:v>
                </c:pt>
                <c:pt idx="1398">
                  <c:v>5.0045222447273181</c:v>
                </c:pt>
                <c:pt idx="1399">
                  <c:v>4.951016440400406</c:v>
                </c:pt>
                <c:pt idx="1400">
                  <c:v>4.8980044725821941</c:v>
                </c:pt>
                <c:pt idx="1401">
                  <c:v>4.8454827377150238</c:v>
                </c:pt>
                <c:pt idx="1402">
                  <c:v>4.7934476474935508</c:v>
                </c:pt>
                <c:pt idx="1403">
                  <c:v>4.7418956289291545</c:v>
                </c:pt>
                <c:pt idx="1404">
                  <c:v>4.6908231244124519</c:v>
                </c:pt>
                <c:pt idx="1405">
                  <c:v>4.6402265917739589</c:v>
                </c:pt>
                <c:pt idx="1406">
                  <c:v>4.5901025043428181</c:v>
                </c:pt>
                <c:pt idx="1407">
                  <c:v>4.5404473510037011</c:v>
                </c:pt>
                <c:pt idx="1408">
                  <c:v>4.4912576362518273</c:v>
                </c:pt>
                <c:pt idx="1409">
                  <c:v>4.4425298802461928</c:v>
                </c:pt>
                <c:pt idx="1410">
                  <c:v>4.394260618860943</c:v>
                </c:pt>
                <c:pt idx="1411">
                  <c:v>4.3464464037349426</c:v>
                </c:pt>
                <c:pt idx="1412">
                  <c:v>4.2990838023195783</c:v>
                </c:pt>
                <c:pt idx="1413">
                  <c:v>4.252169397924769</c:v>
                </c:pt>
                <c:pt idx="1414">
                  <c:v>4.2056997897632211</c:v>
                </c:pt>
                <c:pt idx="1415">
                  <c:v>4.1596715929929129</c:v>
                </c:pt>
                <c:pt idx="1416">
                  <c:v>4.1140814387579097</c:v>
                </c:pt>
                <c:pt idx="1417">
                  <c:v>4.0689259742274055</c:v>
                </c:pt>
                <c:pt idx="1418">
                  <c:v>4.0242018626330696</c:v>
                </c:pt>
                <c:pt idx="1419">
                  <c:v>3.9799057833047531</c:v>
                </c:pt>
                <c:pt idx="1420">
                  <c:v>3.9360344317044778</c:v>
                </c:pt>
                <c:pt idx="1421">
                  <c:v>3.8925845194587922</c:v>
                </c:pt>
                <c:pt idx="1422">
                  <c:v>3.8495527743894686</c:v>
                </c:pt>
                <c:pt idx="1423">
                  <c:v>3.8069359405426106</c:v>
                </c:pt>
                <c:pt idx="1424">
                  <c:v>3.7647307782161228</c:v>
                </c:pt>
                <c:pt idx="1425">
                  <c:v>3.722934063985575</c:v>
                </c:pt>
                <c:pt idx="1426">
                  <c:v>3.681542590728534</c:v>
                </c:pt>
                <c:pt idx="1427">
                  <c:v>3.6405531676472851</c:v>
                </c:pt>
                <c:pt idx="1428">
                  <c:v>3.5999626202900257</c:v>
                </c:pt>
                <c:pt idx="1429">
                  <c:v>3.5597677905705156</c:v>
                </c:pt>
                <c:pt idx="1430">
                  <c:v>3.5199655367862239</c:v>
                </c:pt>
                <c:pt idx="1431">
                  <c:v>3.4805527336349704</c:v>
                </c:pt>
                <c:pt idx="1432">
                  <c:v>3.4415262722300421</c:v>
                </c:pt>
                <c:pt idx="1433">
                  <c:v>3.4028830601139028</c:v>
                </c:pt>
                <c:pt idx="1434">
                  <c:v>3.3646200212703898</c:v>
                </c:pt>
                <c:pt idx="1435">
                  <c:v>3.3267340961354908</c:v>
                </c:pt>
                <c:pt idx="1436">
                  <c:v>3.289222241606685</c:v>
                </c:pt>
                <c:pt idx="1437">
                  <c:v>3.2520814310508857</c:v>
                </c:pt>
                <c:pt idx="1438">
                  <c:v>3.2153086543109803</c:v>
                </c:pt>
                <c:pt idx="1439">
                  <c:v>3.1789009177109659</c:v>
                </c:pt>
                <c:pt idx="1440">
                  <c:v>3.1428552440597626</c:v>
                </c:pt>
                <c:pt idx="1441">
                  <c:v>3.1071686726536356</c:v>
                </c:pt>
                <c:pt idx="1442">
                  <c:v>3.0718382592772961</c:v>
                </c:pt>
                <c:pt idx="1443">
                  <c:v>3.0368610762036794</c:v>
                </c:pt>
                <c:pt idx="1444">
                  <c:v>3.0022342121924268</c:v>
                </c:pt>
                <c:pt idx="1445">
                  <c:v>2.9679547724870519</c:v>
                </c:pt>
                <c:pt idx="1446">
                  <c:v>2.9340198788108545</c:v>
                </c:pt>
                <c:pt idx="1447">
                  <c:v>2.9004266693615559</c:v>
                </c:pt>
                <c:pt idx="1448">
                  <c:v>2.8671722988047064</c:v>
                </c:pt>
                <c:pt idx="1449">
                  <c:v>2.8342539382658356</c:v>
                </c:pt>
                <c:pt idx="1450">
                  <c:v>2.8016687753213989</c:v>
                </c:pt>
                <c:pt idx="1451">
                  <c:v>2.7694140139885381</c:v>
                </c:pt>
                <c:pt idx="1452">
                  <c:v>2.7374868747136247</c:v>
                </c:pt>
                <c:pt idx="1453">
                  <c:v>2.7058845943596448</c:v>
                </c:pt>
                <c:pt idx="1454">
                  <c:v>2.6746044261924338</c:v>
                </c:pt>
                <c:pt idx="1455">
                  <c:v>2.6436436398657528</c:v>
                </c:pt>
                <c:pt idx="1456">
                  <c:v>2.6129995214052517</c:v>
                </c:pt>
                <c:pt idx="1457">
                  <c:v>2.5826693731912957</c:v>
                </c:pt>
                <c:pt idx="1458">
                  <c:v>2.5526505139407196</c:v>
                </c:pt>
                <c:pt idx="1459">
                  <c:v>2.5229402786874848</c:v>
                </c:pt>
                <c:pt idx="1460">
                  <c:v>2.4935360187622493</c:v>
                </c:pt>
                <c:pt idx="1461">
                  <c:v>2.4644351017709165</c:v>
                </c:pt>
                <c:pt idx="1462">
                  <c:v>2.4356349115721088</c:v>
                </c:pt>
                <c:pt idx="1463">
                  <c:v>2.4071328482536409</c:v>
                </c:pt>
                <c:pt idx="1464">
                  <c:v>2.3789263281079411</c:v>
                </c:pt>
                <c:pt idx="1465">
                  <c:v>2.3510127836065342</c:v>
                </c:pt>
                <c:pt idx="1466">
                  <c:v>2.3233896633734736</c:v>
                </c:pt>
                <c:pt idx="1467">
                  <c:v>2.2960544321578449</c:v>
                </c:pt>
                <c:pt idx="1468">
                  <c:v>2.2690045708053024</c:v>
                </c:pt>
                <c:pt idx="1469">
                  <c:v>2.2422375762286588</c:v>
                </c:pt>
                <c:pt idx="1470">
                  <c:v>2.2157509613775392</c:v>
                </c:pt>
                <c:pt idx="1471">
                  <c:v>2.1895422552071371</c:v>
                </c:pt>
                <c:pt idx="1472">
                  <c:v>2.1636090026460635</c:v>
                </c:pt>
                <c:pt idx="1473">
                  <c:v>2.1379487645632937</c:v>
                </c:pt>
                <c:pt idx="1474">
                  <c:v>2.11255911773425</c:v>
                </c:pt>
                <c:pt idx="1475">
                  <c:v>2.0874376548060347</c:v>
                </c:pt>
                <c:pt idx="1476">
                  <c:v>2.0625819842618078</c:v>
                </c:pt>
                <c:pt idx="1477">
                  <c:v>2.0379897303843051</c:v>
                </c:pt>
                <c:pt idx="1478">
                  <c:v>2.0136585332185959</c:v>
                </c:pt>
                <c:pt idx="1479">
                  <c:v>1.9895860485339674</c:v>
                </c:pt>
                <c:pt idx="1480">
                  <c:v>1.9657699477850654</c:v>
                </c:pt>
                <c:pt idx="1481">
                  <c:v>1.9422079180722207</c:v>
                </c:pt>
                <c:pt idx="1482">
                  <c:v>1.9188976621010361</c:v>
                </c:pt>
                <c:pt idx="1483">
                  <c:v>1.8958368981412035</c:v>
                </c:pt>
                <c:pt idx="1484">
                  <c:v>1.8730233599845654</c:v>
                </c:pt>
                <c:pt idx="1485">
                  <c:v>1.8504547969024889</c:v>
                </c:pt>
                <c:pt idx="1486">
                  <c:v>1.8281289736024815</c:v>
                </c:pt>
                <c:pt idx="1487">
                  <c:v>1.8060436701841329</c:v>
                </c:pt>
                <c:pt idx="1488">
                  <c:v>1.7841966820943447</c:v>
                </c:pt>
                <c:pt idx="1489">
                  <c:v>1.7625858200819027</c:v>
                </c:pt>
                <c:pt idx="1490">
                  <c:v>1.7412089101513744</c:v>
                </c:pt>
                <c:pt idx="1491">
                  <c:v>1.7200637935163436</c:v>
                </c:pt>
                <c:pt idx="1492">
                  <c:v>1.6991483265520304</c:v>
                </c:pt>
                <c:pt idx="1493">
                  <c:v>1.6784603807472576</c:v>
                </c:pt>
                <c:pt idx="1494">
                  <c:v>1.6579978426558144</c:v>
                </c:pt>
                <c:pt idx="1495">
                  <c:v>1.6377586138472104</c:v>
                </c:pt>
                <c:pt idx="1496">
                  <c:v>1.6177406108568484</c:v>
                </c:pt>
                <c:pt idx="1497">
                  <c:v>1.5979417651356036</c:v>
                </c:pt>
                <c:pt idx="1498">
                  <c:v>1.5783600229988413</c:v>
                </c:pt>
                <c:pt idx="1499">
                  <c:v>1.5589933455748826</c:v>
                </c:pt>
                <c:pt idx="1500">
                  <c:v>1.539839708752921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E73-4403-AC37-719FA0FA2E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2858008"/>
        <c:axId val="752858368"/>
      </c:scatterChart>
      <c:valAx>
        <c:axId val="752858008"/>
        <c:scaling>
          <c:orientation val="minMax"/>
          <c:max val="2250"/>
          <c:min val="7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Bin Range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858368"/>
        <c:crosses val="autoZero"/>
        <c:crossBetween val="midCat"/>
      </c:valAx>
      <c:valAx>
        <c:axId val="75285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Store</a:t>
                </a:r>
                <a:r>
                  <a:rPr lang="en-US" b="1" baseline="0">
                    <a:solidFill>
                      <a:sysClr val="windowText" lastClr="000000"/>
                    </a:solidFill>
                  </a:rPr>
                  <a:t> Area Frequency</a:t>
                </a:r>
                <a:endParaRPr lang="en-US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858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[stores_data_analysis.xlsx]T&amp;P (Pivot Table Sales)!PivotTable13</c:name>
    <c:fmtId val="1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How</a:t>
            </a:r>
            <a:r>
              <a:rPr lang="en-US" b="1" baseline="0">
                <a:solidFill>
                  <a:sysClr val="windowText" lastClr="000000"/>
                </a:solidFill>
              </a:rPr>
              <a:t> about the Store_Area less than 1,736?</a:t>
            </a:r>
            <a:endParaRPr lang="en-US" b="1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30630806882019618"/>
          <c:y val="9.392266146747626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'T&amp;P (Pivot Table Sales)'!$B$16</c:f>
              <c:strCache>
                <c:ptCount val="1"/>
                <c:pt idx="0">
                  <c:v>Sum of Store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'T&amp;P (Pivot Table Sales)'!$A$17:$A$40</c:f>
              <c:strCache>
                <c:ptCount val="24"/>
                <c:pt idx="0">
                  <c:v>775-814</c:v>
                </c:pt>
                <c:pt idx="1">
                  <c:v>815-854</c:v>
                </c:pt>
                <c:pt idx="2">
                  <c:v>855-894</c:v>
                </c:pt>
                <c:pt idx="3">
                  <c:v>895-934</c:v>
                </c:pt>
                <c:pt idx="4">
                  <c:v>935-974</c:v>
                </c:pt>
                <c:pt idx="5">
                  <c:v>975-1014</c:v>
                </c:pt>
                <c:pt idx="6">
                  <c:v>1015-1054</c:v>
                </c:pt>
                <c:pt idx="7">
                  <c:v>1055-1094</c:v>
                </c:pt>
                <c:pt idx="8">
                  <c:v>1095-1134</c:v>
                </c:pt>
                <c:pt idx="9">
                  <c:v>1135-1174</c:v>
                </c:pt>
                <c:pt idx="10">
                  <c:v>1175-1214</c:v>
                </c:pt>
                <c:pt idx="11">
                  <c:v>1215-1254</c:v>
                </c:pt>
                <c:pt idx="12">
                  <c:v>1255-1294</c:v>
                </c:pt>
                <c:pt idx="13">
                  <c:v>1295-1334</c:v>
                </c:pt>
                <c:pt idx="14">
                  <c:v>1335-1374</c:v>
                </c:pt>
                <c:pt idx="15">
                  <c:v>1375-1414</c:v>
                </c:pt>
                <c:pt idx="16">
                  <c:v>1415-1454</c:v>
                </c:pt>
                <c:pt idx="17">
                  <c:v>1455-1494</c:v>
                </c:pt>
                <c:pt idx="18">
                  <c:v>1495-1534</c:v>
                </c:pt>
                <c:pt idx="19">
                  <c:v>1535-1574</c:v>
                </c:pt>
                <c:pt idx="20">
                  <c:v>1575-1614</c:v>
                </c:pt>
                <c:pt idx="21">
                  <c:v>1615-1654</c:v>
                </c:pt>
                <c:pt idx="22">
                  <c:v>1655-1694</c:v>
                </c:pt>
                <c:pt idx="23">
                  <c:v>1695-1735</c:v>
                </c:pt>
              </c:strCache>
            </c:strRef>
          </c:cat>
          <c:val>
            <c:numRef>
              <c:f>'T&amp;P (Pivot Table Sales)'!$B$17:$B$40</c:f>
              <c:numCache>
                <c:formatCode>_("$"* #,##0.00_);_("$"* \(#,##0.00\);_("$"* "-"??_);_(@_)</c:formatCode>
                <c:ptCount val="24"/>
                <c:pt idx="0">
                  <c:v>68130</c:v>
                </c:pt>
                <c:pt idx="1">
                  <c:v>77740</c:v>
                </c:pt>
                <c:pt idx="2">
                  <c:v>119910</c:v>
                </c:pt>
                <c:pt idx="3">
                  <c:v>570320</c:v>
                </c:pt>
                <c:pt idx="4">
                  <c:v>254700</c:v>
                </c:pt>
                <c:pt idx="5">
                  <c:v>391200</c:v>
                </c:pt>
                <c:pt idx="6">
                  <c:v>233290</c:v>
                </c:pt>
                <c:pt idx="7">
                  <c:v>1175150</c:v>
                </c:pt>
                <c:pt idx="8">
                  <c:v>916570</c:v>
                </c:pt>
                <c:pt idx="9">
                  <c:v>1854960</c:v>
                </c:pt>
                <c:pt idx="10">
                  <c:v>2241470</c:v>
                </c:pt>
                <c:pt idx="11">
                  <c:v>2222260</c:v>
                </c:pt>
                <c:pt idx="12">
                  <c:v>1467710</c:v>
                </c:pt>
                <c:pt idx="13">
                  <c:v>2383640</c:v>
                </c:pt>
                <c:pt idx="14">
                  <c:v>2528860</c:v>
                </c:pt>
                <c:pt idx="15">
                  <c:v>3183100</c:v>
                </c:pt>
                <c:pt idx="16">
                  <c:v>3937950</c:v>
                </c:pt>
                <c:pt idx="17">
                  <c:v>4021070</c:v>
                </c:pt>
                <c:pt idx="18">
                  <c:v>3131430</c:v>
                </c:pt>
                <c:pt idx="19">
                  <c:v>3042010</c:v>
                </c:pt>
                <c:pt idx="20">
                  <c:v>2805160</c:v>
                </c:pt>
                <c:pt idx="21">
                  <c:v>2727280</c:v>
                </c:pt>
                <c:pt idx="22">
                  <c:v>2251550</c:v>
                </c:pt>
                <c:pt idx="23">
                  <c:v>1902960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7C-4A49-93B2-91426A4BFB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3729456"/>
        <c:axId val="933729816"/>
      </c:barChart>
      <c:lineChart>
        <c:grouping val="standard"/>
        <c:varyColors val="0"/>
        <c:ser>
          <c:idx val="1"/>
          <c:order val="1"/>
          <c:tx>
            <c:strRef>
              <c:f>'T&amp;P (Pivot Table Sales)'!$C$16</c:f>
              <c:strCache>
                <c:ptCount val="1"/>
                <c:pt idx="0">
                  <c:v>Count of Store Sales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'T&amp;P (Pivot Table Sales)'!$A$17:$A$40</c:f>
              <c:strCache>
                <c:ptCount val="24"/>
                <c:pt idx="0">
                  <c:v>775-814</c:v>
                </c:pt>
                <c:pt idx="1">
                  <c:v>815-854</c:v>
                </c:pt>
                <c:pt idx="2">
                  <c:v>855-894</c:v>
                </c:pt>
                <c:pt idx="3">
                  <c:v>895-934</c:v>
                </c:pt>
                <c:pt idx="4">
                  <c:v>935-974</c:v>
                </c:pt>
                <c:pt idx="5">
                  <c:v>975-1014</c:v>
                </c:pt>
                <c:pt idx="6">
                  <c:v>1015-1054</c:v>
                </c:pt>
                <c:pt idx="7">
                  <c:v>1055-1094</c:v>
                </c:pt>
                <c:pt idx="8">
                  <c:v>1095-1134</c:v>
                </c:pt>
                <c:pt idx="9">
                  <c:v>1135-1174</c:v>
                </c:pt>
                <c:pt idx="10">
                  <c:v>1175-1214</c:v>
                </c:pt>
                <c:pt idx="11">
                  <c:v>1215-1254</c:v>
                </c:pt>
                <c:pt idx="12">
                  <c:v>1255-1294</c:v>
                </c:pt>
                <c:pt idx="13">
                  <c:v>1295-1334</c:v>
                </c:pt>
                <c:pt idx="14">
                  <c:v>1335-1374</c:v>
                </c:pt>
                <c:pt idx="15">
                  <c:v>1375-1414</c:v>
                </c:pt>
                <c:pt idx="16">
                  <c:v>1415-1454</c:v>
                </c:pt>
                <c:pt idx="17">
                  <c:v>1455-1494</c:v>
                </c:pt>
                <c:pt idx="18">
                  <c:v>1495-1534</c:v>
                </c:pt>
                <c:pt idx="19">
                  <c:v>1535-1574</c:v>
                </c:pt>
                <c:pt idx="20">
                  <c:v>1575-1614</c:v>
                </c:pt>
                <c:pt idx="21">
                  <c:v>1615-1654</c:v>
                </c:pt>
                <c:pt idx="22">
                  <c:v>1655-1694</c:v>
                </c:pt>
                <c:pt idx="23">
                  <c:v>1695-1735</c:v>
                </c:pt>
              </c:strCache>
            </c:strRef>
          </c:cat>
          <c:val>
            <c:numRef>
              <c:f>'T&amp;P (Pivot Table Sales)'!$C$17:$C$40</c:f>
              <c:numCache>
                <c:formatCode>General</c:formatCode>
                <c:ptCount val="24"/>
                <c:pt idx="0">
                  <c:v>2</c:v>
                </c:pt>
                <c:pt idx="1">
                  <c:v>1</c:v>
                </c:pt>
                <c:pt idx="2">
                  <c:v>2</c:v>
                </c:pt>
                <c:pt idx="3">
                  <c:v>8</c:v>
                </c:pt>
                <c:pt idx="4">
                  <c:v>5</c:v>
                </c:pt>
                <c:pt idx="5">
                  <c:v>8</c:v>
                </c:pt>
                <c:pt idx="6">
                  <c:v>6</c:v>
                </c:pt>
                <c:pt idx="7">
                  <c:v>20</c:v>
                </c:pt>
                <c:pt idx="8">
                  <c:v>14</c:v>
                </c:pt>
                <c:pt idx="9">
                  <c:v>34</c:v>
                </c:pt>
                <c:pt idx="10">
                  <c:v>41</c:v>
                </c:pt>
                <c:pt idx="11">
                  <c:v>39</c:v>
                </c:pt>
                <c:pt idx="12">
                  <c:v>23</c:v>
                </c:pt>
                <c:pt idx="13">
                  <c:v>45</c:v>
                </c:pt>
                <c:pt idx="14">
                  <c:v>41</c:v>
                </c:pt>
                <c:pt idx="15">
                  <c:v>49</c:v>
                </c:pt>
                <c:pt idx="16">
                  <c:v>71</c:v>
                </c:pt>
                <c:pt idx="17">
                  <c:v>63</c:v>
                </c:pt>
                <c:pt idx="18">
                  <c:v>55</c:v>
                </c:pt>
                <c:pt idx="19">
                  <c:v>51</c:v>
                </c:pt>
                <c:pt idx="20">
                  <c:v>49</c:v>
                </c:pt>
                <c:pt idx="21">
                  <c:v>45</c:v>
                </c:pt>
                <c:pt idx="22">
                  <c:v>38</c:v>
                </c:pt>
                <c:pt idx="23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7C-4A49-93B2-91426A4BFB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4445232"/>
        <c:axId val="592238608"/>
      </c:lineChart>
      <c:catAx>
        <c:axId val="933729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Bin</a:t>
                </a:r>
                <a:r>
                  <a:rPr lang="en-US" b="1" baseline="0">
                    <a:solidFill>
                      <a:sysClr val="windowText" lastClr="000000"/>
                    </a:solidFill>
                  </a:rPr>
                  <a:t> of Store Area less than 1,736</a:t>
                </a:r>
                <a:endParaRPr lang="en-US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729816"/>
        <c:crosses val="autoZero"/>
        <c:auto val="1"/>
        <c:lblAlgn val="ctr"/>
        <c:lblOffset val="100"/>
        <c:noMultiLvlLbl val="0"/>
      </c:catAx>
      <c:valAx>
        <c:axId val="933729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Sum of Store</a:t>
                </a:r>
                <a:r>
                  <a:rPr lang="en-US" b="1" baseline="0">
                    <a:solidFill>
                      <a:sysClr val="windowText" lastClr="000000"/>
                    </a:solidFill>
                  </a:rPr>
                  <a:t> Sales</a:t>
                </a:r>
                <a:endParaRPr lang="en-US" b="1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2.098765808753239E-2"/>
              <c:y val="0.386440723091095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729456"/>
        <c:crosses val="autoZero"/>
        <c:crossBetween val="between"/>
      </c:valAx>
      <c:valAx>
        <c:axId val="59223860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Frequency</a:t>
                </a:r>
                <a:r>
                  <a:rPr lang="en-US" b="1" baseline="0">
                    <a:solidFill>
                      <a:sysClr val="windowText" lastClr="000000"/>
                    </a:solidFill>
                  </a:rPr>
                  <a:t> of Sum Store Sales</a:t>
                </a:r>
                <a:endParaRPr lang="en-US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445232"/>
        <c:crosses val="max"/>
        <c:crossBetween val="between"/>
      </c:valAx>
      <c:catAx>
        <c:axId val="4644452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922386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[stores_data_analysis.xlsx]T&amp;P (Pivot Table Sales)!PivotTable12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Are larger stores consistently associated with higher</a:t>
            </a:r>
            <a:r>
              <a:rPr lang="en-US" b="1" baseline="0">
                <a:solidFill>
                  <a:sysClr val="windowText" lastClr="000000"/>
                </a:solidFill>
              </a:rPr>
              <a:t> </a:t>
            </a:r>
            <a:r>
              <a:rPr lang="en-US" b="1">
                <a:solidFill>
                  <a:sysClr val="windowText" lastClr="000000"/>
                </a:solidFill>
              </a:rPr>
              <a:t>sales?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'T&amp;P (Pivot Table Sales)'!$B$3</c:f>
              <c:strCache>
                <c:ptCount val="1"/>
                <c:pt idx="0">
                  <c:v>Sum of Store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'T&amp;P (Pivot Table Sales)'!$A$4:$A$11</c:f>
              <c:strCache>
                <c:ptCount val="8"/>
                <c:pt idx="0">
                  <c:v>1738-1797</c:v>
                </c:pt>
                <c:pt idx="1">
                  <c:v>1798-1857</c:v>
                </c:pt>
                <c:pt idx="2">
                  <c:v>1858-1917</c:v>
                </c:pt>
                <c:pt idx="3">
                  <c:v>1918-1977</c:v>
                </c:pt>
                <c:pt idx="4">
                  <c:v>1978-2037</c:v>
                </c:pt>
                <c:pt idx="5">
                  <c:v>2038-2097</c:v>
                </c:pt>
                <c:pt idx="6">
                  <c:v>2158-2217</c:v>
                </c:pt>
                <c:pt idx="7">
                  <c:v>2218-2277</c:v>
                </c:pt>
              </c:strCache>
            </c:strRef>
          </c:cat>
          <c:val>
            <c:numRef>
              <c:f>'T&amp;P (Pivot Table Sales)'!$B$4:$B$11</c:f>
              <c:numCache>
                <c:formatCode>_("$"* #,##0.00_);_("$"* \(#,##0.00\);_("$"* "-"??_);_(@_)</c:formatCode>
                <c:ptCount val="8"/>
                <c:pt idx="0">
                  <c:v>3075410</c:v>
                </c:pt>
                <c:pt idx="1">
                  <c:v>2103890</c:v>
                </c:pt>
                <c:pt idx="2">
                  <c:v>1627840</c:v>
                </c:pt>
                <c:pt idx="3">
                  <c:v>1346040</c:v>
                </c:pt>
                <c:pt idx="4">
                  <c:v>821110</c:v>
                </c:pt>
                <c:pt idx="5">
                  <c:v>345900</c:v>
                </c:pt>
                <c:pt idx="6">
                  <c:v>132980</c:v>
                </c:pt>
                <c:pt idx="7">
                  <c:v>87410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BA-44BE-A93B-177D710F67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3731256"/>
        <c:axId val="933727296"/>
      </c:barChart>
      <c:lineChart>
        <c:grouping val="standard"/>
        <c:varyColors val="0"/>
        <c:ser>
          <c:idx val="1"/>
          <c:order val="1"/>
          <c:tx>
            <c:strRef>
              <c:f>'T&amp;P (Pivot Table Sales)'!$C$3</c:f>
              <c:strCache>
                <c:ptCount val="1"/>
                <c:pt idx="0">
                  <c:v>Count of Store Sales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'T&amp;P (Pivot Table Sales)'!$A$4:$A$11</c:f>
              <c:strCache>
                <c:ptCount val="8"/>
                <c:pt idx="0">
                  <c:v>1738-1797</c:v>
                </c:pt>
                <c:pt idx="1">
                  <c:v>1798-1857</c:v>
                </c:pt>
                <c:pt idx="2">
                  <c:v>1858-1917</c:v>
                </c:pt>
                <c:pt idx="3">
                  <c:v>1918-1977</c:v>
                </c:pt>
                <c:pt idx="4">
                  <c:v>1978-2037</c:v>
                </c:pt>
                <c:pt idx="5">
                  <c:v>2038-2097</c:v>
                </c:pt>
                <c:pt idx="6">
                  <c:v>2158-2217</c:v>
                </c:pt>
                <c:pt idx="7">
                  <c:v>2218-2277</c:v>
                </c:pt>
              </c:strCache>
            </c:strRef>
          </c:cat>
          <c:val>
            <c:numRef>
              <c:f>'T&amp;P (Pivot Table Sales)'!$C$4:$C$11</c:f>
              <c:numCache>
                <c:formatCode>General</c:formatCode>
                <c:ptCount val="8"/>
                <c:pt idx="0">
                  <c:v>50</c:v>
                </c:pt>
                <c:pt idx="1">
                  <c:v>35</c:v>
                </c:pt>
                <c:pt idx="2">
                  <c:v>27</c:v>
                </c:pt>
                <c:pt idx="3">
                  <c:v>21</c:v>
                </c:pt>
                <c:pt idx="4">
                  <c:v>13</c:v>
                </c:pt>
                <c:pt idx="5">
                  <c:v>5</c:v>
                </c:pt>
                <c:pt idx="6">
                  <c:v>2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BA-44BE-A93B-177D710F67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3719376"/>
        <c:axId val="933717216"/>
      </c:lineChart>
      <c:catAx>
        <c:axId val="933731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Bin of Large</a:t>
                </a:r>
                <a:r>
                  <a:rPr lang="en-US" b="1" baseline="0">
                    <a:solidFill>
                      <a:sysClr val="windowText" lastClr="000000"/>
                    </a:solidFill>
                  </a:rPr>
                  <a:t> Store Area</a:t>
                </a:r>
                <a:endParaRPr lang="en-US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727296"/>
        <c:crosses val="autoZero"/>
        <c:auto val="1"/>
        <c:lblAlgn val="ctr"/>
        <c:lblOffset val="100"/>
        <c:noMultiLvlLbl val="0"/>
      </c:catAx>
      <c:valAx>
        <c:axId val="93372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/>
                    </a:solidFill>
                  </a:rPr>
                  <a:t>Sum of Store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731256"/>
        <c:crosses val="autoZero"/>
        <c:crossBetween val="between"/>
      </c:valAx>
      <c:valAx>
        <c:axId val="93371721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/>
                    </a:solidFill>
                  </a:rPr>
                  <a:t>Frequency of Sum Store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719376"/>
        <c:crosses val="max"/>
        <c:crossBetween val="between"/>
      </c:valAx>
      <c:catAx>
        <c:axId val="9337193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33717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[stores_data_analysis.xlsx]T&amp;P (Pivot Table CustomerCount)!PivotTable15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Are larger stores</a:t>
            </a:r>
            <a:r>
              <a:rPr lang="en-US" b="1" baseline="0">
                <a:solidFill>
                  <a:sysClr val="windowText" lastClr="000000"/>
                </a:solidFill>
              </a:rPr>
              <a:t> consistenly associated with customer traffic?</a:t>
            </a:r>
            <a:endParaRPr 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'T&amp;P (Pivot Table CustomerCount)'!$B$4</c:f>
              <c:strCache>
                <c:ptCount val="1"/>
                <c:pt idx="0">
                  <c:v>Sum of Daily Customer 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'T&amp;P (Pivot Table CustomerCount)'!$A$5:$A$12</c:f>
              <c:strCache>
                <c:ptCount val="8"/>
                <c:pt idx="0">
                  <c:v>1738-1797</c:v>
                </c:pt>
                <c:pt idx="1">
                  <c:v>1798-1857</c:v>
                </c:pt>
                <c:pt idx="2">
                  <c:v>1858-1917</c:v>
                </c:pt>
                <c:pt idx="3">
                  <c:v>1918-1977</c:v>
                </c:pt>
                <c:pt idx="4">
                  <c:v>1978-2037</c:v>
                </c:pt>
                <c:pt idx="5">
                  <c:v>2038-2097</c:v>
                </c:pt>
                <c:pt idx="6">
                  <c:v>2158-2217</c:v>
                </c:pt>
                <c:pt idx="7">
                  <c:v>2218-2277</c:v>
                </c:pt>
              </c:strCache>
            </c:strRef>
          </c:cat>
          <c:val>
            <c:numRef>
              <c:f>'T&amp;P (Pivot Table CustomerCount)'!$B$5:$B$12</c:f>
              <c:numCache>
                <c:formatCode>_(* #,##0_);_(* \(#,##0\);_(* "-"??_);_(@_)</c:formatCode>
                <c:ptCount val="8"/>
                <c:pt idx="0">
                  <c:v>36750</c:v>
                </c:pt>
                <c:pt idx="1">
                  <c:v>30830</c:v>
                </c:pt>
                <c:pt idx="2">
                  <c:v>21110</c:v>
                </c:pt>
                <c:pt idx="3">
                  <c:v>16850</c:v>
                </c:pt>
                <c:pt idx="4">
                  <c:v>9100</c:v>
                </c:pt>
                <c:pt idx="5">
                  <c:v>3000</c:v>
                </c:pt>
                <c:pt idx="6">
                  <c:v>1340</c:v>
                </c:pt>
                <c:pt idx="7">
                  <c:v>660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43-4BFF-B1E5-BBF93485F8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4073568"/>
        <c:axId val="934067088"/>
      </c:barChart>
      <c:lineChart>
        <c:grouping val="standard"/>
        <c:varyColors val="0"/>
        <c:ser>
          <c:idx val="1"/>
          <c:order val="1"/>
          <c:tx>
            <c:strRef>
              <c:f>'T&amp;P (Pivot Table CustomerCount)'!$C$4</c:f>
              <c:strCache>
                <c:ptCount val="1"/>
                <c:pt idx="0">
                  <c:v>Count of Daily Customer Count2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'T&amp;P (Pivot Table CustomerCount)'!$A$5:$A$12</c:f>
              <c:strCache>
                <c:ptCount val="8"/>
                <c:pt idx="0">
                  <c:v>1738-1797</c:v>
                </c:pt>
                <c:pt idx="1">
                  <c:v>1798-1857</c:v>
                </c:pt>
                <c:pt idx="2">
                  <c:v>1858-1917</c:v>
                </c:pt>
                <c:pt idx="3">
                  <c:v>1918-1977</c:v>
                </c:pt>
                <c:pt idx="4">
                  <c:v>1978-2037</c:v>
                </c:pt>
                <c:pt idx="5">
                  <c:v>2038-2097</c:v>
                </c:pt>
                <c:pt idx="6">
                  <c:v>2158-2217</c:v>
                </c:pt>
                <c:pt idx="7">
                  <c:v>2218-2277</c:v>
                </c:pt>
              </c:strCache>
            </c:strRef>
          </c:cat>
          <c:val>
            <c:numRef>
              <c:f>'T&amp;P (Pivot Table CustomerCount)'!$C$5:$C$12</c:f>
              <c:numCache>
                <c:formatCode>General</c:formatCode>
                <c:ptCount val="8"/>
                <c:pt idx="0">
                  <c:v>50</c:v>
                </c:pt>
                <c:pt idx="1">
                  <c:v>35</c:v>
                </c:pt>
                <c:pt idx="2">
                  <c:v>27</c:v>
                </c:pt>
                <c:pt idx="3">
                  <c:v>21</c:v>
                </c:pt>
                <c:pt idx="4">
                  <c:v>13</c:v>
                </c:pt>
                <c:pt idx="5">
                  <c:v>5</c:v>
                </c:pt>
                <c:pt idx="6">
                  <c:v>2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43-4BFF-B1E5-BBF93485F8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4076088"/>
        <c:axId val="934078608"/>
      </c:lineChart>
      <c:catAx>
        <c:axId val="934073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Bin</a:t>
                </a:r>
                <a:r>
                  <a:rPr lang="en-US" b="1" baseline="0">
                    <a:solidFill>
                      <a:sysClr val="windowText" lastClr="000000"/>
                    </a:solidFill>
                  </a:rPr>
                  <a:t> of Large Store Area</a:t>
                </a:r>
                <a:endParaRPr lang="en-US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4067088"/>
        <c:crosses val="autoZero"/>
        <c:auto val="1"/>
        <c:lblAlgn val="ctr"/>
        <c:lblOffset val="100"/>
        <c:noMultiLvlLbl val="0"/>
      </c:catAx>
      <c:valAx>
        <c:axId val="93406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Sum</a:t>
                </a:r>
                <a:r>
                  <a:rPr lang="en-US" b="1" baseline="0">
                    <a:solidFill>
                      <a:sysClr val="windowText" lastClr="000000"/>
                    </a:solidFill>
                  </a:rPr>
                  <a:t> of Daily Customer Count</a:t>
                </a:r>
                <a:endParaRPr lang="en-US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4073568"/>
        <c:crosses val="autoZero"/>
        <c:crossBetween val="between"/>
      </c:valAx>
      <c:valAx>
        <c:axId val="93407860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Frequency</a:t>
                </a:r>
                <a:r>
                  <a:rPr lang="en-US" b="1" baseline="0">
                    <a:solidFill>
                      <a:sysClr val="windowText" lastClr="000000"/>
                    </a:solidFill>
                  </a:rPr>
                  <a:t> of Daily Customer Count</a:t>
                </a:r>
                <a:endParaRPr lang="en-US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4076088"/>
        <c:crosses val="max"/>
        <c:crossBetween val="between"/>
      </c:valAx>
      <c:catAx>
        <c:axId val="9340760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340786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[stores_data_analysis.xlsx]T&amp;P (Pivot Table CustomerCount)!PivotTable16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/>
                </a:solidFill>
              </a:rPr>
              <a:t>How about the Store_Area less than 1,736?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'T&amp;P (Pivot Table CustomerCount)'!$B$18</c:f>
              <c:strCache>
                <c:ptCount val="1"/>
                <c:pt idx="0">
                  <c:v>Sum of Daily Count Customer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'T&amp;P (Pivot Table CustomerCount)'!$A$19:$A$42</c:f>
              <c:strCache>
                <c:ptCount val="24"/>
                <c:pt idx="0">
                  <c:v>775-814</c:v>
                </c:pt>
                <c:pt idx="1">
                  <c:v>815-854</c:v>
                </c:pt>
                <c:pt idx="2">
                  <c:v>855-894</c:v>
                </c:pt>
                <c:pt idx="3">
                  <c:v>895-934</c:v>
                </c:pt>
                <c:pt idx="4">
                  <c:v>935-974</c:v>
                </c:pt>
                <c:pt idx="5">
                  <c:v>975-1014</c:v>
                </c:pt>
                <c:pt idx="6">
                  <c:v>1015-1054</c:v>
                </c:pt>
                <c:pt idx="7">
                  <c:v>1055-1094</c:v>
                </c:pt>
                <c:pt idx="8">
                  <c:v>1095-1134</c:v>
                </c:pt>
                <c:pt idx="9">
                  <c:v>1135-1174</c:v>
                </c:pt>
                <c:pt idx="10">
                  <c:v>1175-1214</c:v>
                </c:pt>
                <c:pt idx="11">
                  <c:v>1215-1254</c:v>
                </c:pt>
                <c:pt idx="12">
                  <c:v>1255-1294</c:v>
                </c:pt>
                <c:pt idx="13">
                  <c:v>1295-1334</c:v>
                </c:pt>
                <c:pt idx="14">
                  <c:v>1335-1374</c:v>
                </c:pt>
                <c:pt idx="15">
                  <c:v>1375-1414</c:v>
                </c:pt>
                <c:pt idx="16">
                  <c:v>1415-1454</c:v>
                </c:pt>
                <c:pt idx="17">
                  <c:v>1455-1494</c:v>
                </c:pt>
                <c:pt idx="18">
                  <c:v>1495-1534</c:v>
                </c:pt>
                <c:pt idx="19">
                  <c:v>1535-1574</c:v>
                </c:pt>
                <c:pt idx="20">
                  <c:v>1575-1614</c:v>
                </c:pt>
                <c:pt idx="21">
                  <c:v>1615-1654</c:v>
                </c:pt>
                <c:pt idx="22">
                  <c:v>1655-1694</c:v>
                </c:pt>
                <c:pt idx="23">
                  <c:v>1695-1735</c:v>
                </c:pt>
              </c:strCache>
            </c:strRef>
          </c:cat>
          <c:val>
            <c:numRef>
              <c:f>'T&amp;P (Pivot Table CustomerCount)'!$B$19:$B$42</c:f>
              <c:numCache>
                <c:formatCode>_(* #,##0_);_(* \(#,##0\);_(* "-"??_);_(@_)</c:formatCode>
                <c:ptCount val="24"/>
                <c:pt idx="0">
                  <c:v>1880</c:v>
                </c:pt>
                <c:pt idx="1">
                  <c:v>660</c:v>
                </c:pt>
                <c:pt idx="2">
                  <c:v>1480</c:v>
                </c:pt>
                <c:pt idx="3">
                  <c:v>8290</c:v>
                </c:pt>
                <c:pt idx="4">
                  <c:v>3230</c:v>
                </c:pt>
                <c:pt idx="5">
                  <c:v>6690</c:v>
                </c:pt>
                <c:pt idx="6">
                  <c:v>4150</c:v>
                </c:pt>
                <c:pt idx="7">
                  <c:v>15190</c:v>
                </c:pt>
                <c:pt idx="8">
                  <c:v>10660</c:v>
                </c:pt>
                <c:pt idx="9">
                  <c:v>27280</c:v>
                </c:pt>
                <c:pt idx="10">
                  <c:v>33650</c:v>
                </c:pt>
                <c:pt idx="11">
                  <c:v>34070</c:v>
                </c:pt>
                <c:pt idx="12">
                  <c:v>17420</c:v>
                </c:pt>
                <c:pt idx="13">
                  <c:v>34820</c:v>
                </c:pt>
                <c:pt idx="14">
                  <c:v>30860</c:v>
                </c:pt>
                <c:pt idx="15">
                  <c:v>43370</c:v>
                </c:pt>
                <c:pt idx="16">
                  <c:v>54090</c:v>
                </c:pt>
                <c:pt idx="17">
                  <c:v>48250</c:v>
                </c:pt>
                <c:pt idx="18">
                  <c:v>44520</c:v>
                </c:pt>
                <c:pt idx="19">
                  <c:v>39650</c:v>
                </c:pt>
                <c:pt idx="20">
                  <c:v>41270</c:v>
                </c:pt>
                <c:pt idx="21">
                  <c:v>35240</c:v>
                </c:pt>
                <c:pt idx="22">
                  <c:v>28770</c:v>
                </c:pt>
                <c:pt idx="23">
                  <c:v>24350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37-4A59-996A-ABA631EC23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4079688"/>
        <c:axId val="934073208"/>
      </c:barChart>
      <c:lineChart>
        <c:grouping val="standard"/>
        <c:varyColors val="0"/>
        <c:ser>
          <c:idx val="1"/>
          <c:order val="1"/>
          <c:tx>
            <c:strRef>
              <c:f>'T&amp;P (Pivot Table CustomerCount)'!$C$18</c:f>
              <c:strCache>
                <c:ptCount val="1"/>
                <c:pt idx="0">
                  <c:v>Count of Daily Count Customer2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'T&amp;P (Pivot Table CustomerCount)'!$A$19:$A$42</c:f>
              <c:strCache>
                <c:ptCount val="24"/>
                <c:pt idx="0">
                  <c:v>775-814</c:v>
                </c:pt>
                <c:pt idx="1">
                  <c:v>815-854</c:v>
                </c:pt>
                <c:pt idx="2">
                  <c:v>855-894</c:v>
                </c:pt>
                <c:pt idx="3">
                  <c:v>895-934</c:v>
                </c:pt>
                <c:pt idx="4">
                  <c:v>935-974</c:v>
                </c:pt>
                <c:pt idx="5">
                  <c:v>975-1014</c:v>
                </c:pt>
                <c:pt idx="6">
                  <c:v>1015-1054</c:v>
                </c:pt>
                <c:pt idx="7">
                  <c:v>1055-1094</c:v>
                </c:pt>
                <c:pt idx="8">
                  <c:v>1095-1134</c:v>
                </c:pt>
                <c:pt idx="9">
                  <c:v>1135-1174</c:v>
                </c:pt>
                <c:pt idx="10">
                  <c:v>1175-1214</c:v>
                </c:pt>
                <c:pt idx="11">
                  <c:v>1215-1254</c:v>
                </c:pt>
                <c:pt idx="12">
                  <c:v>1255-1294</c:v>
                </c:pt>
                <c:pt idx="13">
                  <c:v>1295-1334</c:v>
                </c:pt>
                <c:pt idx="14">
                  <c:v>1335-1374</c:v>
                </c:pt>
                <c:pt idx="15">
                  <c:v>1375-1414</c:v>
                </c:pt>
                <c:pt idx="16">
                  <c:v>1415-1454</c:v>
                </c:pt>
                <c:pt idx="17">
                  <c:v>1455-1494</c:v>
                </c:pt>
                <c:pt idx="18">
                  <c:v>1495-1534</c:v>
                </c:pt>
                <c:pt idx="19">
                  <c:v>1535-1574</c:v>
                </c:pt>
                <c:pt idx="20">
                  <c:v>1575-1614</c:v>
                </c:pt>
                <c:pt idx="21">
                  <c:v>1615-1654</c:v>
                </c:pt>
                <c:pt idx="22">
                  <c:v>1655-1694</c:v>
                </c:pt>
                <c:pt idx="23">
                  <c:v>1695-1735</c:v>
                </c:pt>
              </c:strCache>
            </c:strRef>
          </c:cat>
          <c:val>
            <c:numRef>
              <c:f>'T&amp;P (Pivot Table CustomerCount)'!$C$19:$C$42</c:f>
              <c:numCache>
                <c:formatCode>General</c:formatCode>
                <c:ptCount val="24"/>
                <c:pt idx="0">
                  <c:v>2</c:v>
                </c:pt>
                <c:pt idx="1">
                  <c:v>1</c:v>
                </c:pt>
                <c:pt idx="2">
                  <c:v>2</c:v>
                </c:pt>
                <c:pt idx="3">
                  <c:v>8</c:v>
                </c:pt>
                <c:pt idx="4">
                  <c:v>5</c:v>
                </c:pt>
                <c:pt idx="5">
                  <c:v>8</c:v>
                </c:pt>
                <c:pt idx="6">
                  <c:v>6</c:v>
                </c:pt>
                <c:pt idx="7">
                  <c:v>20</c:v>
                </c:pt>
                <c:pt idx="8">
                  <c:v>14</c:v>
                </c:pt>
                <c:pt idx="9">
                  <c:v>34</c:v>
                </c:pt>
                <c:pt idx="10">
                  <c:v>41</c:v>
                </c:pt>
                <c:pt idx="11">
                  <c:v>39</c:v>
                </c:pt>
                <c:pt idx="12">
                  <c:v>23</c:v>
                </c:pt>
                <c:pt idx="13">
                  <c:v>45</c:v>
                </c:pt>
                <c:pt idx="14">
                  <c:v>41</c:v>
                </c:pt>
                <c:pt idx="15">
                  <c:v>49</c:v>
                </c:pt>
                <c:pt idx="16">
                  <c:v>71</c:v>
                </c:pt>
                <c:pt idx="17">
                  <c:v>63</c:v>
                </c:pt>
                <c:pt idx="18">
                  <c:v>55</c:v>
                </c:pt>
                <c:pt idx="19">
                  <c:v>51</c:v>
                </c:pt>
                <c:pt idx="20">
                  <c:v>49</c:v>
                </c:pt>
                <c:pt idx="21">
                  <c:v>45</c:v>
                </c:pt>
                <c:pt idx="22">
                  <c:v>38</c:v>
                </c:pt>
                <c:pt idx="23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37-4A59-996A-ABA631EC23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7255424"/>
        <c:axId val="687250384"/>
      </c:lineChart>
      <c:catAx>
        <c:axId val="9340796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/>
                    </a:solidFill>
                  </a:rPr>
                  <a:t>Bin of Store Area less than 1,736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4073208"/>
        <c:crosses val="autoZero"/>
        <c:auto val="1"/>
        <c:lblAlgn val="ctr"/>
        <c:lblOffset val="100"/>
        <c:noMultiLvlLbl val="0"/>
      </c:catAx>
      <c:valAx>
        <c:axId val="934073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/>
                    </a:solidFill>
                  </a:rPr>
                  <a:t>Sum of Daily Customer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4079688"/>
        <c:crosses val="autoZero"/>
        <c:crossBetween val="between"/>
      </c:valAx>
      <c:valAx>
        <c:axId val="68725038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/>
                    </a:solidFill>
                  </a:rPr>
                  <a:t>Frequency of Daily Customer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255424"/>
        <c:crosses val="max"/>
        <c:crossBetween val="between"/>
      </c:valAx>
      <c:catAx>
        <c:axId val="6872554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872503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chemeClr val="tx1"/>
                </a:solidFill>
              </a:rPr>
              <a:t>Does store area influence the store sales?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25400" cap="flat" cmpd="sng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Dataset!$B$2:$B$897</c:f>
              <c:numCache>
                <c:formatCode>_(* #,##0_);_(* \(#,##0\);_(* "-"??_);_(@_)</c:formatCode>
                <c:ptCount val="896"/>
                <c:pt idx="0">
                  <c:v>1659</c:v>
                </c:pt>
                <c:pt idx="1">
                  <c:v>1461</c:v>
                </c:pt>
                <c:pt idx="2">
                  <c:v>1340</c:v>
                </c:pt>
                <c:pt idx="3">
                  <c:v>1451</c:v>
                </c:pt>
                <c:pt idx="4">
                  <c:v>1770</c:v>
                </c:pt>
                <c:pt idx="5">
                  <c:v>1442</c:v>
                </c:pt>
                <c:pt idx="6">
                  <c:v>1542</c:v>
                </c:pt>
                <c:pt idx="7">
                  <c:v>1261</c:v>
                </c:pt>
                <c:pt idx="8">
                  <c:v>1090</c:v>
                </c:pt>
                <c:pt idx="9">
                  <c:v>1030</c:v>
                </c:pt>
                <c:pt idx="10">
                  <c:v>1187</c:v>
                </c:pt>
                <c:pt idx="11">
                  <c:v>1751</c:v>
                </c:pt>
                <c:pt idx="12">
                  <c:v>1746</c:v>
                </c:pt>
                <c:pt idx="13">
                  <c:v>1615</c:v>
                </c:pt>
                <c:pt idx="14">
                  <c:v>1469</c:v>
                </c:pt>
                <c:pt idx="15">
                  <c:v>1644</c:v>
                </c:pt>
                <c:pt idx="16">
                  <c:v>1578</c:v>
                </c:pt>
                <c:pt idx="17">
                  <c:v>1703</c:v>
                </c:pt>
                <c:pt idx="18">
                  <c:v>1438</c:v>
                </c:pt>
                <c:pt idx="19">
                  <c:v>1940</c:v>
                </c:pt>
                <c:pt idx="20">
                  <c:v>1421</c:v>
                </c:pt>
                <c:pt idx="21">
                  <c:v>1458</c:v>
                </c:pt>
                <c:pt idx="22">
                  <c:v>1719</c:v>
                </c:pt>
                <c:pt idx="23">
                  <c:v>1449</c:v>
                </c:pt>
                <c:pt idx="24">
                  <c:v>1234</c:v>
                </c:pt>
                <c:pt idx="25">
                  <c:v>1732</c:v>
                </c:pt>
                <c:pt idx="26">
                  <c:v>1475</c:v>
                </c:pt>
                <c:pt idx="27">
                  <c:v>1390</c:v>
                </c:pt>
                <c:pt idx="28">
                  <c:v>1642</c:v>
                </c:pt>
                <c:pt idx="29">
                  <c:v>1715</c:v>
                </c:pt>
                <c:pt idx="30">
                  <c:v>1439</c:v>
                </c:pt>
                <c:pt idx="31">
                  <c:v>1250</c:v>
                </c:pt>
                <c:pt idx="32">
                  <c:v>1331</c:v>
                </c:pt>
                <c:pt idx="33">
                  <c:v>1784</c:v>
                </c:pt>
                <c:pt idx="34">
                  <c:v>1375</c:v>
                </c:pt>
                <c:pt idx="35">
                  <c:v>1871</c:v>
                </c:pt>
                <c:pt idx="36">
                  <c:v>1442</c:v>
                </c:pt>
                <c:pt idx="37">
                  <c:v>1174</c:v>
                </c:pt>
                <c:pt idx="38">
                  <c:v>1839</c:v>
                </c:pt>
                <c:pt idx="39">
                  <c:v>1270</c:v>
                </c:pt>
                <c:pt idx="40">
                  <c:v>1435</c:v>
                </c:pt>
                <c:pt idx="41">
                  <c:v>965</c:v>
                </c:pt>
                <c:pt idx="42">
                  <c:v>1665</c:v>
                </c:pt>
                <c:pt idx="43">
                  <c:v>1780</c:v>
                </c:pt>
                <c:pt idx="44">
                  <c:v>1009</c:v>
                </c:pt>
                <c:pt idx="45">
                  <c:v>1227</c:v>
                </c:pt>
                <c:pt idx="46">
                  <c:v>1769</c:v>
                </c:pt>
                <c:pt idx="47">
                  <c:v>1660</c:v>
                </c:pt>
                <c:pt idx="48">
                  <c:v>1472</c:v>
                </c:pt>
                <c:pt idx="49">
                  <c:v>1408</c:v>
                </c:pt>
                <c:pt idx="50">
                  <c:v>1514</c:v>
                </c:pt>
                <c:pt idx="51">
                  <c:v>1565</c:v>
                </c:pt>
                <c:pt idx="52">
                  <c:v>1074</c:v>
                </c:pt>
                <c:pt idx="53">
                  <c:v>1864</c:v>
                </c:pt>
                <c:pt idx="54">
                  <c:v>1570</c:v>
                </c:pt>
                <c:pt idx="55">
                  <c:v>1417</c:v>
                </c:pt>
                <c:pt idx="56">
                  <c:v>1734</c:v>
                </c:pt>
                <c:pt idx="57">
                  <c:v>1470</c:v>
                </c:pt>
                <c:pt idx="58">
                  <c:v>1761</c:v>
                </c:pt>
                <c:pt idx="59">
                  <c:v>1756</c:v>
                </c:pt>
                <c:pt idx="60">
                  <c:v>1704</c:v>
                </c:pt>
                <c:pt idx="61">
                  <c:v>2011</c:v>
                </c:pt>
                <c:pt idx="62">
                  <c:v>1472</c:v>
                </c:pt>
                <c:pt idx="63">
                  <c:v>1310</c:v>
                </c:pt>
                <c:pt idx="64">
                  <c:v>1544</c:v>
                </c:pt>
                <c:pt idx="65">
                  <c:v>1707</c:v>
                </c:pt>
                <c:pt idx="66">
                  <c:v>1881</c:v>
                </c:pt>
                <c:pt idx="67">
                  <c:v>1416</c:v>
                </c:pt>
                <c:pt idx="68">
                  <c:v>1631</c:v>
                </c:pt>
                <c:pt idx="69">
                  <c:v>1318</c:v>
                </c:pt>
                <c:pt idx="70">
                  <c:v>1692</c:v>
                </c:pt>
                <c:pt idx="71">
                  <c:v>1152</c:v>
                </c:pt>
                <c:pt idx="72">
                  <c:v>891</c:v>
                </c:pt>
                <c:pt idx="73">
                  <c:v>1468</c:v>
                </c:pt>
                <c:pt idx="74">
                  <c:v>1539</c:v>
                </c:pt>
                <c:pt idx="75">
                  <c:v>1635</c:v>
                </c:pt>
                <c:pt idx="76">
                  <c:v>1267</c:v>
                </c:pt>
                <c:pt idx="77">
                  <c:v>1250</c:v>
                </c:pt>
                <c:pt idx="78">
                  <c:v>1720</c:v>
                </c:pt>
                <c:pt idx="79">
                  <c:v>1462</c:v>
                </c:pt>
                <c:pt idx="80">
                  <c:v>1431</c:v>
                </c:pt>
                <c:pt idx="81">
                  <c:v>1539</c:v>
                </c:pt>
                <c:pt idx="82">
                  <c:v>1441</c:v>
                </c:pt>
                <c:pt idx="83">
                  <c:v>1572</c:v>
                </c:pt>
                <c:pt idx="84">
                  <c:v>1287</c:v>
                </c:pt>
                <c:pt idx="85">
                  <c:v>1468</c:v>
                </c:pt>
                <c:pt idx="86">
                  <c:v>1931</c:v>
                </c:pt>
                <c:pt idx="87">
                  <c:v>1252</c:v>
                </c:pt>
                <c:pt idx="88">
                  <c:v>1238</c:v>
                </c:pt>
                <c:pt idx="89">
                  <c:v>1479</c:v>
                </c:pt>
                <c:pt idx="90">
                  <c:v>1590</c:v>
                </c:pt>
                <c:pt idx="91">
                  <c:v>2169</c:v>
                </c:pt>
                <c:pt idx="92">
                  <c:v>1838</c:v>
                </c:pt>
                <c:pt idx="93">
                  <c:v>1385</c:v>
                </c:pt>
                <c:pt idx="94">
                  <c:v>1921</c:v>
                </c:pt>
                <c:pt idx="95">
                  <c:v>1975</c:v>
                </c:pt>
                <c:pt idx="96">
                  <c:v>1853</c:v>
                </c:pt>
                <c:pt idx="97">
                  <c:v>1816</c:v>
                </c:pt>
                <c:pt idx="98">
                  <c:v>1785</c:v>
                </c:pt>
                <c:pt idx="99">
                  <c:v>1579</c:v>
                </c:pt>
                <c:pt idx="100">
                  <c:v>1096</c:v>
                </c:pt>
                <c:pt idx="101">
                  <c:v>1919</c:v>
                </c:pt>
                <c:pt idx="102">
                  <c:v>1262</c:v>
                </c:pt>
                <c:pt idx="103">
                  <c:v>1374</c:v>
                </c:pt>
                <c:pt idx="104">
                  <c:v>1309</c:v>
                </c:pt>
                <c:pt idx="105">
                  <c:v>1207</c:v>
                </c:pt>
                <c:pt idx="106">
                  <c:v>1692</c:v>
                </c:pt>
                <c:pt idx="107">
                  <c:v>1929</c:v>
                </c:pt>
                <c:pt idx="108">
                  <c:v>1573</c:v>
                </c:pt>
                <c:pt idx="109">
                  <c:v>1415</c:v>
                </c:pt>
                <c:pt idx="110">
                  <c:v>1162</c:v>
                </c:pt>
                <c:pt idx="111">
                  <c:v>1485</c:v>
                </c:pt>
                <c:pt idx="112">
                  <c:v>1897</c:v>
                </c:pt>
                <c:pt idx="113">
                  <c:v>1607</c:v>
                </c:pt>
                <c:pt idx="114">
                  <c:v>1909</c:v>
                </c:pt>
                <c:pt idx="115">
                  <c:v>1274</c:v>
                </c:pt>
                <c:pt idx="116">
                  <c:v>1157</c:v>
                </c:pt>
                <c:pt idx="117">
                  <c:v>1712</c:v>
                </c:pt>
                <c:pt idx="118">
                  <c:v>1500</c:v>
                </c:pt>
                <c:pt idx="119">
                  <c:v>1682</c:v>
                </c:pt>
                <c:pt idx="120">
                  <c:v>1441</c:v>
                </c:pt>
                <c:pt idx="121">
                  <c:v>1525</c:v>
                </c:pt>
                <c:pt idx="122">
                  <c:v>1408</c:v>
                </c:pt>
                <c:pt idx="123">
                  <c:v>1947</c:v>
                </c:pt>
                <c:pt idx="124">
                  <c:v>1164</c:v>
                </c:pt>
                <c:pt idx="125">
                  <c:v>1787</c:v>
                </c:pt>
                <c:pt idx="126">
                  <c:v>1871</c:v>
                </c:pt>
                <c:pt idx="127">
                  <c:v>1718</c:v>
                </c:pt>
                <c:pt idx="128">
                  <c:v>1365</c:v>
                </c:pt>
                <c:pt idx="129">
                  <c:v>1368</c:v>
                </c:pt>
                <c:pt idx="130">
                  <c:v>1342</c:v>
                </c:pt>
                <c:pt idx="131">
                  <c:v>1076</c:v>
                </c:pt>
                <c:pt idx="132">
                  <c:v>1396</c:v>
                </c:pt>
                <c:pt idx="133">
                  <c:v>1713</c:v>
                </c:pt>
                <c:pt idx="134">
                  <c:v>1370</c:v>
                </c:pt>
                <c:pt idx="135">
                  <c:v>1667</c:v>
                </c:pt>
                <c:pt idx="136">
                  <c:v>1638</c:v>
                </c:pt>
                <c:pt idx="137">
                  <c:v>1581</c:v>
                </c:pt>
                <c:pt idx="138">
                  <c:v>1795</c:v>
                </c:pt>
                <c:pt idx="139">
                  <c:v>1179</c:v>
                </c:pt>
                <c:pt idx="140">
                  <c:v>1978</c:v>
                </c:pt>
                <c:pt idx="141">
                  <c:v>1688</c:v>
                </c:pt>
                <c:pt idx="142">
                  <c:v>1214</c:v>
                </c:pt>
                <c:pt idx="143">
                  <c:v>1504</c:v>
                </c:pt>
                <c:pt idx="144">
                  <c:v>1498</c:v>
                </c:pt>
                <c:pt idx="145">
                  <c:v>1462</c:v>
                </c:pt>
                <c:pt idx="146">
                  <c:v>1442</c:v>
                </c:pt>
                <c:pt idx="147">
                  <c:v>1250</c:v>
                </c:pt>
                <c:pt idx="148">
                  <c:v>1229</c:v>
                </c:pt>
                <c:pt idx="149">
                  <c:v>1936</c:v>
                </c:pt>
                <c:pt idx="150">
                  <c:v>1369</c:v>
                </c:pt>
                <c:pt idx="151">
                  <c:v>1662</c:v>
                </c:pt>
                <c:pt idx="152">
                  <c:v>1548</c:v>
                </c:pt>
                <c:pt idx="153">
                  <c:v>1649</c:v>
                </c:pt>
                <c:pt idx="154">
                  <c:v>1393</c:v>
                </c:pt>
                <c:pt idx="155">
                  <c:v>1450</c:v>
                </c:pt>
                <c:pt idx="156">
                  <c:v>1613</c:v>
                </c:pt>
                <c:pt idx="157">
                  <c:v>1408</c:v>
                </c:pt>
                <c:pt idx="158">
                  <c:v>775</c:v>
                </c:pt>
                <c:pt idx="159">
                  <c:v>1275</c:v>
                </c:pt>
                <c:pt idx="160">
                  <c:v>1740</c:v>
                </c:pt>
                <c:pt idx="161">
                  <c:v>1372</c:v>
                </c:pt>
                <c:pt idx="162">
                  <c:v>1414</c:v>
                </c:pt>
                <c:pt idx="163">
                  <c:v>2044</c:v>
                </c:pt>
                <c:pt idx="164">
                  <c:v>1823</c:v>
                </c:pt>
                <c:pt idx="165">
                  <c:v>955</c:v>
                </c:pt>
                <c:pt idx="166">
                  <c:v>1465</c:v>
                </c:pt>
                <c:pt idx="167">
                  <c:v>1331</c:v>
                </c:pt>
                <c:pt idx="168">
                  <c:v>1232</c:v>
                </c:pt>
                <c:pt idx="169">
                  <c:v>1481</c:v>
                </c:pt>
                <c:pt idx="170">
                  <c:v>1343</c:v>
                </c:pt>
                <c:pt idx="171">
                  <c:v>1539</c:v>
                </c:pt>
                <c:pt idx="172">
                  <c:v>1007</c:v>
                </c:pt>
                <c:pt idx="173">
                  <c:v>1762</c:v>
                </c:pt>
                <c:pt idx="174">
                  <c:v>1527</c:v>
                </c:pt>
                <c:pt idx="175">
                  <c:v>1356</c:v>
                </c:pt>
                <c:pt idx="176">
                  <c:v>1536</c:v>
                </c:pt>
                <c:pt idx="177">
                  <c:v>1605</c:v>
                </c:pt>
                <c:pt idx="178">
                  <c:v>1704</c:v>
                </c:pt>
                <c:pt idx="179">
                  <c:v>1626</c:v>
                </c:pt>
                <c:pt idx="180">
                  <c:v>1612</c:v>
                </c:pt>
                <c:pt idx="181">
                  <c:v>1174</c:v>
                </c:pt>
                <c:pt idx="182">
                  <c:v>1923</c:v>
                </c:pt>
                <c:pt idx="183">
                  <c:v>1702</c:v>
                </c:pt>
                <c:pt idx="184">
                  <c:v>1398</c:v>
                </c:pt>
                <c:pt idx="185">
                  <c:v>1437</c:v>
                </c:pt>
                <c:pt idx="186">
                  <c:v>1524</c:v>
                </c:pt>
                <c:pt idx="187">
                  <c:v>1660</c:v>
                </c:pt>
                <c:pt idx="188">
                  <c:v>1302</c:v>
                </c:pt>
                <c:pt idx="189">
                  <c:v>1666</c:v>
                </c:pt>
                <c:pt idx="190">
                  <c:v>1391</c:v>
                </c:pt>
                <c:pt idx="191">
                  <c:v>1778</c:v>
                </c:pt>
                <c:pt idx="192">
                  <c:v>1462</c:v>
                </c:pt>
                <c:pt idx="193">
                  <c:v>1751</c:v>
                </c:pt>
                <c:pt idx="194">
                  <c:v>1652</c:v>
                </c:pt>
                <c:pt idx="195">
                  <c:v>1841</c:v>
                </c:pt>
                <c:pt idx="196">
                  <c:v>1496</c:v>
                </c:pt>
                <c:pt idx="197">
                  <c:v>1504</c:v>
                </c:pt>
                <c:pt idx="198">
                  <c:v>1524</c:v>
                </c:pt>
                <c:pt idx="199">
                  <c:v>1148</c:v>
                </c:pt>
                <c:pt idx="200">
                  <c:v>1468</c:v>
                </c:pt>
                <c:pt idx="201">
                  <c:v>1310</c:v>
                </c:pt>
                <c:pt idx="202">
                  <c:v>1321</c:v>
                </c:pt>
                <c:pt idx="203">
                  <c:v>992</c:v>
                </c:pt>
                <c:pt idx="204">
                  <c:v>1540</c:v>
                </c:pt>
                <c:pt idx="205">
                  <c:v>1807</c:v>
                </c:pt>
                <c:pt idx="206">
                  <c:v>1526</c:v>
                </c:pt>
                <c:pt idx="207">
                  <c:v>1406</c:v>
                </c:pt>
                <c:pt idx="208">
                  <c:v>1703</c:v>
                </c:pt>
                <c:pt idx="209">
                  <c:v>1575</c:v>
                </c:pt>
                <c:pt idx="210">
                  <c:v>1309</c:v>
                </c:pt>
                <c:pt idx="211">
                  <c:v>1488</c:v>
                </c:pt>
                <c:pt idx="212">
                  <c:v>1658</c:v>
                </c:pt>
                <c:pt idx="213">
                  <c:v>1863</c:v>
                </c:pt>
                <c:pt idx="214">
                  <c:v>1458</c:v>
                </c:pt>
                <c:pt idx="215">
                  <c:v>1604</c:v>
                </c:pt>
                <c:pt idx="216">
                  <c:v>1575</c:v>
                </c:pt>
                <c:pt idx="217">
                  <c:v>1525</c:v>
                </c:pt>
                <c:pt idx="218">
                  <c:v>1451</c:v>
                </c:pt>
                <c:pt idx="219">
                  <c:v>1390</c:v>
                </c:pt>
                <c:pt idx="220">
                  <c:v>1442</c:v>
                </c:pt>
                <c:pt idx="221">
                  <c:v>1620</c:v>
                </c:pt>
                <c:pt idx="222">
                  <c:v>1251</c:v>
                </c:pt>
                <c:pt idx="223">
                  <c:v>1318</c:v>
                </c:pt>
                <c:pt idx="224">
                  <c:v>1647</c:v>
                </c:pt>
                <c:pt idx="225">
                  <c:v>1829</c:v>
                </c:pt>
                <c:pt idx="226">
                  <c:v>1852</c:v>
                </c:pt>
                <c:pt idx="227">
                  <c:v>1699</c:v>
                </c:pt>
                <c:pt idx="228">
                  <c:v>1325</c:v>
                </c:pt>
                <c:pt idx="229">
                  <c:v>1350</c:v>
                </c:pt>
                <c:pt idx="230">
                  <c:v>1347</c:v>
                </c:pt>
                <c:pt idx="231">
                  <c:v>1397</c:v>
                </c:pt>
                <c:pt idx="232">
                  <c:v>1245</c:v>
                </c:pt>
                <c:pt idx="233">
                  <c:v>1366</c:v>
                </c:pt>
                <c:pt idx="234">
                  <c:v>1378</c:v>
                </c:pt>
                <c:pt idx="235">
                  <c:v>1767</c:v>
                </c:pt>
                <c:pt idx="236">
                  <c:v>1184</c:v>
                </c:pt>
                <c:pt idx="237">
                  <c:v>1257</c:v>
                </c:pt>
                <c:pt idx="238">
                  <c:v>1863</c:v>
                </c:pt>
                <c:pt idx="239">
                  <c:v>1881</c:v>
                </c:pt>
                <c:pt idx="240">
                  <c:v>1329</c:v>
                </c:pt>
                <c:pt idx="241">
                  <c:v>1539</c:v>
                </c:pt>
                <c:pt idx="242">
                  <c:v>1557</c:v>
                </c:pt>
                <c:pt idx="243">
                  <c:v>2007</c:v>
                </c:pt>
                <c:pt idx="244">
                  <c:v>1185</c:v>
                </c:pt>
                <c:pt idx="245">
                  <c:v>1657</c:v>
                </c:pt>
                <c:pt idx="246">
                  <c:v>1294</c:v>
                </c:pt>
                <c:pt idx="247">
                  <c:v>1296</c:v>
                </c:pt>
                <c:pt idx="248">
                  <c:v>1733</c:v>
                </c:pt>
                <c:pt idx="249">
                  <c:v>1641</c:v>
                </c:pt>
                <c:pt idx="250">
                  <c:v>1373</c:v>
                </c:pt>
                <c:pt idx="251">
                  <c:v>1550</c:v>
                </c:pt>
                <c:pt idx="252">
                  <c:v>1583</c:v>
                </c:pt>
                <c:pt idx="253">
                  <c:v>1428</c:v>
                </c:pt>
                <c:pt idx="254">
                  <c:v>1604</c:v>
                </c:pt>
                <c:pt idx="255">
                  <c:v>1439</c:v>
                </c:pt>
                <c:pt idx="256">
                  <c:v>1648</c:v>
                </c:pt>
                <c:pt idx="257">
                  <c:v>1025</c:v>
                </c:pt>
                <c:pt idx="258">
                  <c:v>2001</c:v>
                </c:pt>
                <c:pt idx="259">
                  <c:v>1145</c:v>
                </c:pt>
                <c:pt idx="260">
                  <c:v>1174</c:v>
                </c:pt>
                <c:pt idx="261">
                  <c:v>913</c:v>
                </c:pt>
                <c:pt idx="262">
                  <c:v>1199</c:v>
                </c:pt>
                <c:pt idx="263">
                  <c:v>1875</c:v>
                </c:pt>
                <c:pt idx="264">
                  <c:v>1153</c:v>
                </c:pt>
                <c:pt idx="265">
                  <c:v>1240</c:v>
                </c:pt>
                <c:pt idx="266">
                  <c:v>1381</c:v>
                </c:pt>
                <c:pt idx="267">
                  <c:v>1701</c:v>
                </c:pt>
                <c:pt idx="268">
                  <c:v>1206</c:v>
                </c:pt>
                <c:pt idx="269">
                  <c:v>1476</c:v>
                </c:pt>
                <c:pt idx="270">
                  <c:v>1189</c:v>
                </c:pt>
                <c:pt idx="271">
                  <c:v>1837</c:v>
                </c:pt>
                <c:pt idx="272">
                  <c:v>1319</c:v>
                </c:pt>
                <c:pt idx="273">
                  <c:v>1617</c:v>
                </c:pt>
                <c:pt idx="274">
                  <c:v>1631</c:v>
                </c:pt>
                <c:pt idx="275">
                  <c:v>1517</c:v>
                </c:pt>
                <c:pt idx="276">
                  <c:v>1764</c:v>
                </c:pt>
                <c:pt idx="277">
                  <c:v>1572</c:v>
                </c:pt>
                <c:pt idx="278">
                  <c:v>1855</c:v>
                </c:pt>
                <c:pt idx="279">
                  <c:v>1327</c:v>
                </c:pt>
                <c:pt idx="280">
                  <c:v>1270</c:v>
                </c:pt>
                <c:pt idx="281">
                  <c:v>1734</c:v>
                </c:pt>
                <c:pt idx="282">
                  <c:v>1533</c:v>
                </c:pt>
                <c:pt idx="283">
                  <c:v>1390</c:v>
                </c:pt>
                <c:pt idx="284">
                  <c:v>1856</c:v>
                </c:pt>
                <c:pt idx="285">
                  <c:v>1000</c:v>
                </c:pt>
                <c:pt idx="286">
                  <c:v>1313</c:v>
                </c:pt>
                <c:pt idx="287">
                  <c:v>1494</c:v>
                </c:pt>
                <c:pt idx="288">
                  <c:v>1386</c:v>
                </c:pt>
                <c:pt idx="289">
                  <c:v>1979</c:v>
                </c:pt>
                <c:pt idx="290">
                  <c:v>1057</c:v>
                </c:pt>
                <c:pt idx="291">
                  <c:v>902</c:v>
                </c:pt>
                <c:pt idx="292">
                  <c:v>1347</c:v>
                </c:pt>
                <c:pt idx="293">
                  <c:v>1314</c:v>
                </c:pt>
                <c:pt idx="294">
                  <c:v>1513</c:v>
                </c:pt>
                <c:pt idx="295">
                  <c:v>1305</c:v>
                </c:pt>
                <c:pt idx="296">
                  <c:v>1180</c:v>
                </c:pt>
                <c:pt idx="297">
                  <c:v>1142</c:v>
                </c:pt>
                <c:pt idx="298">
                  <c:v>1471</c:v>
                </c:pt>
                <c:pt idx="299">
                  <c:v>1075</c:v>
                </c:pt>
                <c:pt idx="300">
                  <c:v>1578</c:v>
                </c:pt>
                <c:pt idx="301">
                  <c:v>1585</c:v>
                </c:pt>
                <c:pt idx="302">
                  <c:v>1391</c:v>
                </c:pt>
                <c:pt idx="303">
                  <c:v>1577</c:v>
                </c:pt>
                <c:pt idx="304">
                  <c:v>1092</c:v>
                </c:pt>
                <c:pt idx="305">
                  <c:v>1375</c:v>
                </c:pt>
                <c:pt idx="306">
                  <c:v>1523</c:v>
                </c:pt>
                <c:pt idx="307">
                  <c:v>1373</c:v>
                </c:pt>
                <c:pt idx="308">
                  <c:v>1550</c:v>
                </c:pt>
                <c:pt idx="309">
                  <c:v>1614</c:v>
                </c:pt>
                <c:pt idx="310">
                  <c:v>1566</c:v>
                </c:pt>
                <c:pt idx="311">
                  <c:v>2019</c:v>
                </c:pt>
                <c:pt idx="312">
                  <c:v>1494</c:v>
                </c:pt>
                <c:pt idx="313">
                  <c:v>1659</c:v>
                </c:pt>
                <c:pt idx="314">
                  <c:v>1766</c:v>
                </c:pt>
                <c:pt idx="315">
                  <c:v>1293</c:v>
                </c:pt>
                <c:pt idx="316">
                  <c:v>1375</c:v>
                </c:pt>
                <c:pt idx="317">
                  <c:v>1236</c:v>
                </c:pt>
                <c:pt idx="318">
                  <c:v>1332</c:v>
                </c:pt>
                <c:pt idx="319">
                  <c:v>1513</c:v>
                </c:pt>
                <c:pt idx="320">
                  <c:v>1208</c:v>
                </c:pt>
                <c:pt idx="321">
                  <c:v>1190</c:v>
                </c:pt>
                <c:pt idx="322">
                  <c:v>1448</c:v>
                </c:pt>
                <c:pt idx="323">
                  <c:v>1771</c:v>
                </c:pt>
                <c:pt idx="324">
                  <c:v>1365</c:v>
                </c:pt>
                <c:pt idx="325">
                  <c:v>1510</c:v>
                </c:pt>
                <c:pt idx="326">
                  <c:v>1458</c:v>
                </c:pt>
                <c:pt idx="327">
                  <c:v>1808</c:v>
                </c:pt>
                <c:pt idx="328">
                  <c:v>1615</c:v>
                </c:pt>
                <c:pt idx="329">
                  <c:v>1640</c:v>
                </c:pt>
                <c:pt idx="330">
                  <c:v>1060</c:v>
                </c:pt>
                <c:pt idx="331">
                  <c:v>1633</c:v>
                </c:pt>
                <c:pt idx="332">
                  <c:v>1222</c:v>
                </c:pt>
                <c:pt idx="333">
                  <c:v>1619</c:v>
                </c:pt>
                <c:pt idx="334">
                  <c:v>1624</c:v>
                </c:pt>
                <c:pt idx="335">
                  <c:v>1887</c:v>
                </c:pt>
                <c:pt idx="336">
                  <c:v>1320</c:v>
                </c:pt>
                <c:pt idx="337">
                  <c:v>1450</c:v>
                </c:pt>
                <c:pt idx="338">
                  <c:v>1455</c:v>
                </c:pt>
                <c:pt idx="339">
                  <c:v>966</c:v>
                </c:pt>
                <c:pt idx="340">
                  <c:v>1922</c:v>
                </c:pt>
                <c:pt idx="341">
                  <c:v>1678</c:v>
                </c:pt>
                <c:pt idx="342">
                  <c:v>1638</c:v>
                </c:pt>
                <c:pt idx="343">
                  <c:v>1145</c:v>
                </c:pt>
                <c:pt idx="344">
                  <c:v>2004</c:v>
                </c:pt>
                <c:pt idx="345">
                  <c:v>1954</c:v>
                </c:pt>
                <c:pt idx="346">
                  <c:v>1577</c:v>
                </c:pt>
                <c:pt idx="347">
                  <c:v>1766</c:v>
                </c:pt>
                <c:pt idx="348">
                  <c:v>1362</c:v>
                </c:pt>
                <c:pt idx="349">
                  <c:v>1886</c:v>
                </c:pt>
                <c:pt idx="350">
                  <c:v>1291</c:v>
                </c:pt>
                <c:pt idx="351">
                  <c:v>1584</c:v>
                </c:pt>
                <c:pt idx="352">
                  <c:v>1397</c:v>
                </c:pt>
                <c:pt idx="353">
                  <c:v>1445</c:v>
                </c:pt>
                <c:pt idx="354">
                  <c:v>1433</c:v>
                </c:pt>
                <c:pt idx="355">
                  <c:v>1269</c:v>
                </c:pt>
                <c:pt idx="356">
                  <c:v>1798</c:v>
                </c:pt>
                <c:pt idx="357">
                  <c:v>1514</c:v>
                </c:pt>
                <c:pt idx="358">
                  <c:v>1015</c:v>
                </c:pt>
                <c:pt idx="359">
                  <c:v>1495</c:v>
                </c:pt>
                <c:pt idx="360">
                  <c:v>1759</c:v>
                </c:pt>
                <c:pt idx="361">
                  <c:v>1219</c:v>
                </c:pt>
                <c:pt idx="362">
                  <c:v>1571</c:v>
                </c:pt>
                <c:pt idx="363">
                  <c:v>1404</c:v>
                </c:pt>
                <c:pt idx="364">
                  <c:v>1124</c:v>
                </c:pt>
                <c:pt idx="365">
                  <c:v>1514</c:v>
                </c:pt>
                <c:pt idx="366">
                  <c:v>1207</c:v>
                </c:pt>
                <c:pt idx="367">
                  <c:v>1484</c:v>
                </c:pt>
                <c:pt idx="368">
                  <c:v>1398</c:v>
                </c:pt>
                <c:pt idx="369">
                  <c:v>1769</c:v>
                </c:pt>
                <c:pt idx="370">
                  <c:v>1111</c:v>
                </c:pt>
                <c:pt idx="371">
                  <c:v>1078</c:v>
                </c:pt>
                <c:pt idx="372">
                  <c:v>1876</c:v>
                </c:pt>
                <c:pt idx="373">
                  <c:v>1909</c:v>
                </c:pt>
                <c:pt idx="374">
                  <c:v>1940</c:v>
                </c:pt>
                <c:pt idx="375">
                  <c:v>1391</c:v>
                </c:pt>
                <c:pt idx="376">
                  <c:v>1496</c:v>
                </c:pt>
                <c:pt idx="377">
                  <c:v>1412</c:v>
                </c:pt>
                <c:pt idx="378">
                  <c:v>1121</c:v>
                </c:pt>
                <c:pt idx="379">
                  <c:v>1691</c:v>
                </c:pt>
                <c:pt idx="380">
                  <c:v>1599</c:v>
                </c:pt>
                <c:pt idx="381">
                  <c:v>1208</c:v>
                </c:pt>
                <c:pt idx="382">
                  <c:v>1454</c:v>
                </c:pt>
                <c:pt idx="383">
                  <c:v>1555</c:v>
                </c:pt>
                <c:pt idx="384">
                  <c:v>1554</c:v>
                </c:pt>
                <c:pt idx="385">
                  <c:v>1491</c:v>
                </c:pt>
                <c:pt idx="386">
                  <c:v>1415</c:v>
                </c:pt>
                <c:pt idx="387">
                  <c:v>1487</c:v>
                </c:pt>
                <c:pt idx="388">
                  <c:v>1339</c:v>
                </c:pt>
                <c:pt idx="389">
                  <c:v>1320</c:v>
                </c:pt>
                <c:pt idx="390">
                  <c:v>1509</c:v>
                </c:pt>
                <c:pt idx="391">
                  <c:v>1406</c:v>
                </c:pt>
                <c:pt idx="392">
                  <c:v>1264</c:v>
                </c:pt>
                <c:pt idx="393">
                  <c:v>1905</c:v>
                </c:pt>
                <c:pt idx="394">
                  <c:v>1209</c:v>
                </c:pt>
                <c:pt idx="395">
                  <c:v>1546</c:v>
                </c:pt>
                <c:pt idx="396">
                  <c:v>1689</c:v>
                </c:pt>
                <c:pt idx="397">
                  <c:v>1153</c:v>
                </c:pt>
                <c:pt idx="398">
                  <c:v>2063</c:v>
                </c:pt>
                <c:pt idx="399">
                  <c:v>1848</c:v>
                </c:pt>
                <c:pt idx="400">
                  <c:v>1718</c:v>
                </c:pt>
                <c:pt idx="401">
                  <c:v>1480</c:v>
                </c:pt>
                <c:pt idx="402">
                  <c:v>1439</c:v>
                </c:pt>
                <c:pt idx="403">
                  <c:v>1576</c:v>
                </c:pt>
                <c:pt idx="404">
                  <c:v>1948</c:v>
                </c:pt>
                <c:pt idx="405">
                  <c:v>1613</c:v>
                </c:pt>
                <c:pt idx="406">
                  <c:v>896</c:v>
                </c:pt>
                <c:pt idx="407">
                  <c:v>1625</c:v>
                </c:pt>
                <c:pt idx="408">
                  <c:v>1303</c:v>
                </c:pt>
                <c:pt idx="409">
                  <c:v>1340</c:v>
                </c:pt>
                <c:pt idx="410">
                  <c:v>1410</c:v>
                </c:pt>
                <c:pt idx="411">
                  <c:v>1432</c:v>
                </c:pt>
                <c:pt idx="412">
                  <c:v>1891</c:v>
                </c:pt>
                <c:pt idx="413">
                  <c:v>1322</c:v>
                </c:pt>
                <c:pt idx="414">
                  <c:v>1378</c:v>
                </c:pt>
                <c:pt idx="415">
                  <c:v>1462</c:v>
                </c:pt>
                <c:pt idx="416">
                  <c:v>1440</c:v>
                </c:pt>
                <c:pt idx="417">
                  <c:v>1421</c:v>
                </c:pt>
                <c:pt idx="418">
                  <c:v>1280</c:v>
                </c:pt>
                <c:pt idx="419">
                  <c:v>1431</c:v>
                </c:pt>
                <c:pt idx="420">
                  <c:v>1161</c:v>
                </c:pt>
                <c:pt idx="421">
                  <c:v>1175</c:v>
                </c:pt>
                <c:pt idx="422">
                  <c:v>1395</c:v>
                </c:pt>
                <c:pt idx="423">
                  <c:v>1443</c:v>
                </c:pt>
                <c:pt idx="424">
                  <c:v>1247</c:v>
                </c:pt>
                <c:pt idx="425">
                  <c:v>1788</c:v>
                </c:pt>
                <c:pt idx="426">
                  <c:v>1138</c:v>
                </c:pt>
                <c:pt idx="427">
                  <c:v>1709</c:v>
                </c:pt>
                <c:pt idx="428">
                  <c:v>1777</c:v>
                </c:pt>
                <c:pt idx="429">
                  <c:v>1612</c:v>
                </c:pt>
                <c:pt idx="430">
                  <c:v>1618</c:v>
                </c:pt>
                <c:pt idx="431">
                  <c:v>1311</c:v>
                </c:pt>
                <c:pt idx="432">
                  <c:v>1365</c:v>
                </c:pt>
                <c:pt idx="433">
                  <c:v>1249</c:v>
                </c:pt>
                <c:pt idx="434">
                  <c:v>1373</c:v>
                </c:pt>
                <c:pt idx="435">
                  <c:v>1536</c:v>
                </c:pt>
                <c:pt idx="436">
                  <c:v>1744</c:v>
                </c:pt>
                <c:pt idx="437">
                  <c:v>1513</c:v>
                </c:pt>
                <c:pt idx="438">
                  <c:v>1297</c:v>
                </c:pt>
                <c:pt idx="439">
                  <c:v>1908</c:v>
                </c:pt>
                <c:pt idx="440">
                  <c:v>1721</c:v>
                </c:pt>
                <c:pt idx="441">
                  <c:v>1243</c:v>
                </c:pt>
                <c:pt idx="442">
                  <c:v>1472</c:v>
                </c:pt>
                <c:pt idx="443">
                  <c:v>1307</c:v>
                </c:pt>
                <c:pt idx="444">
                  <c:v>1628</c:v>
                </c:pt>
                <c:pt idx="445">
                  <c:v>1556</c:v>
                </c:pt>
                <c:pt idx="446">
                  <c:v>1179</c:v>
                </c:pt>
                <c:pt idx="447">
                  <c:v>1768</c:v>
                </c:pt>
                <c:pt idx="448">
                  <c:v>1378</c:v>
                </c:pt>
                <c:pt idx="449">
                  <c:v>1685</c:v>
                </c:pt>
                <c:pt idx="450">
                  <c:v>1474</c:v>
                </c:pt>
                <c:pt idx="451">
                  <c:v>1794</c:v>
                </c:pt>
                <c:pt idx="452">
                  <c:v>1086</c:v>
                </c:pt>
                <c:pt idx="453">
                  <c:v>1808</c:v>
                </c:pt>
                <c:pt idx="454">
                  <c:v>1501</c:v>
                </c:pt>
                <c:pt idx="455">
                  <c:v>1353</c:v>
                </c:pt>
                <c:pt idx="456">
                  <c:v>1455</c:v>
                </c:pt>
                <c:pt idx="457">
                  <c:v>1165</c:v>
                </c:pt>
                <c:pt idx="458">
                  <c:v>1332</c:v>
                </c:pt>
                <c:pt idx="459">
                  <c:v>1396</c:v>
                </c:pt>
                <c:pt idx="460">
                  <c:v>1513</c:v>
                </c:pt>
                <c:pt idx="461">
                  <c:v>1618</c:v>
                </c:pt>
                <c:pt idx="462">
                  <c:v>1845</c:v>
                </c:pt>
                <c:pt idx="463">
                  <c:v>1172</c:v>
                </c:pt>
                <c:pt idx="464">
                  <c:v>1436</c:v>
                </c:pt>
                <c:pt idx="465">
                  <c:v>1738</c:v>
                </c:pt>
                <c:pt idx="466">
                  <c:v>2229</c:v>
                </c:pt>
                <c:pt idx="467">
                  <c:v>1490</c:v>
                </c:pt>
                <c:pt idx="468">
                  <c:v>1060</c:v>
                </c:pt>
                <c:pt idx="469">
                  <c:v>2015</c:v>
                </c:pt>
                <c:pt idx="470">
                  <c:v>1611</c:v>
                </c:pt>
                <c:pt idx="471">
                  <c:v>1187</c:v>
                </c:pt>
                <c:pt idx="472">
                  <c:v>1430</c:v>
                </c:pt>
                <c:pt idx="473">
                  <c:v>1543</c:v>
                </c:pt>
                <c:pt idx="474">
                  <c:v>1836</c:v>
                </c:pt>
                <c:pt idx="475">
                  <c:v>1463</c:v>
                </c:pt>
                <c:pt idx="476">
                  <c:v>1213</c:v>
                </c:pt>
                <c:pt idx="477">
                  <c:v>1244</c:v>
                </c:pt>
                <c:pt idx="478">
                  <c:v>1745</c:v>
                </c:pt>
                <c:pt idx="479">
                  <c:v>933</c:v>
                </c:pt>
                <c:pt idx="480">
                  <c:v>1764</c:v>
                </c:pt>
                <c:pt idx="481">
                  <c:v>1675</c:v>
                </c:pt>
                <c:pt idx="482">
                  <c:v>1688</c:v>
                </c:pt>
                <c:pt idx="483">
                  <c:v>1842</c:v>
                </c:pt>
                <c:pt idx="484">
                  <c:v>1316</c:v>
                </c:pt>
                <c:pt idx="485">
                  <c:v>1440</c:v>
                </c:pt>
                <c:pt idx="486">
                  <c:v>1760</c:v>
                </c:pt>
                <c:pt idx="487">
                  <c:v>1323</c:v>
                </c:pt>
                <c:pt idx="488">
                  <c:v>1230</c:v>
                </c:pt>
                <c:pt idx="489">
                  <c:v>1540</c:v>
                </c:pt>
                <c:pt idx="490">
                  <c:v>1167</c:v>
                </c:pt>
                <c:pt idx="491">
                  <c:v>1429</c:v>
                </c:pt>
                <c:pt idx="492">
                  <c:v>1491</c:v>
                </c:pt>
                <c:pt idx="493">
                  <c:v>1313</c:v>
                </c:pt>
                <c:pt idx="494">
                  <c:v>1609</c:v>
                </c:pt>
                <c:pt idx="495">
                  <c:v>1109</c:v>
                </c:pt>
                <c:pt idx="496">
                  <c:v>1207</c:v>
                </c:pt>
                <c:pt idx="497">
                  <c:v>902</c:v>
                </c:pt>
                <c:pt idx="498">
                  <c:v>1191</c:v>
                </c:pt>
                <c:pt idx="499">
                  <c:v>1335</c:v>
                </c:pt>
                <c:pt idx="500">
                  <c:v>1382</c:v>
                </c:pt>
                <c:pt idx="501">
                  <c:v>1588</c:v>
                </c:pt>
                <c:pt idx="502">
                  <c:v>1918</c:v>
                </c:pt>
                <c:pt idx="503">
                  <c:v>1484</c:v>
                </c:pt>
                <c:pt idx="504">
                  <c:v>1334</c:v>
                </c:pt>
                <c:pt idx="505">
                  <c:v>1556</c:v>
                </c:pt>
                <c:pt idx="506">
                  <c:v>1784</c:v>
                </c:pt>
                <c:pt idx="507">
                  <c:v>1244</c:v>
                </c:pt>
                <c:pt idx="508">
                  <c:v>1496</c:v>
                </c:pt>
                <c:pt idx="509">
                  <c:v>1719</c:v>
                </c:pt>
                <c:pt idx="510">
                  <c:v>1678</c:v>
                </c:pt>
                <c:pt idx="511">
                  <c:v>1247</c:v>
                </c:pt>
                <c:pt idx="512">
                  <c:v>1191</c:v>
                </c:pt>
                <c:pt idx="513">
                  <c:v>1832</c:v>
                </c:pt>
                <c:pt idx="514">
                  <c:v>1271</c:v>
                </c:pt>
                <c:pt idx="515">
                  <c:v>1735</c:v>
                </c:pt>
                <c:pt idx="516">
                  <c:v>1627</c:v>
                </c:pt>
                <c:pt idx="517">
                  <c:v>1351</c:v>
                </c:pt>
                <c:pt idx="518">
                  <c:v>1520</c:v>
                </c:pt>
                <c:pt idx="519">
                  <c:v>1490</c:v>
                </c:pt>
                <c:pt idx="520">
                  <c:v>1777</c:v>
                </c:pt>
                <c:pt idx="521">
                  <c:v>1688</c:v>
                </c:pt>
                <c:pt idx="522">
                  <c:v>1537</c:v>
                </c:pt>
                <c:pt idx="523">
                  <c:v>1622</c:v>
                </c:pt>
                <c:pt idx="524">
                  <c:v>1148</c:v>
                </c:pt>
                <c:pt idx="525">
                  <c:v>1001</c:v>
                </c:pt>
                <c:pt idx="526">
                  <c:v>1857</c:v>
                </c:pt>
                <c:pt idx="527">
                  <c:v>1552</c:v>
                </c:pt>
                <c:pt idx="528">
                  <c:v>1700</c:v>
                </c:pt>
                <c:pt idx="529">
                  <c:v>1554</c:v>
                </c:pt>
                <c:pt idx="530">
                  <c:v>1482</c:v>
                </c:pt>
                <c:pt idx="531">
                  <c:v>1275</c:v>
                </c:pt>
                <c:pt idx="532">
                  <c:v>1642</c:v>
                </c:pt>
                <c:pt idx="533">
                  <c:v>1381</c:v>
                </c:pt>
                <c:pt idx="534">
                  <c:v>1381</c:v>
                </c:pt>
                <c:pt idx="535">
                  <c:v>1057</c:v>
                </c:pt>
                <c:pt idx="536">
                  <c:v>1192</c:v>
                </c:pt>
                <c:pt idx="537">
                  <c:v>1601</c:v>
                </c:pt>
                <c:pt idx="538">
                  <c:v>1622</c:v>
                </c:pt>
                <c:pt idx="539">
                  <c:v>1607</c:v>
                </c:pt>
                <c:pt idx="540">
                  <c:v>2214</c:v>
                </c:pt>
                <c:pt idx="541">
                  <c:v>1633</c:v>
                </c:pt>
                <c:pt idx="542">
                  <c:v>1546</c:v>
                </c:pt>
                <c:pt idx="543">
                  <c:v>1475</c:v>
                </c:pt>
                <c:pt idx="544">
                  <c:v>1270</c:v>
                </c:pt>
                <c:pt idx="545">
                  <c:v>1185</c:v>
                </c:pt>
                <c:pt idx="546">
                  <c:v>1614</c:v>
                </c:pt>
                <c:pt idx="547">
                  <c:v>1141</c:v>
                </c:pt>
                <c:pt idx="548">
                  <c:v>1244</c:v>
                </c:pt>
                <c:pt idx="549">
                  <c:v>869</c:v>
                </c:pt>
                <c:pt idx="550">
                  <c:v>2049</c:v>
                </c:pt>
                <c:pt idx="551">
                  <c:v>1883</c:v>
                </c:pt>
                <c:pt idx="552">
                  <c:v>1526</c:v>
                </c:pt>
                <c:pt idx="553">
                  <c:v>1165</c:v>
                </c:pt>
                <c:pt idx="554">
                  <c:v>1832</c:v>
                </c:pt>
                <c:pt idx="555">
                  <c:v>1723</c:v>
                </c:pt>
                <c:pt idx="556">
                  <c:v>932</c:v>
                </c:pt>
                <c:pt idx="557">
                  <c:v>1137</c:v>
                </c:pt>
                <c:pt idx="558">
                  <c:v>1231</c:v>
                </c:pt>
                <c:pt idx="559">
                  <c:v>1237</c:v>
                </c:pt>
                <c:pt idx="560">
                  <c:v>1371</c:v>
                </c:pt>
                <c:pt idx="561">
                  <c:v>1767</c:v>
                </c:pt>
                <c:pt idx="562">
                  <c:v>1748</c:v>
                </c:pt>
                <c:pt idx="563">
                  <c:v>1212</c:v>
                </c:pt>
                <c:pt idx="564">
                  <c:v>1466</c:v>
                </c:pt>
                <c:pt idx="565">
                  <c:v>1152</c:v>
                </c:pt>
                <c:pt idx="566">
                  <c:v>1439</c:v>
                </c:pt>
                <c:pt idx="567">
                  <c:v>2026</c:v>
                </c:pt>
                <c:pt idx="568">
                  <c:v>1772</c:v>
                </c:pt>
                <c:pt idx="569">
                  <c:v>1511</c:v>
                </c:pt>
                <c:pt idx="570">
                  <c:v>1199</c:v>
                </c:pt>
                <c:pt idx="571">
                  <c:v>1834</c:v>
                </c:pt>
                <c:pt idx="572">
                  <c:v>1143</c:v>
                </c:pt>
                <c:pt idx="573">
                  <c:v>1494</c:v>
                </c:pt>
                <c:pt idx="574">
                  <c:v>1770</c:v>
                </c:pt>
                <c:pt idx="575">
                  <c:v>1455</c:v>
                </c:pt>
                <c:pt idx="576">
                  <c:v>1141</c:v>
                </c:pt>
                <c:pt idx="577">
                  <c:v>1586</c:v>
                </c:pt>
                <c:pt idx="578">
                  <c:v>1701</c:v>
                </c:pt>
                <c:pt idx="579">
                  <c:v>1860</c:v>
                </c:pt>
                <c:pt idx="580">
                  <c:v>1167</c:v>
                </c:pt>
                <c:pt idx="581">
                  <c:v>1424</c:v>
                </c:pt>
                <c:pt idx="582">
                  <c:v>1710</c:v>
                </c:pt>
                <c:pt idx="583">
                  <c:v>1408</c:v>
                </c:pt>
                <c:pt idx="584">
                  <c:v>1517</c:v>
                </c:pt>
                <c:pt idx="585">
                  <c:v>1227</c:v>
                </c:pt>
                <c:pt idx="586">
                  <c:v>1609</c:v>
                </c:pt>
                <c:pt idx="587">
                  <c:v>1553</c:v>
                </c:pt>
                <c:pt idx="588">
                  <c:v>1814</c:v>
                </c:pt>
                <c:pt idx="589">
                  <c:v>1240</c:v>
                </c:pt>
                <c:pt idx="590">
                  <c:v>1206</c:v>
                </c:pt>
                <c:pt idx="591">
                  <c:v>1847</c:v>
                </c:pt>
                <c:pt idx="592">
                  <c:v>1009</c:v>
                </c:pt>
                <c:pt idx="593">
                  <c:v>1624</c:v>
                </c:pt>
                <c:pt idx="594">
                  <c:v>1612</c:v>
                </c:pt>
                <c:pt idx="595">
                  <c:v>1498</c:v>
                </c:pt>
                <c:pt idx="596">
                  <c:v>946</c:v>
                </c:pt>
                <c:pt idx="597">
                  <c:v>1563</c:v>
                </c:pt>
                <c:pt idx="598">
                  <c:v>1664</c:v>
                </c:pt>
                <c:pt idx="599">
                  <c:v>1619</c:v>
                </c:pt>
                <c:pt idx="600">
                  <c:v>1433</c:v>
                </c:pt>
                <c:pt idx="601">
                  <c:v>1241</c:v>
                </c:pt>
                <c:pt idx="602">
                  <c:v>1429</c:v>
                </c:pt>
                <c:pt idx="603">
                  <c:v>1241</c:v>
                </c:pt>
                <c:pt idx="604">
                  <c:v>1078</c:v>
                </c:pt>
                <c:pt idx="605">
                  <c:v>1690</c:v>
                </c:pt>
                <c:pt idx="606">
                  <c:v>1289</c:v>
                </c:pt>
                <c:pt idx="607">
                  <c:v>1581</c:v>
                </c:pt>
                <c:pt idx="608">
                  <c:v>1608</c:v>
                </c:pt>
                <c:pt idx="609">
                  <c:v>1344</c:v>
                </c:pt>
                <c:pt idx="610">
                  <c:v>1513</c:v>
                </c:pt>
                <c:pt idx="611">
                  <c:v>1529</c:v>
                </c:pt>
                <c:pt idx="612">
                  <c:v>1677</c:v>
                </c:pt>
                <c:pt idx="613">
                  <c:v>1015</c:v>
                </c:pt>
                <c:pt idx="614">
                  <c:v>1438</c:v>
                </c:pt>
                <c:pt idx="615">
                  <c:v>1426</c:v>
                </c:pt>
                <c:pt idx="616">
                  <c:v>1412</c:v>
                </c:pt>
                <c:pt idx="617">
                  <c:v>1622</c:v>
                </c:pt>
                <c:pt idx="618">
                  <c:v>1503</c:v>
                </c:pt>
                <c:pt idx="619">
                  <c:v>1501</c:v>
                </c:pt>
                <c:pt idx="620">
                  <c:v>1971</c:v>
                </c:pt>
                <c:pt idx="621">
                  <c:v>1383</c:v>
                </c:pt>
                <c:pt idx="622">
                  <c:v>1371</c:v>
                </c:pt>
                <c:pt idx="623">
                  <c:v>1508</c:v>
                </c:pt>
                <c:pt idx="624">
                  <c:v>1057</c:v>
                </c:pt>
                <c:pt idx="625">
                  <c:v>1411</c:v>
                </c:pt>
                <c:pt idx="626">
                  <c:v>1466</c:v>
                </c:pt>
                <c:pt idx="627">
                  <c:v>1545</c:v>
                </c:pt>
                <c:pt idx="628">
                  <c:v>2044</c:v>
                </c:pt>
                <c:pt idx="629">
                  <c:v>1887</c:v>
                </c:pt>
                <c:pt idx="630">
                  <c:v>1505</c:v>
                </c:pt>
                <c:pt idx="631">
                  <c:v>1422</c:v>
                </c:pt>
                <c:pt idx="632">
                  <c:v>1564</c:v>
                </c:pt>
                <c:pt idx="633">
                  <c:v>1510</c:v>
                </c:pt>
                <c:pt idx="634">
                  <c:v>1568</c:v>
                </c:pt>
                <c:pt idx="635">
                  <c:v>1933</c:v>
                </c:pt>
                <c:pt idx="636">
                  <c:v>1501</c:v>
                </c:pt>
                <c:pt idx="637">
                  <c:v>1593</c:v>
                </c:pt>
                <c:pt idx="638">
                  <c:v>1812</c:v>
                </c:pt>
                <c:pt idx="639">
                  <c:v>1580</c:v>
                </c:pt>
                <c:pt idx="640">
                  <c:v>1440</c:v>
                </c:pt>
                <c:pt idx="641">
                  <c:v>1100</c:v>
                </c:pt>
                <c:pt idx="642">
                  <c:v>1534</c:v>
                </c:pt>
                <c:pt idx="643">
                  <c:v>1299</c:v>
                </c:pt>
                <c:pt idx="644">
                  <c:v>1767</c:v>
                </c:pt>
                <c:pt idx="645">
                  <c:v>1368</c:v>
                </c:pt>
                <c:pt idx="646">
                  <c:v>1393</c:v>
                </c:pt>
                <c:pt idx="647">
                  <c:v>1327</c:v>
                </c:pt>
                <c:pt idx="648">
                  <c:v>1514</c:v>
                </c:pt>
                <c:pt idx="649">
                  <c:v>1989</c:v>
                </c:pt>
                <c:pt idx="650">
                  <c:v>1334</c:v>
                </c:pt>
                <c:pt idx="651">
                  <c:v>1533</c:v>
                </c:pt>
                <c:pt idx="652">
                  <c:v>1809</c:v>
                </c:pt>
                <c:pt idx="653">
                  <c:v>1607</c:v>
                </c:pt>
                <c:pt idx="654">
                  <c:v>1165</c:v>
                </c:pt>
                <c:pt idx="655">
                  <c:v>1193</c:v>
                </c:pt>
                <c:pt idx="656">
                  <c:v>1709</c:v>
                </c:pt>
                <c:pt idx="657">
                  <c:v>1525</c:v>
                </c:pt>
                <c:pt idx="658">
                  <c:v>1348</c:v>
                </c:pt>
                <c:pt idx="659">
                  <c:v>1132</c:v>
                </c:pt>
                <c:pt idx="660">
                  <c:v>1667</c:v>
                </c:pt>
                <c:pt idx="661">
                  <c:v>1427</c:v>
                </c:pt>
                <c:pt idx="662">
                  <c:v>1211</c:v>
                </c:pt>
                <c:pt idx="663">
                  <c:v>1717</c:v>
                </c:pt>
                <c:pt idx="664">
                  <c:v>1766</c:v>
                </c:pt>
                <c:pt idx="665">
                  <c:v>1086</c:v>
                </c:pt>
                <c:pt idx="666">
                  <c:v>1410</c:v>
                </c:pt>
                <c:pt idx="667">
                  <c:v>1476</c:v>
                </c:pt>
                <c:pt idx="668">
                  <c:v>1068</c:v>
                </c:pt>
                <c:pt idx="669">
                  <c:v>1485</c:v>
                </c:pt>
                <c:pt idx="670">
                  <c:v>1461</c:v>
                </c:pt>
                <c:pt idx="671">
                  <c:v>1685</c:v>
                </c:pt>
                <c:pt idx="672">
                  <c:v>1624</c:v>
                </c:pt>
                <c:pt idx="673">
                  <c:v>1658</c:v>
                </c:pt>
                <c:pt idx="674">
                  <c:v>1427</c:v>
                </c:pt>
                <c:pt idx="675">
                  <c:v>1755</c:v>
                </c:pt>
                <c:pt idx="676">
                  <c:v>1211</c:v>
                </c:pt>
                <c:pt idx="677">
                  <c:v>1591</c:v>
                </c:pt>
                <c:pt idx="678">
                  <c:v>1797</c:v>
                </c:pt>
                <c:pt idx="679">
                  <c:v>1519</c:v>
                </c:pt>
                <c:pt idx="680">
                  <c:v>1637</c:v>
                </c:pt>
                <c:pt idx="681">
                  <c:v>1451</c:v>
                </c:pt>
                <c:pt idx="682">
                  <c:v>1203</c:v>
                </c:pt>
                <c:pt idx="683">
                  <c:v>1884</c:v>
                </c:pt>
                <c:pt idx="684">
                  <c:v>1540</c:v>
                </c:pt>
                <c:pt idx="685">
                  <c:v>1121</c:v>
                </c:pt>
                <c:pt idx="686">
                  <c:v>1307</c:v>
                </c:pt>
                <c:pt idx="687">
                  <c:v>1475</c:v>
                </c:pt>
                <c:pt idx="688">
                  <c:v>1160</c:v>
                </c:pt>
                <c:pt idx="689">
                  <c:v>1078</c:v>
                </c:pt>
                <c:pt idx="690">
                  <c:v>1191</c:v>
                </c:pt>
                <c:pt idx="691">
                  <c:v>1317</c:v>
                </c:pt>
                <c:pt idx="692">
                  <c:v>1548</c:v>
                </c:pt>
                <c:pt idx="693">
                  <c:v>1560</c:v>
                </c:pt>
                <c:pt idx="694">
                  <c:v>1297</c:v>
                </c:pt>
                <c:pt idx="695">
                  <c:v>1645</c:v>
                </c:pt>
                <c:pt idx="696">
                  <c:v>1225</c:v>
                </c:pt>
                <c:pt idx="697">
                  <c:v>1421</c:v>
                </c:pt>
                <c:pt idx="698">
                  <c:v>1655</c:v>
                </c:pt>
                <c:pt idx="699">
                  <c:v>1615</c:v>
                </c:pt>
                <c:pt idx="700">
                  <c:v>1872</c:v>
                </c:pt>
                <c:pt idx="701">
                  <c:v>1317</c:v>
                </c:pt>
                <c:pt idx="702">
                  <c:v>1434</c:v>
                </c:pt>
                <c:pt idx="703">
                  <c:v>1791</c:v>
                </c:pt>
                <c:pt idx="704">
                  <c:v>932</c:v>
                </c:pt>
                <c:pt idx="705">
                  <c:v>1609</c:v>
                </c:pt>
                <c:pt idx="706">
                  <c:v>1495</c:v>
                </c:pt>
                <c:pt idx="707">
                  <c:v>1769</c:v>
                </c:pt>
                <c:pt idx="708">
                  <c:v>1693</c:v>
                </c:pt>
                <c:pt idx="709">
                  <c:v>1247</c:v>
                </c:pt>
                <c:pt idx="710">
                  <c:v>1502</c:v>
                </c:pt>
                <c:pt idx="711">
                  <c:v>1360</c:v>
                </c:pt>
                <c:pt idx="712">
                  <c:v>1542</c:v>
                </c:pt>
                <c:pt idx="713">
                  <c:v>1631</c:v>
                </c:pt>
                <c:pt idx="714">
                  <c:v>1246</c:v>
                </c:pt>
                <c:pt idx="715">
                  <c:v>1990</c:v>
                </c:pt>
                <c:pt idx="716">
                  <c:v>967</c:v>
                </c:pt>
                <c:pt idx="717">
                  <c:v>1582</c:v>
                </c:pt>
                <c:pt idx="718">
                  <c:v>1430</c:v>
                </c:pt>
                <c:pt idx="719">
                  <c:v>1827</c:v>
                </c:pt>
                <c:pt idx="720">
                  <c:v>1118</c:v>
                </c:pt>
                <c:pt idx="721">
                  <c:v>1766</c:v>
                </c:pt>
                <c:pt idx="722">
                  <c:v>1799</c:v>
                </c:pt>
                <c:pt idx="723">
                  <c:v>1167</c:v>
                </c:pt>
                <c:pt idx="724">
                  <c:v>1493</c:v>
                </c:pt>
                <c:pt idx="725">
                  <c:v>1445</c:v>
                </c:pt>
                <c:pt idx="726">
                  <c:v>1033</c:v>
                </c:pt>
                <c:pt idx="727">
                  <c:v>1440</c:v>
                </c:pt>
                <c:pt idx="728">
                  <c:v>1487</c:v>
                </c:pt>
                <c:pt idx="729">
                  <c:v>1854</c:v>
                </c:pt>
                <c:pt idx="730">
                  <c:v>1748</c:v>
                </c:pt>
                <c:pt idx="731">
                  <c:v>1937</c:v>
                </c:pt>
                <c:pt idx="732">
                  <c:v>1641</c:v>
                </c:pt>
                <c:pt idx="733">
                  <c:v>1659</c:v>
                </c:pt>
                <c:pt idx="734">
                  <c:v>1743</c:v>
                </c:pt>
                <c:pt idx="735">
                  <c:v>1449</c:v>
                </c:pt>
                <c:pt idx="736">
                  <c:v>1098</c:v>
                </c:pt>
                <c:pt idx="737">
                  <c:v>1121</c:v>
                </c:pt>
                <c:pt idx="738">
                  <c:v>1526</c:v>
                </c:pt>
                <c:pt idx="739">
                  <c:v>1358</c:v>
                </c:pt>
                <c:pt idx="740">
                  <c:v>1336</c:v>
                </c:pt>
                <c:pt idx="741">
                  <c:v>1502</c:v>
                </c:pt>
                <c:pt idx="742">
                  <c:v>1534</c:v>
                </c:pt>
                <c:pt idx="743">
                  <c:v>1418</c:v>
                </c:pt>
                <c:pt idx="744">
                  <c:v>854</c:v>
                </c:pt>
                <c:pt idx="745">
                  <c:v>1450</c:v>
                </c:pt>
                <c:pt idx="746">
                  <c:v>1474</c:v>
                </c:pt>
                <c:pt idx="747">
                  <c:v>1524</c:v>
                </c:pt>
                <c:pt idx="748">
                  <c:v>1361</c:v>
                </c:pt>
                <c:pt idx="749">
                  <c:v>1398</c:v>
                </c:pt>
                <c:pt idx="750">
                  <c:v>1085</c:v>
                </c:pt>
                <c:pt idx="751">
                  <c:v>1660</c:v>
                </c:pt>
                <c:pt idx="752">
                  <c:v>1648</c:v>
                </c:pt>
                <c:pt idx="753">
                  <c:v>1453</c:v>
                </c:pt>
                <c:pt idx="754">
                  <c:v>1323</c:v>
                </c:pt>
                <c:pt idx="755">
                  <c:v>1385</c:v>
                </c:pt>
                <c:pt idx="756">
                  <c:v>1250</c:v>
                </c:pt>
                <c:pt idx="757">
                  <c:v>1389</c:v>
                </c:pt>
                <c:pt idx="758">
                  <c:v>1486</c:v>
                </c:pt>
                <c:pt idx="759">
                  <c:v>1655</c:v>
                </c:pt>
                <c:pt idx="760">
                  <c:v>1645</c:v>
                </c:pt>
                <c:pt idx="761">
                  <c:v>1464</c:v>
                </c:pt>
                <c:pt idx="762">
                  <c:v>1197</c:v>
                </c:pt>
                <c:pt idx="763">
                  <c:v>1878</c:v>
                </c:pt>
                <c:pt idx="764">
                  <c:v>1150</c:v>
                </c:pt>
                <c:pt idx="765">
                  <c:v>1562</c:v>
                </c:pt>
                <c:pt idx="766">
                  <c:v>1596</c:v>
                </c:pt>
                <c:pt idx="767">
                  <c:v>1119</c:v>
                </c:pt>
                <c:pt idx="768">
                  <c:v>1116</c:v>
                </c:pt>
                <c:pt idx="769">
                  <c:v>1934</c:v>
                </c:pt>
                <c:pt idx="770">
                  <c:v>1299</c:v>
                </c:pt>
                <c:pt idx="771">
                  <c:v>1417</c:v>
                </c:pt>
                <c:pt idx="772">
                  <c:v>1235</c:v>
                </c:pt>
                <c:pt idx="773">
                  <c:v>1497</c:v>
                </c:pt>
                <c:pt idx="774">
                  <c:v>1430</c:v>
                </c:pt>
                <c:pt idx="775">
                  <c:v>1537</c:v>
                </c:pt>
                <c:pt idx="776">
                  <c:v>1444</c:v>
                </c:pt>
                <c:pt idx="777">
                  <c:v>1477</c:v>
                </c:pt>
                <c:pt idx="778">
                  <c:v>1041</c:v>
                </c:pt>
                <c:pt idx="779">
                  <c:v>1226</c:v>
                </c:pt>
                <c:pt idx="780">
                  <c:v>1489</c:v>
                </c:pt>
                <c:pt idx="781">
                  <c:v>1549</c:v>
                </c:pt>
                <c:pt idx="782">
                  <c:v>1073</c:v>
                </c:pt>
                <c:pt idx="783">
                  <c:v>1473</c:v>
                </c:pt>
                <c:pt idx="784">
                  <c:v>2013</c:v>
                </c:pt>
                <c:pt idx="785">
                  <c:v>1975</c:v>
                </c:pt>
                <c:pt idx="786">
                  <c:v>1561</c:v>
                </c:pt>
                <c:pt idx="787">
                  <c:v>1427</c:v>
                </c:pt>
                <c:pt idx="788">
                  <c:v>1441</c:v>
                </c:pt>
                <c:pt idx="789">
                  <c:v>1275</c:v>
                </c:pt>
                <c:pt idx="790">
                  <c:v>1574</c:v>
                </c:pt>
                <c:pt idx="791">
                  <c:v>1511</c:v>
                </c:pt>
                <c:pt idx="792">
                  <c:v>1428</c:v>
                </c:pt>
                <c:pt idx="793">
                  <c:v>1388</c:v>
                </c:pt>
                <c:pt idx="794">
                  <c:v>1057</c:v>
                </c:pt>
                <c:pt idx="795">
                  <c:v>1440</c:v>
                </c:pt>
                <c:pt idx="796">
                  <c:v>1349</c:v>
                </c:pt>
                <c:pt idx="797">
                  <c:v>1536</c:v>
                </c:pt>
                <c:pt idx="798">
                  <c:v>2019</c:v>
                </c:pt>
                <c:pt idx="799">
                  <c:v>1236</c:v>
                </c:pt>
                <c:pt idx="800">
                  <c:v>1436</c:v>
                </c:pt>
                <c:pt idx="801">
                  <c:v>1862</c:v>
                </c:pt>
                <c:pt idx="802">
                  <c:v>1200</c:v>
                </c:pt>
                <c:pt idx="803">
                  <c:v>1360</c:v>
                </c:pt>
                <c:pt idx="804">
                  <c:v>1722</c:v>
                </c:pt>
                <c:pt idx="805">
                  <c:v>1577</c:v>
                </c:pt>
                <c:pt idx="806">
                  <c:v>1850</c:v>
                </c:pt>
                <c:pt idx="807">
                  <c:v>1447</c:v>
                </c:pt>
                <c:pt idx="808">
                  <c:v>1496</c:v>
                </c:pt>
                <c:pt idx="809">
                  <c:v>1679</c:v>
                </c:pt>
                <c:pt idx="810">
                  <c:v>994</c:v>
                </c:pt>
                <c:pt idx="811">
                  <c:v>1354</c:v>
                </c:pt>
                <c:pt idx="812">
                  <c:v>1597</c:v>
                </c:pt>
                <c:pt idx="813">
                  <c:v>1873</c:v>
                </c:pt>
                <c:pt idx="814">
                  <c:v>1218</c:v>
                </c:pt>
                <c:pt idx="815">
                  <c:v>1458</c:v>
                </c:pt>
                <c:pt idx="816">
                  <c:v>1546</c:v>
                </c:pt>
                <c:pt idx="817">
                  <c:v>1608</c:v>
                </c:pt>
                <c:pt idx="818">
                  <c:v>1822</c:v>
                </c:pt>
                <c:pt idx="819">
                  <c:v>1716</c:v>
                </c:pt>
                <c:pt idx="820">
                  <c:v>1072</c:v>
                </c:pt>
                <c:pt idx="821">
                  <c:v>1330</c:v>
                </c:pt>
                <c:pt idx="822">
                  <c:v>1588</c:v>
                </c:pt>
                <c:pt idx="823">
                  <c:v>1425</c:v>
                </c:pt>
                <c:pt idx="824">
                  <c:v>1778</c:v>
                </c:pt>
                <c:pt idx="825">
                  <c:v>1363</c:v>
                </c:pt>
                <c:pt idx="826">
                  <c:v>1609</c:v>
                </c:pt>
                <c:pt idx="827">
                  <c:v>1671</c:v>
                </c:pt>
                <c:pt idx="828">
                  <c:v>1379</c:v>
                </c:pt>
                <c:pt idx="829">
                  <c:v>1218</c:v>
                </c:pt>
                <c:pt idx="830">
                  <c:v>1724</c:v>
                </c:pt>
                <c:pt idx="831">
                  <c:v>986</c:v>
                </c:pt>
                <c:pt idx="832">
                  <c:v>1330</c:v>
                </c:pt>
                <c:pt idx="833">
                  <c:v>1437</c:v>
                </c:pt>
                <c:pt idx="834">
                  <c:v>1327</c:v>
                </c:pt>
                <c:pt idx="835">
                  <c:v>1651</c:v>
                </c:pt>
                <c:pt idx="836">
                  <c:v>1211</c:v>
                </c:pt>
                <c:pt idx="837">
                  <c:v>1916</c:v>
                </c:pt>
                <c:pt idx="838">
                  <c:v>1638</c:v>
                </c:pt>
                <c:pt idx="839">
                  <c:v>1172</c:v>
                </c:pt>
                <c:pt idx="840">
                  <c:v>1350</c:v>
                </c:pt>
                <c:pt idx="841">
                  <c:v>1528</c:v>
                </c:pt>
                <c:pt idx="842">
                  <c:v>1305</c:v>
                </c:pt>
                <c:pt idx="843">
                  <c:v>1463</c:v>
                </c:pt>
                <c:pt idx="844">
                  <c:v>1409</c:v>
                </c:pt>
                <c:pt idx="845">
                  <c:v>1419</c:v>
                </c:pt>
                <c:pt idx="846">
                  <c:v>1535</c:v>
                </c:pt>
                <c:pt idx="847">
                  <c:v>1474</c:v>
                </c:pt>
                <c:pt idx="848">
                  <c:v>919</c:v>
                </c:pt>
                <c:pt idx="849">
                  <c:v>2067</c:v>
                </c:pt>
                <c:pt idx="850">
                  <c:v>1977</c:v>
                </c:pt>
                <c:pt idx="851">
                  <c:v>1293</c:v>
                </c:pt>
                <c:pt idx="852">
                  <c:v>1477</c:v>
                </c:pt>
                <c:pt idx="853">
                  <c:v>1582</c:v>
                </c:pt>
                <c:pt idx="854">
                  <c:v>1481</c:v>
                </c:pt>
                <c:pt idx="855">
                  <c:v>1214</c:v>
                </c:pt>
                <c:pt idx="856">
                  <c:v>1206</c:v>
                </c:pt>
                <c:pt idx="857">
                  <c:v>1653</c:v>
                </c:pt>
                <c:pt idx="858">
                  <c:v>1152</c:v>
                </c:pt>
                <c:pt idx="859">
                  <c:v>1458</c:v>
                </c:pt>
                <c:pt idx="860">
                  <c:v>1249</c:v>
                </c:pt>
                <c:pt idx="861">
                  <c:v>1939</c:v>
                </c:pt>
                <c:pt idx="862">
                  <c:v>1591</c:v>
                </c:pt>
                <c:pt idx="863">
                  <c:v>1180</c:v>
                </c:pt>
                <c:pt idx="864">
                  <c:v>1846</c:v>
                </c:pt>
                <c:pt idx="865">
                  <c:v>780</c:v>
                </c:pt>
                <c:pt idx="866">
                  <c:v>1565</c:v>
                </c:pt>
                <c:pt idx="867">
                  <c:v>1648</c:v>
                </c:pt>
                <c:pt idx="868">
                  <c:v>1775</c:v>
                </c:pt>
                <c:pt idx="869">
                  <c:v>1439</c:v>
                </c:pt>
                <c:pt idx="870">
                  <c:v>1487</c:v>
                </c:pt>
                <c:pt idx="871">
                  <c:v>1800</c:v>
                </c:pt>
                <c:pt idx="872">
                  <c:v>1690</c:v>
                </c:pt>
                <c:pt idx="873">
                  <c:v>1209</c:v>
                </c:pt>
                <c:pt idx="874">
                  <c:v>1859</c:v>
                </c:pt>
                <c:pt idx="875">
                  <c:v>1691</c:v>
                </c:pt>
                <c:pt idx="876">
                  <c:v>1259</c:v>
                </c:pt>
                <c:pt idx="877">
                  <c:v>1771</c:v>
                </c:pt>
                <c:pt idx="878">
                  <c:v>1205</c:v>
                </c:pt>
                <c:pt idx="879">
                  <c:v>1792</c:v>
                </c:pt>
                <c:pt idx="880">
                  <c:v>1263</c:v>
                </c:pt>
                <c:pt idx="881">
                  <c:v>1344</c:v>
                </c:pt>
                <c:pt idx="882">
                  <c:v>1819</c:v>
                </c:pt>
                <c:pt idx="883">
                  <c:v>1357</c:v>
                </c:pt>
                <c:pt idx="884">
                  <c:v>1396</c:v>
                </c:pt>
                <c:pt idx="885">
                  <c:v>1118</c:v>
                </c:pt>
                <c:pt idx="886">
                  <c:v>1655</c:v>
                </c:pt>
                <c:pt idx="887">
                  <c:v>1156</c:v>
                </c:pt>
                <c:pt idx="888">
                  <c:v>1451</c:v>
                </c:pt>
                <c:pt idx="889">
                  <c:v>1539</c:v>
                </c:pt>
                <c:pt idx="890">
                  <c:v>1549</c:v>
                </c:pt>
                <c:pt idx="891">
                  <c:v>1582</c:v>
                </c:pt>
                <c:pt idx="892">
                  <c:v>1387</c:v>
                </c:pt>
                <c:pt idx="893">
                  <c:v>1200</c:v>
                </c:pt>
                <c:pt idx="894">
                  <c:v>1299</c:v>
                </c:pt>
                <c:pt idx="895">
                  <c:v>1174</c:v>
                </c:pt>
              </c:numCache>
            </c:numRef>
          </c:xVal>
          <c:yVal>
            <c:numRef>
              <c:f>Dataset!$E$2:$E$897</c:f>
              <c:numCache>
                <c:formatCode>_("$"* #,##0.00_);_("$"* \(#,##0.00\);_("$"* "-"??_);_(@_)</c:formatCode>
                <c:ptCount val="896"/>
                <c:pt idx="0">
                  <c:v>66490</c:v>
                </c:pt>
                <c:pt idx="1">
                  <c:v>39820</c:v>
                </c:pt>
                <c:pt idx="2">
                  <c:v>54010</c:v>
                </c:pt>
                <c:pt idx="3">
                  <c:v>53730</c:v>
                </c:pt>
                <c:pt idx="4">
                  <c:v>46620</c:v>
                </c:pt>
                <c:pt idx="5">
                  <c:v>45260</c:v>
                </c:pt>
                <c:pt idx="6">
                  <c:v>72240</c:v>
                </c:pt>
                <c:pt idx="7">
                  <c:v>37720</c:v>
                </c:pt>
                <c:pt idx="8">
                  <c:v>46310</c:v>
                </c:pt>
                <c:pt idx="9">
                  <c:v>44150</c:v>
                </c:pt>
                <c:pt idx="10">
                  <c:v>71280</c:v>
                </c:pt>
                <c:pt idx="11">
                  <c:v>57620</c:v>
                </c:pt>
                <c:pt idx="12">
                  <c:v>60470</c:v>
                </c:pt>
                <c:pt idx="13">
                  <c:v>59130</c:v>
                </c:pt>
                <c:pt idx="14">
                  <c:v>66360</c:v>
                </c:pt>
                <c:pt idx="15">
                  <c:v>78870</c:v>
                </c:pt>
                <c:pt idx="16">
                  <c:v>77250</c:v>
                </c:pt>
                <c:pt idx="17">
                  <c:v>38170</c:v>
                </c:pt>
                <c:pt idx="18">
                  <c:v>63540</c:v>
                </c:pt>
                <c:pt idx="19">
                  <c:v>40190</c:v>
                </c:pt>
                <c:pt idx="20">
                  <c:v>43460</c:v>
                </c:pt>
                <c:pt idx="21">
                  <c:v>68890</c:v>
                </c:pt>
                <c:pt idx="22">
                  <c:v>52780</c:v>
                </c:pt>
                <c:pt idx="23">
                  <c:v>50680</c:v>
                </c:pt>
                <c:pt idx="24">
                  <c:v>41880</c:v>
                </c:pt>
                <c:pt idx="25">
                  <c:v>70050</c:v>
                </c:pt>
                <c:pt idx="26">
                  <c:v>25820</c:v>
                </c:pt>
                <c:pt idx="27">
                  <c:v>60530</c:v>
                </c:pt>
                <c:pt idx="28">
                  <c:v>78100</c:v>
                </c:pt>
                <c:pt idx="29">
                  <c:v>84860</c:v>
                </c:pt>
                <c:pt idx="30">
                  <c:v>80140</c:v>
                </c:pt>
                <c:pt idx="31">
                  <c:v>14920</c:v>
                </c:pt>
                <c:pt idx="32">
                  <c:v>60460</c:v>
                </c:pt>
                <c:pt idx="33">
                  <c:v>74560</c:v>
                </c:pt>
                <c:pt idx="34">
                  <c:v>72430</c:v>
                </c:pt>
                <c:pt idx="35">
                  <c:v>45460</c:v>
                </c:pt>
                <c:pt idx="36">
                  <c:v>41570</c:v>
                </c:pt>
                <c:pt idx="37">
                  <c:v>62870</c:v>
                </c:pt>
                <c:pt idx="38">
                  <c:v>55170</c:v>
                </c:pt>
                <c:pt idx="39">
                  <c:v>45480</c:v>
                </c:pt>
                <c:pt idx="40">
                  <c:v>49550</c:v>
                </c:pt>
                <c:pt idx="41">
                  <c:v>48140</c:v>
                </c:pt>
                <c:pt idx="42">
                  <c:v>67640</c:v>
                </c:pt>
                <c:pt idx="43">
                  <c:v>39730</c:v>
                </c:pt>
                <c:pt idx="44">
                  <c:v>35800</c:v>
                </c:pt>
                <c:pt idx="45">
                  <c:v>49270</c:v>
                </c:pt>
                <c:pt idx="46">
                  <c:v>66510</c:v>
                </c:pt>
                <c:pt idx="47">
                  <c:v>62530</c:v>
                </c:pt>
                <c:pt idx="48">
                  <c:v>59980</c:v>
                </c:pt>
                <c:pt idx="49">
                  <c:v>76350</c:v>
                </c:pt>
                <c:pt idx="50">
                  <c:v>81820</c:v>
                </c:pt>
                <c:pt idx="51">
                  <c:v>57830</c:v>
                </c:pt>
                <c:pt idx="52">
                  <c:v>70450</c:v>
                </c:pt>
                <c:pt idx="53">
                  <c:v>67000</c:v>
                </c:pt>
                <c:pt idx="54">
                  <c:v>64090</c:v>
                </c:pt>
                <c:pt idx="55">
                  <c:v>48670</c:v>
                </c:pt>
                <c:pt idx="56">
                  <c:v>66210</c:v>
                </c:pt>
                <c:pt idx="57">
                  <c:v>83660</c:v>
                </c:pt>
                <c:pt idx="58">
                  <c:v>70770</c:v>
                </c:pt>
                <c:pt idx="59">
                  <c:v>53870</c:v>
                </c:pt>
                <c:pt idx="60">
                  <c:v>71300</c:v>
                </c:pt>
                <c:pt idx="61">
                  <c:v>46100</c:v>
                </c:pt>
                <c:pt idx="62">
                  <c:v>49100</c:v>
                </c:pt>
                <c:pt idx="63">
                  <c:v>65920</c:v>
                </c:pt>
                <c:pt idx="64">
                  <c:v>58660</c:v>
                </c:pt>
                <c:pt idx="65">
                  <c:v>69130</c:v>
                </c:pt>
                <c:pt idx="66">
                  <c:v>49080</c:v>
                </c:pt>
                <c:pt idx="67">
                  <c:v>72710</c:v>
                </c:pt>
                <c:pt idx="68">
                  <c:v>33430</c:v>
                </c:pt>
                <c:pt idx="69">
                  <c:v>42430</c:v>
                </c:pt>
                <c:pt idx="70">
                  <c:v>56650</c:v>
                </c:pt>
                <c:pt idx="71">
                  <c:v>33580</c:v>
                </c:pt>
                <c:pt idx="72">
                  <c:v>67370</c:v>
                </c:pt>
                <c:pt idx="73">
                  <c:v>71780</c:v>
                </c:pt>
                <c:pt idx="74">
                  <c:v>84840</c:v>
                </c:pt>
                <c:pt idx="75">
                  <c:v>82070</c:v>
                </c:pt>
                <c:pt idx="76">
                  <c:v>26770</c:v>
                </c:pt>
                <c:pt idx="77">
                  <c:v>65560</c:v>
                </c:pt>
                <c:pt idx="78">
                  <c:v>38660</c:v>
                </c:pt>
                <c:pt idx="79">
                  <c:v>65660</c:v>
                </c:pt>
                <c:pt idx="80">
                  <c:v>40700</c:v>
                </c:pt>
                <c:pt idx="81">
                  <c:v>88910</c:v>
                </c:pt>
                <c:pt idx="82">
                  <c:v>57860</c:v>
                </c:pt>
                <c:pt idx="83">
                  <c:v>42670</c:v>
                </c:pt>
                <c:pt idx="84">
                  <c:v>90180</c:v>
                </c:pt>
                <c:pt idx="85">
                  <c:v>51280</c:v>
                </c:pt>
                <c:pt idx="86">
                  <c:v>97260</c:v>
                </c:pt>
                <c:pt idx="87">
                  <c:v>39650</c:v>
                </c:pt>
                <c:pt idx="88">
                  <c:v>45720</c:v>
                </c:pt>
                <c:pt idx="89">
                  <c:v>42060</c:v>
                </c:pt>
                <c:pt idx="90">
                  <c:v>65350</c:v>
                </c:pt>
                <c:pt idx="91">
                  <c:v>67080</c:v>
                </c:pt>
                <c:pt idx="92">
                  <c:v>54030</c:v>
                </c:pt>
                <c:pt idx="93">
                  <c:v>56360</c:v>
                </c:pt>
                <c:pt idx="94">
                  <c:v>77120</c:v>
                </c:pt>
                <c:pt idx="95">
                  <c:v>50810</c:v>
                </c:pt>
                <c:pt idx="96">
                  <c:v>60960</c:v>
                </c:pt>
                <c:pt idx="97">
                  <c:v>61180</c:v>
                </c:pt>
                <c:pt idx="98">
                  <c:v>63660</c:v>
                </c:pt>
                <c:pt idx="99">
                  <c:v>41190</c:v>
                </c:pt>
                <c:pt idx="100">
                  <c:v>78420</c:v>
                </c:pt>
                <c:pt idx="101">
                  <c:v>65580</c:v>
                </c:pt>
                <c:pt idx="102">
                  <c:v>89080</c:v>
                </c:pt>
                <c:pt idx="103">
                  <c:v>94170</c:v>
                </c:pt>
                <c:pt idx="104">
                  <c:v>50950</c:v>
                </c:pt>
                <c:pt idx="105">
                  <c:v>65180</c:v>
                </c:pt>
                <c:pt idx="106">
                  <c:v>69310</c:v>
                </c:pt>
                <c:pt idx="107">
                  <c:v>79210</c:v>
                </c:pt>
                <c:pt idx="108">
                  <c:v>23740</c:v>
                </c:pt>
                <c:pt idx="109">
                  <c:v>36330</c:v>
                </c:pt>
                <c:pt idx="110">
                  <c:v>51700</c:v>
                </c:pt>
                <c:pt idx="111">
                  <c:v>62950</c:v>
                </c:pt>
                <c:pt idx="112">
                  <c:v>56010</c:v>
                </c:pt>
                <c:pt idx="113">
                  <c:v>45080</c:v>
                </c:pt>
                <c:pt idx="114">
                  <c:v>46830</c:v>
                </c:pt>
                <c:pt idx="115">
                  <c:v>64750</c:v>
                </c:pt>
                <c:pt idx="116">
                  <c:v>80780</c:v>
                </c:pt>
                <c:pt idx="117">
                  <c:v>31180</c:v>
                </c:pt>
                <c:pt idx="118">
                  <c:v>56710</c:v>
                </c:pt>
                <c:pt idx="119">
                  <c:v>49390</c:v>
                </c:pt>
                <c:pt idx="120">
                  <c:v>66000</c:v>
                </c:pt>
                <c:pt idx="121">
                  <c:v>32770</c:v>
                </c:pt>
                <c:pt idx="122">
                  <c:v>46580</c:v>
                </c:pt>
                <c:pt idx="123">
                  <c:v>79780</c:v>
                </c:pt>
                <c:pt idx="124">
                  <c:v>35510</c:v>
                </c:pt>
                <c:pt idx="125">
                  <c:v>80970</c:v>
                </c:pt>
                <c:pt idx="126">
                  <c:v>61150</c:v>
                </c:pt>
                <c:pt idx="127">
                  <c:v>49210</c:v>
                </c:pt>
                <c:pt idx="128">
                  <c:v>79950</c:v>
                </c:pt>
                <c:pt idx="129">
                  <c:v>68740</c:v>
                </c:pt>
                <c:pt idx="130">
                  <c:v>57480</c:v>
                </c:pt>
                <c:pt idx="131">
                  <c:v>72630</c:v>
                </c:pt>
                <c:pt idx="132">
                  <c:v>50070</c:v>
                </c:pt>
                <c:pt idx="133">
                  <c:v>40490</c:v>
                </c:pt>
                <c:pt idx="134">
                  <c:v>51850</c:v>
                </c:pt>
                <c:pt idx="135">
                  <c:v>42840</c:v>
                </c:pt>
                <c:pt idx="136">
                  <c:v>60940</c:v>
                </c:pt>
                <c:pt idx="137">
                  <c:v>62280</c:v>
                </c:pt>
                <c:pt idx="138">
                  <c:v>76530</c:v>
                </c:pt>
                <c:pt idx="139">
                  <c:v>85130</c:v>
                </c:pt>
                <c:pt idx="140">
                  <c:v>48590</c:v>
                </c:pt>
                <c:pt idx="141">
                  <c:v>73080</c:v>
                </c:pt>
                <c:pt idx="142">
                  <c:v>48950</c:v>
                </c:pt>
                <c:pt idx="143">
                  <c:v>48560</c:v>
                </c:pt>
                <c:pt idx="144">
                  <c:v>59380</c:v>
                </c:pt>
                <c:pt idx="145">
                  <c:v>51190</c:v>
                </c:pt>
                <c:pt idx="146">
                  <c:v>58920</c:v>
                </c:pt>
                <c:pt idx="147">
                  <c:v>50360</c:v>
                </c:pt>
                <c:pt idx="148">
                  <c:v>38070</c:v>
                </c:pt>
                <c:pt idx="149">
                  <c:v>49170</c:v>
                </c:pt>
                <c:pt idx="150">
                  <c:v>39740</c:v>
                </c:pt>
                <c:pt idx="151">
                  <c:v>63730</c:v>
                </c:pt>
                <c:pt idx="152">
                  <c:v>85330</c:v>
                </c:pt>
                <c:pt idx="153">
                  <c:v>27410</c:v>
                </c:pt>
                <c:pt idx="154">
                  <c:v>37320</c:v>
                </c:pt>
                <c:pt idx="155">
                  <c:v>71120</c:v>
                </c:pt>
                <c:pt idx="156">
                  <c:v>72800</c:v>
                </c:pt>
                <c:pt idx="157">
                  <c:v>34410</c:v>
                </c:pt>
                <c:pt idx="158">
                  <c:v>42530</c:v>
                </c:pt>
                <c:pt idx="159">
                  <c:v>54300</c:v>
                </c:pt>
                <c:pt idx="160">
                  <c:v>50780</c:v>
                </c:pt>
                <c:pt idx="161">
                  <c:v>45020</c:v>
                </c:pt>
                <c:pt idx="162">
                  <c:v>69600</c:v>
                </c:pt>
                <c:pt idx="163">
                  <c:v>80340</c:v>
                </c:pt>
                <c:pt idx="164">
                  <c:v>37810</c:v>
                </c:pt>
                <c:pt idx="165">
                  <c:v>46140</c:v>
                </c:pt>
                <c:pt idx="166">
                  <c:v>99570</c:v>
                </c:pt>
                <c:pt idx="167">
                  <c:v>38650</c:v>
                </c:pt>
                <c:pt idx="168">
                  <c:v>49800</c:v>
                </c:pt>
                <c:pt idx="169">
                  <c:v>69910</c:v>
                </c:pt>
                <c:pt idx="170">
                  <c:v>44910</c:v>
                </c:pt>
                <c:pt idx="171">
                  <c:v>78470</c:v>
                </c:pt>
                <c:pt idx="172">
                  <c:v>47460</c:v>
                </c:pt>
                <c:pt idx="173">
                  <c:v>33460</c:v>
                </c:pt>
                <c:pt idx="174">
                  <c:v>44090</c:v>
                </c:pt>
                <c:pt idx="175">
                  <c:v>42620</c:v>
                </c:pt>
                <c:pt idx="176">
                  <c:v>69450</c:v>
                </c:pt>
                <c:pt idx="177">
                  <c:v>73120</c:v>
                </c:pt>
                <c:pt idx="178">
                  <c:v>48300</c:v>
                </c:pt>
                <c:pt idx="179">
                  <c:v>58090</c:v>
                </c:pt>
                <c:pt idx="180">
                  <c:v>74250</c:v>
                </c:pt>
                <c:pt idx="181">
                  <c:v>40930</c:v>
                </c:pt>
                <c:pt idx="182">
                  <c:v>70930</c:v>
                </c:pt>
                <c:pt idx="183">
                  <c:v>64670</c:v>
                </c:pt>
                <c:pt idx="184">
                  <c:v>77420</c:v>
                </c:pt>
                <c:pt idx="185">
                  <c:v>32330</c:v>
                </c:pt>
                <c:pt idx="186">
                  <c:v>41080</c:v>
                </c:pt>
                <c:pt idx="187">
                  <c:v>42860</c:v>
                </c:pt>
                <c:pt idx="188">
                  <c:v>68450</c:v>
                </c:pt>
                <c:pt idx="189">
                  <c:v>39730</c:v>
                </c:pt>
                <c:pt idx="190">
                  <c:v>83750</c:v>
                </c:pt>
                <c:pt idx="191">
                  <c:v>69940</c:v>
                </c:pt>
                <c:pt idx="192">
                  <c:v>67710</c:v>
                </c:pt>
                <c:pt idx="193">
                  <c:v>67360</c:v>
                </c:pt>
                <c:pt idx="194">
                  <c:v>52460</c:v>
                </c:pt>
                <c:pt idx="195">
                  <c:v>88760</c:v>
                </c:pt>
                <c:pt idx="196">
                  <c:v>67030</c:v>
                </c:pt>
                <c:pt idx="197">
                  <c:v>78230</c:v>
                </c:pt>
                <c:pt idx="198">
                  <c:v>62270</c:v>
                </c:pt>
                <c:pt idx="199">
                  <c:v>49760</c:v>
                </c:pt>
                <c:pt idx="200">
                  <c:v>73660</c:v>
                </c:pt>
                <c:pt idx="201">
                  <c:v>72320</c:v>
                </c:pt>
                <c:pt idx="202">
                  <c:v>68890</c:v>
                </c:pt>
                <c:pt idx="203">
                  <c:v>34180</c:v>
                </c:pt>
                <c:pt idx="204">
                  <c:v>58260</c:v>
                </c:pt>
                <c:pt idx="205">
                  <c:v>38120</c:v>
                </c:pt>
                <c:pt idx="206">
                  <c:v>49070</c:v>
                </c:pt>
                <c:pt idx="207">
                  <c:v>61660</c:v>
                </c:pt>
                <c:pt idx="208">
                  <c:v>37830</c:v>
                </c:pt>
                <c:pt idx="209">
                  <c:v>52270</c:v>
                </c:pt>
                <c:pt idx="210">
                  <c:v>52280</c:v>
                </c:pt>
                <c:pt idx="211">
                  <c:v>70810</c:v>
                </c:pt>
                <c:pt idx="212">
                  <c:v>71530</c:v>
                </c:pt>
                <c:pt idx="213">
                  <c:v>77260</c:v>
                </c:pt>
                <c:pt idx="214">
                  <c:v>75550</c:v>
                </c:pt>
                <c:pt idx="215">
                  <c:v>33730</c:v>
                </c:pt>
                <c:pt idx="216">
                  <c:v>66270</c:v>
                </c:pt>
                <c:pt idx="217">
                  <c:v>55820</c:v>
                </c:pt>
                <c:pt idx="218">
                  <c:v>68430</c:v>
                </c:pt>
                <c:pt idx="219">
                  <c:v>73990</c:v>
                </c:pt>
                <c:pt idx="220">
                  <c:v>62800</c:v>
                </c:pt>
                <c:pt idx="221">
                  <c:v>33740</c:v>
                </c:pt>
                <c:pt idx="222">
                  <c:v>63830</c:v>
                </c:pt>
                <c:pt idx="223">
                  <c:v>24410</c:v>
                </c:pt>
                <c:pt idx="224">
                  <c:v>70020</c:v>
                </c:pt>
                <c:pt idx="225">
                  <c:v>92240</c:v>
                </c:pt>
                <c:pt idx="226">
                  <c:v>68230</c:v>
                </c:pt>
                <c:pt idx="227">
                  <c:v>81870</c:v>
                </c:pt>
                <c:pt idx="228">
                  <c:v>73860</c:v>
                </c:pt>
                <c:pt idx="229">
                  <c:v>77120</c:v>
                </c:pt>
                <c:pt idx="230">
                  <c:v>72350</c:v>
                </c:pt>
                <c:pt idx="231">
                  <c:v>49160</c:v>
                </c:pt>
                <c:pt idx="232">
                  <c:v>45650</c:v>
                </c:pt>
                <c:pt idx="233">
                  <c:v>52780</c:v>
                </c:pt>
                <c:pt idx="234">
                  <c:v>90960</c:v>
                </c:pt>
                <c:pt idx="235">
                  <c:v>64950</c:v>
                </c:pt>
                <c:pt idx="236">
                  <c:v>47230</c:v>
                </c:pt>
                <c:pt idx="237">
                  <c:v>83250</c:v>
                </c:pt>
                <c:pt idx="238">
                  <c:v>51950</c:v>
                </c:pt>
                <c:pt idx="239">
                  <c:v>66030</c:v>
                </c:pt>
                <c:pt idx="240">
                  <c:v>68590</c:v>
                </c:pt>
                <c:pt idx="241">
                  <c:v>47140</c:v>
                </c:pt>
                <c:pt idx="242">
                  <c:v>69940</c:v>
                </c:pt>
                <c:pt idx="243">
                  <c:v>65890</c:v>
                </c:pt>
                <c:pt idx="244">
                  <c:v>89310</c:v>
                </c:pt>
                <c:pt idx="245">
                  <c:v>58540</c:v>
                </c:pt>
                <c:pt idx="246">
                  <c:v>78130</c:v>
                </c:pt>
                <c:pt idx="247">
                  <c:v>92300</c:v>
                </c:pt>
                <c:pt idx="248">
                  <c:v>56170</c:v>
                </c:pt>
                <c:pt idx="249">
                  <c:v>46050</c:v>
                </c:pt>
                <c:pt idx="250">
                  <c:v>43390</c:v>
                </c:pt>
                <c:pt idx="251">
                  <c:v>61750</c:v>
                </c:pt>
                <c:pt idx="252">
                  <c:v>21830</c:v>
                </c:pt>
                <c:pt idx="253">
                  <c:v>39800</c:v>
                </c:pt>
                <c:pt idx="254">
                  <c:v>54370</c:v>
                </c:pt>
                <c:pt idx="255">
                  <c:v>62470</c:v>
                </c:pt>
                <c:pt idx="256">
                  <c:v>82930</c:v>
                </c:pt>
                <c:pt idx="257">
                  <c:v>63720</c:v>
                </c:pt>
                <c:pt idx="258">
                  <c:v>79180</c:v>
                </c:pt>
                <c:pt idx="259">
                  <c:v>38210</c:v>
                </c:pt>
                <c:pt idx="260">
                  <c:v>25950</c:v>
                </c:pt>
                <c:pt idx="261">
                  <c:v>56610</c:v>
                </c:pt>
                <c:pt idx="262">
                  <c:v>73710</c:v>
                </c:pt>
                <c:pt idx="263">
                  <c:v>70400</c:v>
                </c:pt>
                <c:pt idx="264">
                  <c:v>50440</c:v>
                </c:pt>
                <c:pt idx="265">
                  <c:v>66840</c:v>
                </c:pt>
                <c:pt idx="266">
                  <c:v>50170</c:v>
                </c:pt>
                <c:pt idx="267">
                  <c:v>60140</c:v>
                </c:pt>
                <c:pt idx="268">
                  <c:v>37130</c:v>
                </c:pt>
                <c:pt idx="269">
                  <c:v>42890</c:v>
                </c:pt>
                <c:pt idx="270">
                  <c:v>26220</c:v>
                </c:pt>
                <c:pt idx="271">
                  <c:v>50840</c:v>
                </c:pt>
                <c:pt idx="272">
                  <c:v>25630</c:v>
                </c:pt>
                <c:pt idx="273">
                  <c:v>60770</c:v>
                </c:pt>
                <c:pt idx="274">
                  <c:v>69600</c:v>
                </c:pt>
                <c:pt idx="275">
                  <c:v>41740</c:v>
                </c:pt>
                <c:pt idx="276">
                  <c:v>50130</c:v>
                </c:pt>
                <c:pt idx="277">
                  <c:v>21750</c:v>
                </c:pt>
                <c:pt idx="278">
                  <c:v>80490</c:v>
                </c:pt>
                <c:pt idx="279">
                  <c:v>34020</c:v>
                </c:pt>
                <c:pt idx="280">
                  <c:v>60240</c:v>
                </c:pt>
                <c:pt idx="281">
                  <c:v>39460</c:v>
                </c:pt>
                <c:pt idx="282">
                  <c:v>56440</c:v>
                </c:pt>
                <c:pt idx="283">
                  <c:v>46840</c:v>
                </c:pt>
                <c:pt idx="284">
                  <c:v>64820</c:v>
                </c:pt>
                <c:pt idx="285">
                  <c:v>52520</c:v>
                </c:pt>
                <c:pt idx="286">
                  <c:v>45940</c:v>
                </c:pt>
                <c:pt idx="287">
                  <c:v>38970</c:v>
                </c:pt>
                <c:pt idx="288">
                  <c:v>58610</c:v>
                </c:pt>
                <c:pt idx="289">
                  <c:v>30810</c:v>
                </c:pt>
                <c:pt idx="290">
                  <c:v>47730</c:v>
                </c:pt>
                <c:pt idx="291">
                  <c:v>64640</c:v>
                </c:pt>
                <c:pt idx="292">
                  <c:v>44860</c:v>
                </c:pt>
                <c:pt idx="293">
                  <c:v>55660</c:v>
                </c:pt>
                <c:pt idx="294">
                  <c:v>57530</c:v>
                </c:pt>
                <c:pt idx="295">
                  <c:v>75200</c:v>
                </c:pt>
                <c:pt idx="296">
                  <c:v>37330</c:v>
                </c:pt>
                <c:pt idx="297">
                  <c:v>35280</c:v>
                </c:pt>
                <c:pt idx="298">
                  <c:v>70610</c:v>
                </c:pt>
                <c:pt idx="299">
                  <c:v>49720</c:v>
                </c:pt>
                <c:pt idx="300">
                  <c:v>68850</c:v>
                </c:pt>
                <c:pt idx="301">
                  <c:v>50740</c:v>
                </c:pt>
                <c:pt idx="302">
                  <c:v>77070</c:v>
                </c:pt>
                <c:pt idx="303">
                  <c:v>74730</c:v>
                </c:pt>
                <c:pt idx="304">
                  <c:v>76530</c:v>
                </c:pt>
                <c:pt idx="305">
                  <c:v>68900</c:v>
                </c:pt>
                <c:pt idx="306">
                  <c:v>44960</c:v>
                </c:pt>
                <c:pt idx="307">
                  <c:v>41490</c:v>
                </c:pt>
                <c:pt idx="308">
                  <c:v>74320</c:v>
                </c:pt>
                <c:pt idx="309">
                  <c:v>73800</c:v>
                </c:pt>
                <c:pt idx="310">
                  <c:v>56400</c:v>
                </c:pt>
                <c:pt idx="311">
                  <c:v>71570</c:v>
                </c:pt>
                <c:pt idx="312">
                  <c:v>43640</c:v>
                </c:pt>
                <c:pt idx="313">
                  <c:v>35120</c:v>
                </c:pt>
                <c:pt idx="314">
                  <c:v>58670</c:v>
                </c:pt>
                <c:pt idx="315">
                  <c:v>75800</c:v>
                </c:pt>
                <c:pt idx="316">
                  <c:v>76640</c:v>
                </c:pt>
                <c:pt idx="317">
                  <c:v>31890</c:v>
                </c:pt>
                <c:pt idx="318">
                  <c:v>61670</c:v>
                </c:pt>
                <c:pt idx="319">
                  <c:v>75950</c:v>
                </c:pt>
                <c:pt idx="320">
                  <c:v>41490</c:v>
                </c:pt>
                <c:pt idx="321">
                  <c:v>66170</c:v>
                </c:pt>
                <c:pt idx="322">
                  <c:v>37980</c:v>
                </c:pt>
                <c:pt idx="323">
                  <c:v>62710</c:v>
                </c:pt>
                <c:pt idx="324">
                  <c:v>60470</c:v>
                </c:pt>
                <c:pt idx="325">
                  <c:v>35230</c:v>
                </c:pt>
                <c:pt idx="326">
                  <c:v>48550</c:v>
                </c:pt>
                <c:pt idx="327">
                  <c:v>56810</c:v>
                </c:pt>
                <c:pt idx="328">
                  <c:v>41080</c:v>
                </c:pt>
                <c:pt idx="329">
                  <c:v>51270</c:v>
                </c:pt>
                <c:pt idx="330">
                  <c:v>57500</c:v>
                </c:pt>
                <c:pt idx="331">
                  <c:v>81470</c:v>
                </c:pt>
                <c:pt idx="332">
                  <c:v>49570</c:v>
                </c:pt>
                <c:pt idx="333">
                  <c:v>45580</c:v>
                </c:pt>
                <c:pt idx="334">
                  <c:v>44660</c:v>
                </c:pt>
                <c:pt idx="335">
                  <c:v>76240</c:v>
                </c:pt>
                <c:pt idx="336">
                  <c:v>43720</c:v>
                </c:pt>
                <c:pt idx="337">
                  <c:v>46700</c:v>
                </c:pt>
                <c:pt idx="338">
                  <c:v>84690</c:v>
                </c:pt>
                <c:pt idx="339">
                  <c:v>85470</c:v>
                </c:pt>
                <c:pt idx="340">
                  <c:v>80410</c:v>
                </c:pt>
                <c:pt idx="341">
                  <c:v>46650</c:v>
                </c:pt>
                <c:pt idx="342">
                  <c:v>81840</c:v>
                </c:pt>
                <c:pt idx="343">
                  <c:v>63590</c:v>
                </c:pt>
                <c:pt idx="344">
                  <c:v>50130</c:v>
                </c:pt>
                <c:pt idx="345">
                  <c:v>45820</c:v>
                </c:pt>
                <c:pt idx="346">
                  <c:v>86710</c:v>
                </c:pt>
                <c:pt idx="347">
                  <c:v>49980</c:v>
                </c:pt>
                <c:pt idx="348">
                  <c:v>82940</c:v>
                </c:pt>
                <c:pt idx="349">
                  <c:v>40350</c:v>
                </c:pt>
                <c:pt idx="350">
                  <c:v>93950</c:v>
                </c:pt>
                <c:pt idx="351">
                  <c:v>47310</c:v>
                </c:pt>
                <c:pt idx="352">
                  <c:v>21300</c:v>
                </c:pt>
                <c:pt idx="353">
                  <c:v>62180</c:v>
                </c:pt>
                <c:pt idx="354">
                  <c:v>61460</c:v>
                </c:pt>
                <c:pt idx="355">
                  <c:v>54360</c:v>
                </c:pt>
                <c:pt idx="356">
                  <c:v>72050</c:v>
                </c:pt>
                <c:pt idx="357">
                  <c:v>48090</c:v>
                </c:pt>
                <c:pt idx="358">
                  <c:v>27310</c:v>
                </c:pt>
                <c:pt idx="359">
                  <c:v>57160</c:v>
                </c:pt>
                <c:pt idx="360">
                  <c:v>34190</c:v>
                </c:pt>
                <c:pt idx="361">
                  <c:v>35600</c:v>
                </c:pt>
                <c:pt idx="362">
                  <c:v>54670</c:v>
                </c:pt>
                <c:pt idx="363">
                  <c:v>76730</c:v>
                </c:pt>
                <c:pt idx="364">
                  <c:v>63540</c:v>
                </c:pt>
                <c:pt idx="365">
                  <c:v>36690</c:v>
                </c:pt>
                <c:pt idx="366">
                  <c:v>87370</c:v>
                </c:pt>
                <c:pt idx="367">
                  <c:v>59800</c:v>
                </c:pt>
                <c:pt idx="368">
                  <c:v>48030</c:v>
                </c:pt>
                <c:pt idx="369">
                  <c:v>96650</c:v>
                </c:pt>
                <c:pt idx="370">
                  <c:v>65500</c:v>
                </c:pt>
                <c:pt idx="371">
                  <c:v>55530</c:v>
                </c:pt>
                <c:pt idx="372">
                  <c:v>21650</c:v>
                </c:pt>
                <c:pt idx="373">
                  <c:v>31940</c:v>
                </c:pt>
                <c:pt idx="374">
                  <c:v>84690</c:v>
                </c:pt>
                <c:pt idx="375">
                  <c:v>68390</c:v>
                </c:pt>
                <c:pt idx="376">
                  <c:v>75490</c:v>
                </c:pt>
                <c:pt idx="377">
                  <c:v>39200</c:v>
                </c:pt>
                <c:pt idx="378">
                  <c:v>85670</c:v>
                </c:pt>
                <c:pt idx="379">
                  <c:v>60530</c:v>
                </c:pt>
                <c:pt idx="380">
                  <c:v>78090</c:v>
                </c:pt>
                <c:pt idx="381">
                  <c:v>50720</c:v>
                </c:pt>
                <c:pt idx="382">
                  <c:v>23090</c:v>
                </c:pt>
                <c:pt idx="383">
                  <c:v>91360</c:v>
                </c:pt>
                <c:pt idx="384">
                  <c:v>48120</c:v>
                </c:pt>
                <c:pt idx="385">
                  <c:v>75620</c:v>
                </c:pt>
                <c:pt idx="386">
                  <c:v>39420</c:v>
                </c:pt>
                <c:pt idx="387">
                  <c:v>51130</c:v>
                </c:pt>
                <c:pt idx="388">
                  <c:v>33890</c:v>
                </c:pt>
                <c:pt idx="389">
                  <c:v>87170</c:v>
                </c:pt>
                <c:pt idx="390">
                  <c:v>38600</c:v>
                </c:pt>
                <c:pt idx="391">
                  <c:v>60980</c:v>
                </c:pt>
                <c:pt idx="392">
                  <c:v>79410</c:v>
                </c:pt>
                <c:pt idx="393">
                  <c:v>82350</c:v>
                </c:pt>
                <c:pt idx="394">
                  <c:v>36740</c:v>
                </c:pt>
                <c:pt idx="395">
                  <c:v>27720</c:v>
                </c:pt>
                <c:pt idx="396">
                  <c:v>32260</c:v>
                </c:pt>
                <c:pt idx="397">
                  <c:v>53270</c:v>
                </c:pt>
                <c:pt idx="398">
                  <c:v>51480</c:v>
                </c:pt>
                <c:pt idx="399">
                  <c:v>59970</c:v>
                </c:pt>
                <c:pt idx="400">
                  <c:v>83600</c:v>
                </c:pt>
                <c:pt idx="401">
                  <c:v>63020</c:v>
                </c:pt>
                <c:pt idx="402">
                  <c:v>50920</c:v>
                </c:pt>
                <c:pt idx="403">
                  <c:v>56450</c:v>
                </c:pt>
                <c:pt idx="404">
                  <c:v>89540</c:v>
                </c:pt>
                <c:pt idx="405">
                  <c:v>46030</c:v>
                </c:pt>
                <c:pt idx="406">
                  <c:v>75110</c:v>
                </c:pt>
                <c:pt idx="407">
                  <c:v>74520</c:v>
                </c:pt>
                <c:pt idx="408">
                  <c:v>102310</c:v>
                </c:pt>
                <c:pt idx="409">
                  <c:v>53400</c:v>
                </c:pt>
                <c:pt idx="410">
                  <c:v>59760</c:v>
                </c:pt>
                <c:pt idx="411">
                  <c:v>49540</c:v>
                </c:pt>
                <c:pt idx="412">
                  <c:v>51560</c:v>
                </c:pt>
                <c:pt idx="413">
                  <c:v>49510</c:v>
                </c:pt>
                <c:pt idx="414">
                  <c:v>58610</c:v>
                </c:pt>
                <c:pt idx="415">
                  <c:v>68260</c:v>
                </c:pt>
                <c:pt idx="416">
                  <c:v>65310</c:v>
                </c:pt>
                <c:pt idx="417">
                  <c:v>52090</c:v>
                </c:pt>
                <c:pt idx="418">
                  <c:v>43860</c:v>
                </c:pt>
                <c:pt idx="419">
                  <c:v>74170</c:v>
                </c:pt>
                <c:pt idx="420">
                  <c:v>58380</c:v>
                </c:pt>
                <c:pt idx="421">
                  <c:v>91200</c:v>
                </c:pt>
                <c:pt idx="422">
                  <c:v>90940</c:v>
                </c:pt>
                <c:pt idx="423">
                  <c:v>49330</c:v>
                </c:pt>
                <c:pt idx="424">
                  <c:v>53500</c:v>
                </c:pt>
                <c:pt idx="425">
                  <c:v>54590</c:v>
                </c:pt>
                <c:pt idx="426">
                  <c:v>57450</c:v>
                </c:pt>
                <c:pt idx="427">
                  <c:v>33240</c:v>
                </c:pt>
                <c:pt idx="428">
                  <c:v>80790</c:v>
                </c:pt>
                <c:pt idx="429">
                  <c:v>61000</c:v>
                </c:pt>
                <c:pt idx="430">
                  <c:v>47620</c:v>
                </c:pt>
                <c:pt idx="431">
                  <c:v>72090</c:v>
                </c:pt>
                <c:pt idx="432">
                  <c:v>102920</c:v>
                </c:pt>
                <c:pt idx="433">
                  <c:v>61970</c:v>
                </c:pt>
                <c:pt idx="434">
                  <c:v>61040</c:v>
                </c:pt>
                <c:pt idx="435">
                  <c:v>52060</c:v>
                </c:pt>
                <c:pt idx="436">
                  <c:v>69570</c:v>
                </c:pt>
                <c:pt idx="437">
                  <c:v>66020</c:v>
                </c:pt>
                <c:pt idx="438">
                  <c:v>40000</c:v>
                </c:pt>
                <c:pt idx="439">
                  <c:v>79500</c:v>
                </c:pt>
                <c:pt idx="440">
                  <c:v>76300</c:v>
                </c:pt>
                <c:pt idx="441">
                  <c:v>69030</c:v>
                </c:pt>
                <c:pt idx="442">
                  <c:v>57140</c:v>
                </c:pt>
                <c:pt idx="443">
                  <c:v>41710</c:v>
                </c:pt>
                <c:pt idx="444">
                  <c:v>71480</c:v>
                </c:pt>
                <c:pt idx="445">
                  <c:v>33010</c:v>
                </c:pt>
                <c:pt idx="446">
                  <c:v>74570</c:v>
                </c:pt>
                <c:pt idx="447">
                  <c:v>49590</c:v>
                </c:pt>
                <c:pt idx="448">
                  <c:v>73170</c:v>
                </c:pt>
                <c:pt idx="449">
                  <c:v>79220</c:v>
                </c:pt>
                <c:pt idx="450">
                  <c:v>75880</c:v>
                </c:pt>
                <c:pt idx="451">
                  <c:v>67610</c:v>
                </c:pt>
                <c:pt idx="452">
                  <c:v>69090</c:v>
                </c:pt>
                <c:pt idx="453">
                  <c:v>35220</c:v>
                </c:pt>
                <c:pt idx="454">
                  <c:v>53940</c:v>
                </c:pt>
                <c:pt idx="455">
                  <c:v>56660</c:v>
                </c:pt>
                <c:pt idx="456">
                  <c:v>67520</c:v>
                </c:pt>
                <c:pt idx="457">
                  <c:v>38620</c:v>
                </c:pt>
                <c:pt idx="458">
                  <c:v>38890</c:v>
                </c:pt>
                <c:pt idx="459">
                  <c:v>79270</c:v>
                </c:pt>
                <c:pt idx="460">
                  <c:v>42880</c:v>
                </c:pt>
                <c:pt idx="461">
                  <c:v>44240</c:v>
                </c:pt>
                <c:pt idx="462">
                  <c:v>43190</c:v>
                </c:pt>
                <c:pt idx="463">
                  <c:v>74550</c:v>
                </c:pt>
                <c:pt idx="464">
                  <c:v>57090</c:v>
                </c:pt>
                <c:pt idx="465">
                  <c:v>56480</c:v>
                </c:pt>
                <c:pt idx="466">
                  <c:v>87410</c:v>
                </c:pt>
                <c:pt idx="467">
                  <c:v>81370</c:v>
                </c:pt>
                <c:pt idx="468">
                  <c:v>97360</c:v>
                </c:pt>
                <c:pt idx="469">
                  <c:v>77960</c:v>
                </c:pt>
                <c:pt idx="470">
                  <c:v>71240</c:v>
                </c:pt>
                <c:pt idx="471">
                  <c:v>58940</c:v>
                </c:pt>
                <c:pt idx="472">
                  <c:v>78950</c:v>
                </c:pt>
                <c:pt idx="473">
                  <c:v>36380</c:v>
                </c:pt>
                <c:pt idx="474">
                  <c:v>45160</c:v>
                </c:pt>
                <c:pt idx="475">
                  <c:v>69050</c:v>
                </c:pt>
                <c:pt idx="476">
                  <c:v>56830</c:v>
                </c:pt>
                <c:pt idx="477">
                  <c:v>93530</c:v>
                </c:pt>
                <c:pt idx="478">
                  <c:v>46920</c:v>
                </c:pt>
                <c:pt idx="479">
                  <c:v>55990</c:v>
                </c:pt>
                <c:pt idx="480">
                  <c:v>40840</c:v>
                </c:pt>
                <c:pt idx="481">
                  <c:v>64990</c:v>
                </c:pt>
                <c:pt idx="482">
                  <c:v>53550</c:v>
                </c:pt>
                <c:pt idx="483">
                  <c:v>51320</c:v>
                </c:pt>
                <c:pt idx="484">
                  <c:v>36560</c:v>
                </c:pt>
                <c:pt idx="485">
                  <c:v>66050</c:v>
                </c:pt>
                <c:pt idx="486">
                  <c:v>52400</c:v>
                </c:pt>
                <c:pt idx="487">
                  <c:v>27970</c:v>
                </c:pt>
                <c:pt idx="488">
                  <c:v>67100</c:v>
                </c:pt>
                <c:pt idx="489">
                  <c:v>43710</c:v>
                </c:pt>
                <c:pt idx="490">
                  <c:v>38600</c:v>
                </c:pt>
                <c:pt idx="491">
                  <c:v>53890</c:v>
                </c:pt>
                <c:pt idx="492">
                  <c:v>52610</c:v>
                </c:pt>
                <c:pt idx="493">
                  <c:v>43130</c:v>
                </c:pt>
                <c:pt idx="494">
                  <c:v>40300</c:v>
                </c:pt>
                <c:pt idx="495">
                  <c:v>49750</c:v>
                </c:pt>
                <c:pt idx="496">
                  <c:v>43840</c:v>
                </c:pt>
                <c:pt idx="497">
                  <c:v>56820</c:v>
                </c:pt>
                <c:pt idx="498">
                  <c:v>36350</c:v>
                </c:pt>
                <c:pt idx="499">
                  <c:v>50820</c:v>
                </c:pt>
                <c:pt idx="500">
                  <c:v>83720</c:v>
                </c:pt>
                <c:pt idx="501">
                  <c:v>46970</c:v>
                </c:pt>
                <c:pt idx="502">
                  <c:v>78020</c:v>
                </c:pt>
                <c:pt idx="503">
                  <c:v>45080</c:v>
                </c:pt>
                <c:pt idx="504">
                  <c:v>55160</c:v>
                </c:pt>
                <c:pt idx="505">
                  <c:v>72020</c:v>
                </c:pt>
                <c:pt idx="506">
                  <c:v>64010</c:v>
                </c:pt>
                <c:pt idx="507">
                  <c:v>27840</c:v>
                </c:pt>
                <c:pt idx="508">
                  <c:v>58070</c:v>
                </c:pt>
                <c:pt idx="509">
                  <c:v>51760</c:v>
                </c:pt>
                <c:pt idx="510">
                  <c:v>66050</c:v>
                </c:pt>
                <c:pt idx="511">
                  <c:v>65750</c:v>
                </c:pt>
                <c:pt idx="512">
                  <c:v>65820</c:v>
                </c:pt>
                <c:pt idx="513">
                  <c:v>46760</c:v>
                </c:pt>
                <c:pt idx="514">
                  <c:v>50940</c:v>
                </c:pt>
                <c:pt idx="515">
                  <c:v>56440</c:v>
                </c:pt>
                <c:pt idx="516">
                  <c:v>32610</c:v>
                </c:pt>
                <c:pt idx="517">
                  <c:v>62770</c:v>
                </c:pt>
                <c:pt idx="518">
                  <c:v>63600</c:v>
                </c:pt>
                <c:pt idx="519">
                  <c:v>45840</c:v>
                </c:pt>
                <c:pt idx="520">
                  <c:v>38280</c:v>
                </c:pt>
                <c:pt idx="521">
                  <c:v>50960</c:v>
                </c:pt>
                <c:pt idx="522">
                  <c:v>39480</c:v>
                </c:pt>
                <c:pt idx="523">
                  <c:v>69610</c:v>
                </c:pt>
                <c:pt idx="524">
                  <c:v>47800</c:v>
                </c:pt>
                <c:pt idx="525">
                  <c:v>44890</c:v>
                </c:pt>
                <c:pt idx="526">
                  <c:v>67420</c:v>
                </c:pt>
                <c:pt idx="527">
                  <c:v>78870</c:v>
                </c:pt>
                <c:pt idx="528">
                  <c:v>70310</c:v>
                </c:pt>
                <c:pt idx="529">
                  <c:v>38530</c:v>
                </c:pt>
                <c:pt idx="530">
                  <c:v>77570</c:v>
                </c:pt>
                <c:pt idx="531">
                  <c:v>59920</c:v>
                </c:pt>
                <c:pt idx="532">
                  <c:v>54450</c:v>
                </c:pt>
                <c:pt idx="533">
                  <c:v>50250</c:v>
                </c:pt>
                <c:pt idx="534">
                  <c:v>30790</c:v>
                </c:pt>
                <c:pt idx="535">
                  <c:v>35420</c:v>
                </c:pt>
                <c:pt idx="536">
                  <c:v>43470</c:v>
                </c:pt>
                <c:pt idx="537">
                  <c:v>61000</c:v>
                </c:pt>
                <c:pt idx="538">
                  <c:v>64780</c:v>
                </c:pt>
                <c:pt idx="539">
                  <c:v>39030</c:v>
                </c:pt>
                <c:pt idx="540">
                  <c:v>65900</c:v>
                </c:pt>
                <c:pt idx="541">
                  <c:v>46050</c:v>
                </c:pt>
                <c:pt idx="542">
                  <c:v>59070</c:v>
                </c:pt>
                <c:pt idx="543">
                  <c:v>44670</c:v>
                </c:pt>
                <c:pt idx="544">
                  <c:v>58390</c:v>
                </c:pt>
                <c:pt idx="545">
                  <c:v>80370</c:v>
                </c:pt>
                <c:pt idx="546">
                  <c:v>53230</c:v>
                </c:pt>
                <c:pt idx="547">
                  <c:v>72000</c:v>
                </c:pt>
                <c:pt idx="548">
                  <c:v>84040</c:v>
                </c:pt>
                <c:pt idx="549">
                  <c:v>52540</c:v>
                </c:pt>
                <c:pt idx="550">
                  <c:v>63510</c:v>
                </c:pt>
                <c:pt idx="551">
                  <c:v>42240</c:v>
                </c:pt>
                <c:pt idx="552">
                  <c:v>39580</c:v>
                </c:pt>
                <c:pt idx="553">
                  <c:v>54610</c:v>
                </c:pt>
                <c:pt idx="554">
                  <c:v>87330</c:v>
                </c:pt>
                <c:pt idx="555">
                  <c:v>88410</c:v>
                </c:pt>
                <c:pt idx="556">
                  <c:v>89760</c:v>
                </c:pt>
                <c:pt idx="557">
                  <c:v>101780</c:v>
                </c:pt>
                <c:pt idx="558">
                  <c:v>70290</c:v>
                </c:pt>
                <c:pt idx="559">
                  <c:v>88210</c:v>
                </c:pt>
                <c:pt idx="560">
                  <c:v>87160</c:v>
                </c:pt>
                <c:pt idx="561">
                  <c:v>41540</c:v>
                </c:pt>
                <c:pt idx="562">
                  <c:v>49170</c:v>
                </c:pt>
                <c:pt idx="563">
                  <c:v>63950</c:v>
                </c:pt>
                <c:pt idx="564">
                  <c:v>70810</c:v>
                </c:pt>
                <c:pt idx="565">
                  <c:v>49590</c:v>
                </c:pt>
                <c:pt idx="566">
                  <c:v>67290</c:v>
                </c:pt>
                <c:pt idx="567">
                  <c:v>51240</c:v>
                </c:pt>
                <c:pt idx="568">
                  <c:v>48540</c:v>
                </c:pt>
                <c:pt idx="569">
                  <c:v>72410</c:v>
                </c:pt>
                <c:pt idx="570">
                  <c:v>54370</c:v>
                </c:pt>
                <c:pt idx="571">
                  <c:v>94460</c:v>
                </c:pt>
                <c:pt idx="572">
                  <c:v>85160</c:v>
                </c:pt>
                <c:pt idx="573">
                  <c:v>52130</c:v>
                </c:pt>
                <c:pt idx="574">
                  <c:v>54650</c:v>
                </c:pt>
                <c:pt idx="575">
                  <c:v>69320</c:v>
                </c:pt>
                <c:pt idx="576">
                  <c:v>51480</c:v>
                </c:pt>
                <c:pt idx="577">
                  <c:v>50060</c:v>
                </c:pt>
                <c:pt idx="578">
                  <c:v>62180</c:v>
                </c:pt>
                <c:pt idx="579">
                  <c:v>79780</c:v>
                </c:pt>
                <c:pt idx="580">
                  <c:v>42860</c:v>
                </c:pt>
                <c:pt idx="581">
                  <c:v>54410</c:v>
                </c:pt>
                <c:pt idx="582">
                  <c:v>69390</c:v>
                </c:pt>
                <c:pt idx="583">
                  <c:v>42810</c:v>
                </c:pt>
                <c:pt idx="584">
                  <c:v>30840</c:v>
                </c:pt>
                <c:pt idx="585">
                  <c:v>56260</c:v>
                </c:pt>
                <c:pt idx="586">
                  <c:v>76470</c:v>
                </c:pt>
                <c:pt idx="587">
                  <c:v>35680</c:v>
                </c:pt>
                <c:pt idx="588">
                  <c:v>90070</c:v>
                </c:pt>
                <c:pt idx="589">
                  <c:v>33120</c:v>
                </c:pt>
                <c:pt idx="590">
                  <c:v>54060</c:v>
                </c:pt>
                <c:pt idx="591">
                  <c:v>75120</c:v>
                </c:pt>
                <c:pt idx="592">
                  <c:v>41600</c:v>
                </c:pt>
                <c:pt idx="593">
                  <c:v>20270</c:v>
                </c:pt>
                <c:pt idx="594">
                  <c:v>60060</c:v>
                </c:pt>
                <c:pt idx="595">
                  <c:v>82270</c:v>
                </c:pt>
                <c:pt idx="596">
                  <c:v>29170</c:v>
                </c:pt>
                <c:pt idx="597">
                  <c:v>68420</c:v>
                </c:pt>
                <c:pt idx="598">
                  <c:v>59130</c:v>
                </c:pt>
                <c:pt idx="599">
                  <c:v>74330</c:v>
                </c:pt>
                <c:pt idx="600">
                  <c:v>77080</c:v>
                </c:pt>
                <c:pt idx="601">
                  <c:v>76250</c:v>
                </c:pt>
                <c:pt idx="602">
                  <c:v>59540</c:v>
                </c:pt>
                <c:pt idx="603">
                  <c:v>54690</c:v>
                </c:pt>
                <c:pt idx="604">
                  <c:v>84360</c:v>
                </c:pt>
                <c:pt idx="605">
                  <c:v>51420</c:v>
                </c:pt>
                <c:pt idx="606">
                  <c:v>65120</c:v>
                </c:pt>
                <c:pt idx="607">
                  <c:v>49380</c:v>
                </c:pt>
                <c:pt idx="608">
                  <c:v>37830</c:v>
                </c:pt>
                <c:pt idx="609">
                  <c:v>35980</c:v>
                </c:pt>
                <c:pt idx="610">
                  <c:v>69190</c:v>
                </c:pt>
                <c:pt idx="611">
                  <c:v>50590</c:v>
                </c:pt>
                <c:pt idx="612">
                  <c:v>60800</c:v>
                </c:pt>
                <c:pt idx="613">
                  <c:v>31180</c:v>
                </c:pt>
                <c:pt idx="614">
                  <c:v>77790</c:v>
                </c:pt>
                <c:pt idx="615">
                  <c:v>47570</c:v>
                </c:pt>
                <c:pt idx="616">
                  <c:v>69130</c:v>
                </c:pt>
                <c:pt idx="617">
                  <c:v>75970</c:v>
                </c:pt>
                <c:pt idx="618">
                  <c:v>68350</c:v>
                </c:pt>
                <c:pt idx="619">
                  <c:v>41680</c:v>
                </c:pt>
                <c:pt idx="620">
                  <c:v>86560</c:v>
                </c:pt>
                <c:pt idx="621">
                  <c:v>81390</c:v>
                </c:pt>
                <c:pt idx="622">
                  <c:v>50730</c:v>
                </c:pt>
                <c:pt idx="623">
                  <c:v>71290</c:v>
                </c:pt>
                <c:pt idx="624">
                  <c:v>70110</c:v>
                </c:pt>
                <c:pt idx="625">
                  <c:v>61590</c:v>
                </c:pt>
                <c:pt idx="626">
                  <c:v>69370</c:v>
                </c:pt>
                <c:pt idx="627">
                  <c:v>67110</c:v>
                </c:pt>
                <c:pt idx="628">
                  <c:v>82020</c:v>
                </c:pt>
                <c:pt idx="629">
                  <c:v>62050</c:v>
                </c:pt>
                <c:pt idx="630">
                  <c:v>61730</c:v>
                </c:pt>
                <c:pt idx="631">
                  <c:v>58660</c:v>
                </c:pt>
                <c:pt idx="632">
                  <c:v>53370</c:v>
                </c:pt>
                <c:pt idx="633">
                  <c:v>39700</c:v>
                </c:pt>
                <c:pt idx="634">
                  <c:v>53750</c:v>
                </c:pt>
                <c:pt idx="635">
                  <c:v>44730</c:v>
                </c:pt>
                <c:pt idx="636">
                  <c:v>49350</c:v>
                </c:pt>
                <c:pt idx="637">
                  <c:v>43340</c:v>
                </c:pt>
                <c:pt idx="638">
                  <c:v>78090</c:v>
                </c:pt>
                <c:pt idx="639">
                  <c:v>54950</c:v>
                </c:pt>
                <c:pt idx="640">
                  <c:v>75530</c:v>
                </c:pt>
                <c:pt idx="641">
                  <c:v>57330</c:v>
                </c:pt>
                <c:pt idx="642">
                  <c:v>87930</c:v>
                </c:pt>
                <c:pt idx="643">
                  <c:v>56850</c:v>
                </c:pt>
                <c:pt idx="644">
                  <c:v>78430</c:v>
                </c:pt>
                <c:pt idx="645">
                  <c:v>63660</c:v>
                </c:pt>
                <c:pt idx="646">
                  <c:v>62960</c:v>
                </c:pt>
                <c:pt idx="647">
                  <c:v>81870</c:v>
                </c:pt>
                <c:pt idx="648">
                  <c:v>54820</c:v>
                </c:pt>
                <c:pt idx="649">
                  <c:v>116320</c:v>
                </c:pt>
                <c:pt idx="650">
                  <c:v>57200</c:v>
                </c:pt>
                <c:pt idx="651">
                  <c:v>84360</c:v>
                </c:pt>
                <c:pt idx="652">
                  <c:v>36530</c:v>
                </c:pt>
                <c:pt idx="653">
                  <c:v>81260</c:v>
                </c:pt>
                <c:pt idx="654">
                  <c:v>82350</c:v>
                </c:pt>
                <c:pt idx="655">
                  <c:v>80830</c:v>
                </c:pt>
                <c:pt idx="656">
                  <c:v>30610</c:v>
                </c:pt>
                <c:pt idx="657">
                  <c:v>51310</c:v>
                </c:pt>
                <c:pt idx="658">
                  <c:v>72940</c:v>
                </c:pt>
                <c:pt idx="659">
                  <c:v>52450</c:v>
                </c:pt>
                <c:pt idx="660">
                  <c:v>66070</c:v>
                </c:pt>
                <c:pt idx="661">
                  <c:v>43190</c:v>
                </c:pt>
                <c:pt idx="662">
                  <c:v>40730</c:v>
                </c:pt>
                <c:pt idx="663">
                  <c:v>78530</c:v>
                </c:pt>
                <c:pt idx="664">
                  <c:v>94690</c:v>
                </c:pt>
                <c:pt idx="665">
                  <c:v>44400</c:v>
                </c:pt>
                <c:pt idx="666">
                  <c:v>73800</c:v>
                </c:pt>
                <c:pt idx="667">
                  <c:v>37390</c:v>
                </c:pt>
                <c:pt idx="668">
                  <c:v>64120</c:v>
                </c:pt>
                <c:pt idx="669">
                  <c:v>66160</c:v>
                </c:pt>
                <c:pt idx="670">
                  <c:v>22310</c:v>
                </c:pt>
                <c:pt idx="671">
                  <c:v>62380</c:v>
                </c:pt>
                <c:pt idx="672">
                  <c:v>63850</c:v>
                </c:pt>
                <c:pt idx="673">
                  <c:v>36210</c:v>
                </c:pt>
                <c:pt idx="674">
                  <c:v>54590</c:v>
                </c:pt>
                <c:pt idx="675">
                  <c:v>69610</c:v>
                </c:pt>
                <c:pt idx="676">
                  <c:v>65390</c:v>
                </c:pt>
                <c:pt idx="677">
                  <c:v>78130</c:v>
                </c:pt>
                <c:pt idx="678">
                  <c:v>55710</c:v>
                </c:pt>
                <c:pt idx="679">
                  <c:v>69210</c:v>
                </c:pt>
                <c:pt idx="680">
                  <c:v>59940</c:v>
                </c:pt>
                <c:pt idx="681">
                  <c:v>72550</c:v>
                </c:pt>
                <c:pt idx="682">
                  <c:v>44260</c:v>
                </c:pt>
                <c:pt idx="683">
                  <c:v>56910</c:v>
                </c:pt>
                <c:pt idx="684">
                  <c:v>82390</c:v>
                </c:pt>
                <c:pt idx="685">
                  <c:v>54590</c:v>
                </c:pt>
                <c:pt idx="686">
                  <c:v>69990</c:v>
                </c:pt>
                <c:pt idx="687">
                  <c:v>72740</c:v>
                </c:pt>
                <c:pt idx="688">
                  <c:v>35360</c:v>
                </c:pt>
                <c:pt idx="689">
                  <c:v>94370</c:v>
                </c:pt>
                <c:pt idx="690">
                  <c:v>43520</c:v>
                </c:pt>
                <c:pt idx="691">
                  <c:v>36000</c:v>
                </c:pt>
                <c:pt idx="692">
                  <c:v>99480</c:v>
                </c:pt>
                <c:pt idx="693">
                  <c:v>83220</c:v>
                </c:pt>
                <c:pt idx="694">
                  <c:v>52940</c:v>
                </c:pt>
                <c:pt idx="695">
                  <c:v>93360</c:v>
                </c:pt>
                <c:pt idx="696">
                  <c:v>73590</c:v>
                </c:pt>
                <c:pt idx="697">
                  <c:v>53840</c:v>
                </c:pt>
                <c:pt idx="698">
                  <c:v>47350</c:v>
                </c:pt>
                <c:pt idx="699">
                  <c:v>65080</c:v>
                </c:pt>
                <c:pt idx="700">
                  <c:v>62050</c:v>
                </c:pt>
                <c:pt idx="701">
                  <c:v>30020</c:v>
                </c:pt>
                <c:pt idx="702">
                  <c:v>49510</c:v>
                </c:pt>
                <c:pt idx="703">
                  <c:v>64320</c:v>
                </c:pt>
                <c:pt idx="704">
                  <c:v>35590</c:v>
                </c:pt>
                <c:pt idx="705">
                  <c:v>63050</c:v>
                </c:pt>
                <c:pt idx="706">
                  <c:v>65300</c:v>
                </c:pt>
                <c:pt idx="707">
                  <c:v>69560</c:v>
                </c:pt>
                <c:pt idx="708">
                  <c:v>41910</c:v>
                </c:pt>
                <c:pt idx="709">
                  <c:v>28330</c:v>
                </c:pt>
                <c:pt idx="710">
                  <c:v>55980</c:v>
                </c:pt>
                <c:pt idx="711">
                  <c:v>61080</c:v>
                </c:pt>
                <c:pt idx="712">
                  <c:v>51380</c:v>
                </c:pt>
                <c:pt idx="713">
                  <c:v>84410</c:v>
                </c:pt>
                <c:pt idx="714">
                  <c:v>60680</c:v>
                </c:pt>
                <c:pt idx="715">
                  <c:v>64690</c:v>
                </c:pt>
                <c:pt idx="716">
                  <c:v>45780</c:v>
                </c:pt>
                <c:pt idx="717">
                  <c:v>41800</c:v>
                </c:pt>
                <c:pt idx="718">
                  <c:v>53230</c:v>
                </c:pt>
                <c:pt idx="719">
                  <c:v>36160</c:v>
                </c:pt>
                <c:pt idx="720">
                  <c:v>40450</c:v>
                </c:pt>
                <c:pt idx="721">
                  <c:v>57910</c:v>
                </c:pt>
                <c:pt idx="722">
                  <c:v>36280</c:v>
                </c:pt>
                <c:pt idx="723">
                  <c:v>39190</c:v>
                </c:pt>
                <c:pt idx="724">
                  <c:v>62380</c:v>
                </c:pt>
                <c:pt idx="725">
                  <c:v>21470</c:v>
                </c:pt>
                <c:pt idx="726">
                  <c:v>34610</c:v>
                </c:pt>
                <c:pt idx="727">
                  <c:v>88120</c:v>
                </c:pt>
                <c:pt idx="728">
                  <c:v>59190</c:v>
                </c:pt>
                <c:pt idx="729">
                  <c:v>36290</c:v>
                </c:pt>
                <c:pt idx="730">
                  <c:v>53760</c:v>
                </c:pt>
                <c:pt idx="731">
                  <c:v>66300</c:v>
                </c:pt>
                <c:pt idx="732">
                  <c:v>93000</c:v>
                </c:pt>
                <c:pt idx="733">
                  <c:v>65660</c:v>
                </c:pt>
                <c:pt idx="734">
                  <c:v>81930</c:v>
                </c:pt>
                <c:pt idx="735">
                  <c:v>60060</c:v>
                </c:pt>
                <c:pt idx="736">
                  <c:v>59530</c:v>
                </c:pt>
                <c:pt idx="737">
                  <c:v>46380</c:v>
                </c:pt>
                <c:pt idx="738">
                  <c:v>76200</c:v>
                </c:pt>
                <c:pt idx="739">
                  <c:v>56860</c:v>
                </c:pt>
                <c:pt idx="740">
                  <c:v>86620</c:v>
                </c:pt>
                <c:pt idx="741">
                  <c:v>49730</c:v>
                </c:pt>
                <c:pt idx="742">
                  <c:v>88370</c:v>
                </c:pt>
                <c:pt idx="743">
                  <c:v>49160</c:v>
                </c:pt>
                <c:pt idx="744">
                  <c:v>77740</c:v>
                </c:pt>
                <c:pt idx="745">
                  <c:v>38560</c:v>
                </c:pt>
                <c:pt idx="746">
                  <c:v>51990</c:v>
                </c:pt>
                <c:pt idx="747">
                  <c:v>39970</c:v>
                </c:pt>
                <c:pt idx="748">
                  <c:v>46040</c:v>
                </c:pt>
                <c:pt idx="749">
                  <c:v>49500</c:v>
                </c:pt>
                <c:pt idx="750">
                  <c:v>76670</c:v>
                </c:pt>
                <c:pt idx="751">
                  <c:v>75800</c:v>
                </c:pt>
                <c:pt idx="752">
                  <c:v>81720</c:v>
                </c:pt>
                <c:pt idx="753">
                  <c:v>58440</c:v>
                </c:pt>
                <c:pt idx="754">
                  <c:v>85720</c:v>
                </c:pt>
                <c:pt idx="755">
                  <c:v>70940</c:v>
                </c:pt>
                <c:pt idx="756">
                  <c:v>62420</c:v>
                </c:pt>
                <c:pt idx="757">
                  <c:v>56880</c:v>
                </c:pt>
                <c:pt idx="758">
                  <c:v>101820</c:v>
                </c:pt>
                <c:pt idx="759">
                  <c:v>86890</c:v>
                </c:pt>
                <c:pt idx="760">
                  <c:v>47300</c:v>
                </c:pt>
                <c:pt idx="761">
                  <c:v>31270</c:v>
                </c:pt>
                <c:pt idx="762">
                  <c:v>65410</c:v>
                </c:pt>
                <c:pt idx="763">
                  <c:v>54200</c:v>
                </c:pt>
                <c:pt idx="764">
                  <c:v>67390</c:v>
                </c:pt>
                <c:pt idx="765">
                  <c:v>54530</c:v>
                </c:pt>
                <c:pt idx="766">
                  <c:v>79760</c:v>
                </c:pt>
                <c:pt idx="767">
                  <c:v>78060</c:v>
                </c:pt>
                <c:pt idx="768">
                  <c:v>74080</c:v>
                </c:pt>
                <c:pt idx="769">
                  <c:v>52990</c:v>
                </c:pt>
                <c:pt idx="770">
                  <c:v>70580</c:v>
                </c:pt>
                <c:pt idx="771">
                  <c:v>34310</c:v>
                </c:pt>
                <c:pt idx="772">
                  <c:v>74160</c:v>
                </c:pt>
                <c:pt idx="773">
                  <c:v>59190</c:v>
                </c:pt>
                <c:pt idx="774">
                  <c:v>43370</c:v>
                </c:pt>
                <c:pt idx="775">
                  <c:v>17670</c:v>
                </c:pt>
                <c:pt idx="776">
                  <c:v>56710</c:v>
                </c:pt>
                <c:pt idx="777">
                  <c:v>59820</c:v>
                </c:pt>
                <c:pt idx="778">
                  <c:v>36190</c:v>
                </c:pt>
                <c:pt idx="779">
                  <c:v>60440</c:v>
                </c:pt>
                <c:pt idx="780">
                  <c:v>75300</c:v>
                </c:pt>
                <c:pt idx="781">
                  <c:v>74080</c:v>
                </c:pt>
                <c:pt idx="782">
                  <c:v>60440</c:v>
                </c:pt>
                <c:pt idx="783">
                  <c:v>80720</c:v>
                </c:pt>
                <c:pt idx="784">
                  <c:v>47060</c:v>
                </c:pt>
                <c:pt idx="785">
                  <c:v>86830</c:v>
                </c:pt>
                <c:pt idx="786">
                  <c:v>56790</c:v>
                </c:pt>
                <c:pt idx="787">
                  <c:v>67090</c:v>
                </c:pt>
                <c:pt idx="788">
                  <c:v>44370</c:v>
                </c:pt>
                <c:pt idx="789">
                  <c:v>82970</c:v>
                </c:pt>
                <c:pt idx="790">
                  <c:v>56230</c:v>
                </c:pt>
                <c:pt idx="791">
                  <c:v>53760</c:v>
                </c:pt>
                <c:pt idx="792">
                  <c:v>55390</c:v>
                </c:pt>
                <c:pt idx="793">
                  <c:v>73500</c:v>
                </c:pt>
                <c:pt idx="794">
                  <c:v>41050</c:v>
                </c:pt>
                <c:pt idx="795">
                  <c:v>67320</c:v>
                </c:pt>
                <c:pt idx="796">
                  <c:v>65890</c:v>
                </c:pt>
                <c:pt idx="797">
                  <c:v>56380</c:v>
                </c:pt>
                <c:pt idx="798">
                  <c:v>85670</c:v>
                </c:pt>
                <c:pt idx="799">
                  <c:v>70830</c:v>
                </c:pt>
                <c:pt idx="800">
                  <c:v>48180</c:v>
                </c:pt>
                <c:pt idx="801">
                  <c:v>51910</c:v>
                </c:pt>
                <c:pt idx="802">
                  <c:v>44320</c:v>
                </c:pt>
                <c:pt idx="803">
                  <c:v>58940</c:v>
                </c:pt>
                <c:pt idx="804">
                  <c:v>73610</c:v>
                </c:pt>
                <c:pt idx="805">
                  <c:v>54060</c:v>
                </c:pt>
                <c:pt idx="806">
                  <c:v>85000</c:v>
                </c:pt>
                <c:pt idx="807">
                  <c:v>49030</c:v>
                </c:pt>
                <c:pt idx="808">
                  <c:v>63300</c:v>
                </c:pt>
                <c:pt idx="809">
                  <c:v>84300</c:v>
                </c:pt>
                <c:pt idx="810">
                  <c:v>81390</c:v>
                </c:pt>
                <c:pt idx="811">
                  <c:v>95900</c:v>
                </c:pt>
                <c:pt idx="812">
                  <c:v>71830</c:v>
                </c:pt>
                <c:pt idx="813">
                  <c:v>79310</c:v>
                </c:pt>
                <c:pt idx="814">
                  <c:v>87890</c:v>
                </c:pt>
                <c:pt idx="815">
                  <c:v>48610</c:v>
                </c:pt>
                <c:pt idx="816">
                  <c:v>73160</c:v>
                </c:pt>
                <c:pt idx="817">
                  <c:v>36280</c:v>
                </c:pt>
                <c:pt idx="818">
                  <c:v>49720</c:v>
                </c:pt>
                <c:pt idx="819">
                  <c:v>44400</c:v>
                </c:pt>
                <c:pt idx="820">
                  <c:v>47590</c:v>
                </c:pt>
                <c:pt idx="821">
                  <c:v>51460</c:v>
                </c:pt>
                <c:pt idx="822">
                  <c:v>57750</c:v>
                </c:pt>
                <c:pt idx="823">
                  <c:v>66000</c:v>
                </c:pt>
                <c:pt idx="824">
                  <c:v>45950</c:v>
                </c:pt>
                <c:pt idx="825">
                  <c:v>53900</c:v>
                </c:pt>
                <c:pt idx="826">
                  <c:v>37920</c:v>
                </c:pt>
                <c:pt idx="827">
                  <c:v>63100</c:v>
                </c:pt>
                <c:pt idx="828">
                  <c:v>36770</c:v>
                </c:pt>
                <c:pt idx="829">
                  <c:v>43910</c:v>
                </c:pt>
                <c:pt idx="830">
                  <c:v>66390</c:v>
                </c:pt>
                <c:pt idx="831">
                  <c:v>59160</c:v>
                </c:pt>
                <c:pt idx="832">
                  <c:v>38510</c:v>
                </c:pt>
                <c:pt idx="833">
                  <c:v>46220</c:v>
                </c:pt>
                <c:pt idx="834">
                  <c:v>41500</c:v>
                </c:pt>
                <c:pt idx="835">
                  <c:v>58160</c:v>
                </c:pt>
                <c:pt idx="836">
                  <c:v>38530</c:v>
                </c:pt>
                <c:pt idx="837">
                  <c:v>55880</c:v>
                </c:pt>
                <c:pt idx="838">
                  <c:v>70940</c:v>
                </c:pt>
                <c:pt idx="839">
                  <c:v>53940</c:v>
                </c:pt>
                <c:pt idx="840">
                  <c:v>43030</c:v>
                </c:pt>
                <c:pt idx="841">
                  <c:v>59820</c:v>
                </c:pt>
                <c:pt idx="842">
                  <c:v>55500</c:v>
                </c:pt>
                <c:pt idx="843">
                  <c:v>49990</c:v>
                </c:pt>
                <c:pt idx="844">
                  <c:v>42980</c:v>
                </c:pt>
                <c:pt idx="845">
                  <c:v>65970</c:v>
                </c:pt>
                <c:pt idx="846">
                  <c:v>59290</c:v>
                </c:pt>
                <c:pt idx="847">
                  <c:v>63020</c:v>
                </c:pt>
                <c:pt idx="848">
                  <c:v>73810</c:v>
                </c:pt>
                <c:pt idx="849">
                  <c:v>70230</c:v>
                </c:pt>
                <c:pt idx="850">
                  <c:v>59950</c:v>
                </c:pt>
                <c:pt idx="851">
                  <c:v>78100</c:v>
                </c:pt>
                <c:pt idx="852">
                  <c:v>16370</c:v>
                </c:pt>
                <c:pt idx="853">
                  <c:v>92640</c:v>
                </c:pt>
                <c:pt idx="854">
                  <c:v>63540</c:v>
                </c:pt>
                <c:pt idx="855">
                  <c:v>87220</c:v>
                </c:pt>
                <c:pt idx="856">
                  <c:v>41990</c:v>
                </c:pt>
                <c:pt idx="857">
                  <c:v>79410</c:v>
                </c:pt>
                <c:pt idx="858">
                  <c:v>54380</c:v>
                </c:pt>
                <c:pt idx="859">
                  <c:v>58600</c:v>
                </c:pt>
                <c:pt idx="860">
                  <c:v>48950</c:v>
                </c:pt>
                <c:pt idx="861">
                  <c:v>40670</c:v>
                </c:pt>
                <c:pt idx="862">
                  <c:v>52340</c:v>
                </c:pt>
                <c:pt idx="863">
                  <c:v>39140</c:v>
                </c:pt>
                <c:pt idx="864">
                  <c:v>41090</c:v>
                </c:pt>
                <c:pt idx="865">
                  <c:v>25600</c:v>
                </c:pt>
                <c:pt idx="866">
                  <c:v>100900</c:v>
                </c:pt>
                <c:pt idx="867">
                  <c:v>77080</c:v>
                </c:pt>
                <c:pt idx="868">
                  <c:v>105150</c:v>
                </c:pt>
                <c:pt idx="869">
                  <c:v>80580</c:v>
                </c:pt>
                <c:pt idx="870">
                  <c:v>46230</c:v>
                </c:pt>
                <c:pt idx="871">
                  <c:v>98260</c:v>
                </c:pt>
                <c:pt idx="872">
                  <c:v>75930</c:v>
                </c:pt>
                <c:pt idx="873">
                  <c:v>52050</c:v>
                </c:pt>
                <c:pt idx="874">
                  <c:v>87000</c:v>
                </c:pt>
                <c:pt idx="875">
                  <c:v>60270</c:v>
                </c:pt>
                <c:pt idx="876">
                  <c:v>88270</c:v>
                </c:pt>
                <c:pt idx="877">
                  <c:v>57820</c:v>
                </c:pt>
                <c:pt idx="878">
                  <c:v>61210</c:v>
                </c:pt>
                <c:pt idx="879">
                  <c:v>76420</c:v>
                </c:pt>
                <c:pt idx="880">
                  <c:v>70980</c:v>
                </c:pt>
                <c:pt idx="881">
                  <c:v>76740</c:v>
                </c:pt>
                <c:pt idx="882">
                  <c:v>47920</c:v>
                </c:pt>
                <c:pt idx="883">
                  <c:v>52160</c:v>
                </c:pt>
                <c:pt idx="884">
                  <c:v>32740</c:v>
                </c:pt>
                <c:pt idx="885">
                  <c:v>72270</c:v>
                </c:pt>
                <c:pt idx="886">
                  <c:v>77430</c:v>
                </c:pt>
                <c:pt idx="887">
                  <c:v>92370</c:v>
                </c:pt>
                <c:pt idx="888">
                  <c:v>34880</c:v>
                </c:pt>
                <c:pt idx="889">
                  <c:v>46580</c:v>
                </c:pt>
                <c:pt idx="890">
                  <c:v>70620</c:v>
                </c:pt>
                <c:pt idx="891">
                  <c:v>66390</c:v>
                </c:pt>
                <c:pt idx="892">
                  <c:v>82080</c:v>
                </c:pt>
                <c:pt idx="893">
                  <c:v>76440</c:v>
                </c:pt>
                <c:pt idx="894">
                  <c:v>96610</c:v>
                </c:pt>
                <c:pt idx="895">
                  <c:v>54340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BA-4E25-9A7D-8A544B4B62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666368"/>
        <c:axId val="664668168"/>
      </c:scatterChart>
      <c:valAx>
        <c:axId val="664666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Store</a:t>
                </a:r>
                <a:r>
                  <a:rPr lang="en-US" b="1" baseline="0">
                    <a:solidFill>
                      <a:schemeClr val="tx1"/>
                    </a:solidFill>
                  </a:rPr>
                  <a:t> Area</a:t>
                </a:r>
                <a:endParaRPr lang="en-US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668168"/>
        <c:crosses val="autoZero"/>
        <c:crossBetween val="midCat"/>
      </c:valAx>
      <c:valAx>
        <c:axId val="664668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666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chemeClr val="tx1"/>
                </a:solidFill>
              </a:rPr>
              <a:t>Does store area influence the daily customer count?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25400" cap="flat" cmpd="sng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Dataset!$B$2:$B$897</c:f>
              <c:numCache>
                <c:formatCode>_(* #,##0_);_(* \(#,##0\);_(* "-"??_);_(@_)</c:formatCode>
                <c:ptCount val="896"/>
                <c:pt idx="0">
                  <c:v>1659</c:v>
                </c:pt>
                <c:pt idx="1">
                  <c:v>1461</c:v>
                </c:pt>
                <c:pt idx="2">
                  <c:v>1340</c:v>
                </c:pt>
                <c:pt idx="3">
                  <c:v>1451</c:v>
                </c:pt>
                <c:pt idx="4">
                  <c:v>1770</c:v>
                </c:pt>
                <c:pt idx="5">
                  <c:v>1442</c:v>
                </c:pt>
                <c:pt idx="6">
                  <c:v>1542</c:v>
                </c:pt>
                <c:pt idx="7">
                  <c:v>1261</c:v>
                </c:pt>
                <c:pt idx="8">
                  <c:v>1090</c:v>
                </c:pt>
                <c:pt idx="9">
                  <c:v>1030</c:v>
                </c:pt>
                <c:pt idx="10">
                  <c:v>1187</c:v>
                </c:pt>
                <c:pt idx="11">
                  <c:v>1751</c:v>
                </c:pt>
                <c:pt idx="12">
                  <c:v>1746</c:v>
                </c:pt>
                <c:pt idx="13">
                  <c:v>1615</c:v>
                </c:pt>
                <c:pt idx="14">
                  <c:v>1469</c:v>
                </c:pt>
                <c:pt idx="15">
                  <c:v>1644</c:v>
                </c:pt>
                <c:pt idx="16">
                  <c:v>1578</c:v>
                </c:pt>
                <c:pt idx="17">
                  <c:v>1703</c:v>
                </c:pt>
                <c:pt idx="18">
                  <c:v>1438</c:v>
                </c:pt>
                <c:pt idx="19">
                  <c:v>1940</c:v>
                </c:pt>
                <c:pt idx="20">
                  <c:v>1421</c:v>
                </c:pt>
                <c:pt idx="21">
                  <c:v>1458</c:v>
                </c:pt>
                <c:pt idx="22">
                  <c:v>1719</c:v>
                </c:pt>
                <c:pt idx="23">
                  <c:v>1449</c:v>
                </c:pt>
                <c:pt idx="24">
                  <c:v>1234</c:v>
                </c:pt>
                <c:pt idx="25">
                  <c:v>1732</c:v>
                </c:pt>
                <c:pt idx="26">
                  <c:v>1475</c:v>
                </c:pt>
                <c:pt idx="27">
                  <c:v>1390</c:v>
                </c:pt>
                <c:pt idx="28">
                  <c:v>1642</c:v>
                </c:pt>
                <c:pt idx="29">
                  <c:v>1715</c:v>
                </c:pt>
                <c:pt idx="30">
                  <c:v>1439</c:v>
                </c:pt>
                <c:pt idx="31">
                  <c:v>1250</c:v>
                </c:pt>
                <c:pt idx="32">
                  <c:v>1331</c:v>
                </c:pt>
                <c:pt idx="33">
                  <c:v>1784</c:v>
                </c:pt>
                <c:pt idx="34">
                  <c:v>1375</c:v>
                </c:pt>
                <c:pt idx="35">
                  <c:v>1871</c:v>
                </c:pt>
                <c:pt idx="36">
                  <c:v>1442</c:v>
                </c:pt>
                <c:pt idx="37">
                  <c:v>1174</c:v>
                </c:pt>
                <c:pt idx="38">
                  <c:v>1839</c:v>
                </c:pt>
                <c:pt idx="39">
                  <c:v>1270</c:v>
                </c:pt>
                <c:pt idx="40">
                  <c:v>1435</c:v>
                </c:pt>
                <c:pt idx="41">
                  <c:v>965</c:v>
                </c:pt>
                <c:pt idx="42">
                  <c:v>1665</c:v>
                </c:pt>
                <c:pt idx="43">
                  <c:v>1780</c:v>
                </c:pt>
                <c:pt idx="44">
                  <c:v>1009</c:v>
                </c:pt>
                <c:pt idx="45">
                  <c:v>1227</c:v>
                </c:pt>
                <c:pt idx="46">
                  <c:v>1769</c:v>
                </c:pt>
                <c:pt idx="47">
                  <c:v>1660</c:v>
                </c:pt>
                <c:pt idx="48">
                  <c:v>1472</c:v>
                </c:pt>
                <c:pt idx="49">
                  <c:v>1408</c:v>
                </c:pt>
                <c:pt idx="50">
                  <c:v>1514</c:v>
                </c:pt>
                <c:pt idx="51">
                  <c:v>1565</c:v>
                </c:pt>
                <c:pt idx="52">
                  <c:v>1074</c:v>
                </c:pt>
                <c:pt idx="53">
                  <c:v>1864</c:v>
                </c:pt>
                <c:pt idx="54">
                  <c:v>1570</c:v>
                </c:pt>
                <c:pt idx="55">
                  <c:v>1417</c:v>
                </c:pt>
                <c:pt idx="56">
                  <c:v>1734</c:v>
                </c:pt>
                <c:pt idx="57">
                  <c:v>1470</c:v>
                </c:pt>
                <c:pt idx="58">
                  <c:v>1761</c:v>
                </c:pt>
                <c:pt idx="59">
                  <c:v>1756</c:v>
                </c:pt>
                <c:pt idx="60">
                  <c:v>1704</c:v>
                </c:pt>
                <c:pt idx="61">
                  <c:v>2011</c:v>
                </c:pt>
                <c:pt idx="62">
                  <c:v>1472</c:v>
                </c:pt>
                <c:pt idx="63">
                  <c:v>1310</c:v>
                </c:pt>
                <c:pt idx="64">
                  <c:v>1544</c:v>
                </c:pt>
                <c:pt idx="65">
                  <c:v>1707</c:v>
                </c:pt>
                <c:pt idx="66">
                  <c:v>1881</c:v>
                </c:pt>
                <c:pt idx="67">
                  <c:v>1416</c:v>
                </c:pt>
                <c:pt idx="68">
                  <c:v>1631</c:v>
                </c:pt>
                <c:pt idx="69">
                  <c:v>1318</c:v>
                </c:pt>
                <c:pt idx="70">
                  <c:v>1692</c:v>
                </c:pt>
                <c:pt idx="71">
                  <c:v>1152</c:v>
                </c:pt>
                <c:pt idx="72">
                  <c:v>891</c:v>
                </c:pt>
                <c:pt idx="73">
                  <c:v>1468</c:v>
                </c:pt>
                <c:pt idx="74">
                  <c:v>1539</c:v>
                </c:pt>
                <c:pt idx="75">
                  <c:v>1635</c:v>
                </c:pt>
                <c:pt idx="76">
                  <c:v>1267</c:v>
                </c:pt>
                <c:pt idx="77">
                  <c:v>1250</c:v>
                </c:pt>
                <c:pt idx="78">
                  <c:v>1720</c:v>
                </c:pt>
                <c:pt idx="79">
                  <c:v>1462</c:v>
                </c:pt>
                <c:pt idx="80">
                  <c:v>1431</c:v>
                </c:pt>
                <c:pt idx="81">
                  <c:v>1539</c:v>
                </c:pt>
                <c:pt idx="82">
                  <c:v>1441</c:v>
                </c:pt>
                <c:pt idx="83">
                  <c:v>1572</c:v>
                </c:pt>
                <c:pt idx="84">
                  <c:v>1287</c:v>
                </c:pt>
                <c:pt idx="85">
                  <c:v>1468</c:v>
                </c:pt>
                <c:pt idx="86">
                  <c:v>1931</c:v>
                </c:pt>
                <c:pt idx="87">
                  <c:v>1252</c:v>
                </c:pt>
                <c:pt idx="88">
                  <c:v>1238</c:v>
                </c:pt>
                <c:pt idx="89">
                  <c:v>1479</c:v>
                </c:pt>
                <c:pt idx="90">
                  <c:v>1590</c:v>
                </c:pt>
                <c:pt idx="91">
                  <c:v>2169</c:v>
                </c:pt>
                <c:pt idx="92">
                  <c:v>1838</c:v>
                </c:pt>
                <c:pt idx="93">
                  <c:v>1385</c:v>
                </c:pt>
                <c:pt idx="94">
                  <c:v>1921</c:v>
                </c:pt>
                <c:pt idx="95">
                  <c:v>1975</c:v>
                </c:pt>
                <c:pt idx="96">
                  <c:v>1853</c:v>
                </c:pt>
                <c:pt idx="97">
                  <c:v>1816</c:v>
                </c:pt>
                <c:pt idx="98">
                  <c:v>1785</c:v>
                </c:pt>
                <c:pt idx="99">
                  <c:v>1579</c:v>
                </c:pt>
                <c:pt idx="100">
                  <c:v>1096</c:v>
                </c:pt>
                <c:pt idx="101">
                  <c:v>1919</c:v>
                </c:pt>
                <c:pt idx="102">
                  <c:v>1262</c:v>
                </c:pt>
                <c:pt idx="103">
                  <c:v>1374</c:v>
                </c:pt>
                <c:pt idx="104">
                  <c:v>1309</c:v>
                </c:pt>
                <c:pt idx="105">
                  <c:v>1207</c:v>
                </c:pt>
                <c:pt idx="106">
                  <c:v>1692</c:v>
                </c:pt>
                <c:pt idx="107">
                  <c:v>1929</c:v>
                </c:pt>
                <c:pt idx="108">
                  <c:v>1573</c:v>
                </c:pt>
                <c:pt idx="109">
                  <c:v>1415</c:v>
                </c:pt>
                <c:pt idx="110">
                  <c:v>1162</c:v>
                </c:pt>
                <c:pt idx="111">
                  <c:v>1485</c:v>
                </c:pt>
                <c:pt idx="112">
                  <c:v>1897</c:v>
                </c:pt>
                <c:pt idx="113">
                  <c:v>1607</c:v>
                </c:pt>
                <c:pt idx="114">
                  <c:v>1909</c:v>
                </c:pt>
                <c:pt idx="115">
                  <c:v>1274</c:v>
                </c:pt>
                <c:pt idx="116">
                  <c:v>1157</c:v>
                </c:pt>
                <c:pt idx="117">
                  <c:v>1712</c:v>
                </c:pt>
                <c:pt idx="118">
                  <c:v>1500</c:v>
                </c:pt>
                <c:pt idx="119">
                  <c:v>1682</c:v>
                </c:pt>
                <c:pt idx="120">
                  <c:v>1441</c:v>
                </c:pt>
                <c:pt idx="121">
                  <c:v>1525</c:v>
                </c:pt>
                <c:pt idx="122">
                  <c:v>1408</c:v>
                </c:pt>
                <c:pt idx="123">
                  <c:v>1947</c:v>
                </c:pt>
                <c:pt idx="124">
                  <c:v>1164</c:v>
                </c:pt>
                <c:pt idx="125">
                  <c:v>1787</c:v>
                </c:pt>
                <c:pt idx="126">
                  <c:v>1871</c:v>
                </c:pt>
                <c:pt idx="127">
                  <c:v>1718</c:v>
                </c:pt>
                <c:pt idx="128">
                  <c:v>1365</c:v>
                </c:pt>
                <c:pt idx="129">
                  <c:v>1368</c:v>
                </c:pt>
                <c:pt idx="130">
                  <c:v>1342</c:v>
                </c:pt>
                <c:pt idx="131">
                  <c:v>1076</c:v>
                </c:pt>
                <c:pt idx="132">
                  <c:v>1396</c:v>
                </c:pt>
                <c:pt idx="133">
                  <c:v>1713</c:v>
                </c:pt>
                <c:pt idx="134">
                  <c:v>1370</c:v>
                </c:pt>
                <c:pt idx="135">
                  <c:v>1667</c:v>
                </c:pt>
                <c:pt idx="136">
                  <c:v>1638</c:v>
                </c:pt>
                <c:pt idx="137">
                  <c:v>1581</c:v>
                </c:pt>
                <c:pt idx="138">
                  <c:v>1795</c:v>
                </c:pt>
                <c:pt idx="139">
                  <c:v>1179</c:v>
                </c:pt>
                <c:pt idx="140">
                  <c:v>1978</c:v>
                </c:pt>
                <c:pt idx="141">
                  <c:v>1688</c:v>
                </c:pt>
                <c:pt idx="142">
                  <c:v>1214</c:v>
                </c:pt>
                <c:pt idx="143">
                  <c:v>1504</c:v>
                </c:pt>
                <c:pt idx="144">
                  <c:v>1498</c:v>
                </c:pt>
                <c:pt idx="145">
                  <c:v>1462</c:v>
                </c:pt>
                <c:pt idx="146">
                  <c:v>1442</c:v>
                </c:pt>
                <c:pt idx="147">
                  <c:v>1250</c:v>
                </c:pt>
                <c:pt idx="148">
                  <c:v>1229</c:v>
                </c:pt>
                <c:pt idx="149">
                  <c:v>1936</c:v>
                </c:pt>
                <c:pt idx="150">
                  <c:v>1369</c:v>
                </c:pt>
                <c:pt idx="151">
                  <c:v>1662</c:v>
                </c:pt>
                <c:pt idx="152">
                  <c:v>1548</c:v>
                </c:pt>
                <c:pt idx="153">
                  <c:v>1649</c:v>
                </c:pt>
                <c:pt idx="154">
                  <c:v>1393</c:v>
                </c:pt>
                <c:pt idx="155">
                  <c:v>1450</c:v>
                </c:pt>
                <c:pt idx="156">
                  <c:v>1613</c:v>
                </c:pt>
                <c:pt idx="157">
                  <c:v>1408</c:v>
                </c:pt>
                <c:pt idx="158">
                  <c:v>775</c:v>
                </c:pt>
                <c:pt idx="159">
                  <c:v>1275</c:v>
                </c:pt>
                <c:pt idx="160">
                  <c:v>1740</c:v>
                </c:pt>
                <c:pt idx="161">
                  <c:v>1372</c:v>
                </c:pt>
                <c:pt idx="162">
                  <c:v>1414</c:v>
                </c:pt>
                <c:pt idx="163">
                  <c:v>2044</c:v>
                </c:pt>
                <c:pt idx="164">
                  <c:v>1823</c:v>
                </c:pt>
                <c:pt idx="165">
                  <c:v>955</c:v>
                </c:pt>
                <c:pt idx="166">
                  <c:v>1465</c:v>
                </c:pt>
                <c:pt idx="167">
                  <c:v>1331</c:v>
                </c:pt>
                <c:pt idx="168">
                  <c:v>1232</c:v>
                </c:pt>
                <c:pt idx="169">
                  <c:v>1481</c:v>
                </c:pt>
                <c:pt idx="170">
                  <c:v>1343</c:v>
                </c:pt>
                <c:pt idx="171">
                  <c:v>1539</c:v>
                </c:pt>
                <c:pt idx="172">
                  <c:v>1007</c:v>
                </c:pt>
                <c:pt idx="173">
                  <c:v>1762</c:v>
                </c:pt>
                <c:pt idx="174">
                  <c:v>1527</c:v>
                </c:pt>
                <c:pt idx="175">
                  <c:v>1356</c:v>
                </c:pt>
                <c:pt idx="176">
                  <c:v>1536</c:v>
                </c:pt>
                <c:pt idx="177">
                  <c:v>1605</c:v>
                </c:pt>
                <c:pt idx="178">
                  <c:v>1704</c:v>
                </c:pt>
                <c:pt idx="179">
                  <c:v>1626</c:v>
                </c:pt>
                <c:pt idx="180">
                  <c:v>1612</c:v>
                </c:pt>
                <c:pt idx="181">
                  <c:v>1174</c:v>
                </c:pt>
                <c:pt idx="182">
                  <c:v>1923</c:v>
                </c:pt>
                <c:pt idx="183">
                  <c:v>1702</c:v>
                </c:pt>
                <c:pt idx="184">
                  <c:v>1398</c:v>
                </c:pt>
                <c:pt idx="185">
                  <c:v>1437</c:v>
                </c:pt>
                <c:pt idx="186">
                  <c:v>1524</c:v>
                </c:pt>
                <c:pt idx="187">
                  <c:v>1660</c:v>
                </c:pt>
                <c:pt idx="188">
                  <c:v>1302</c:v>
                </c:pt>
                <c:pt idx="189">
                  <c:v>1666</c:v>
                </c:pt>
                <c:pt idx="190">
                  <c:v>1391</c:v>
                </c:pt>
                <c:pt idx="191">
                  <c:v>1778</c:v>
                </c:pt>
                <c:pt idx="192">
                  <c:v>1462</c:v>
                </c:pt>
                <c:pt idx="193">
                  <c:v>1751</c:v>
                </c:pt>
                <c:pt idx="194">
                  <c:v>1652</c:v>
                </c:pt>
                <c:pt idx="195">
                  <c:v>1841</c:v>
                </c:pt>
                <c:pt idx="196">
                  <c:v>1496</c:v>
                </c:pt>
                <c:pt idx="197">
                  <c:v>1504</c:v>
                </c:pt>
                <c:pt idx="198">
                  <c:v>1524</c:v>
                </c:pt>
                <c:pt idx="199">
                  <c:v>1148</c:v>
                </c:pt>
                <c:pt idx="200">
                  <c:v>1468</c:v>
                </c:pt>
                <c:pt idx="201">
                  <c:v>1310</c:v>
                </c:pt>
                <c:pt idx="202">
                  <c:v>1321</c:v>
                </c:pt>
                <c:pt idx="203">
                  <c:v>992</c:v>
                </c:pt>
                <c:pt idx="204">
                  <c:v>1540</c:v>
                </c:pt>
                <c:pt idx="205">
                  <c:v>1807</c:v>
                </c:pt>
                <c:pt idx="206">
                  <c:v>1526</c:v>
                </c:pt>
                <c:pt idx="207">
                  <c:v>1406</c:v>
                </c:pt>
                <c:pt idx="208">
                  <c:v>1703</c:v>
                </c:pt>
                <c:pt idx="209">
                  <c:v>1575</c:v>
                </c:pt>
                <c:pt idx="210">
                  <c:v>1309</c:v>
                </c:pt>
                <c:pt idx="211">
                  <c:v>1488</c:v>
                </c:pt>
                <c:pt idx="212">
                  <c:v>1658</c:v>
                </c:pt>
                <c:pt idx="213">
                  <c:v>1863</c:v>
                </c:pt>
                <c:pt idx="214">
                  <c:v>1458</c:v>
                </c:pt>
                <c:pt idx="215">
                  <c:v>1604</c:v>
                </c:pt>
                <c:pt idx="216">
                  <c:v>1575</c:v>
                </c:pt>
                <c:pt idx="217">
                  <c:v>1525</c:v>
                </c:pt>
                <c:pt idx="218">
                  <c:v>1451</c:v>
                </c:pt>
                <c:pt idx="219">
                  <c:v>1390</c:v>
                </c:pt>
                <c:pt idx="220">
                  <c:v>1442</c:v>
                </c:pt>
                <c:pt idx="221">
                  <c:v>1620</c:v>
                </c:pt>
                <c:pt idx="222">
                  <c:v>1251</c:v>
                </c:pt>
                <c:pt idx="223">
                  <c:v>1318</c:v>
                </c:pt>
                <c:pt idx="224">
                  <c:v>1647</c:v>
                </c:pt>
                <c:pt idx="225">
                  <c:v>1829</c:v>
                </c:pt>
                <c:pt idx="226">
                  <c:v>1852</c:v>
                </c:pt>
                <c:pt idx="227">
                  <c:v>1699</c:v>
                </c:pt>
                <c:pt idx="228">
                  <c:v>1325</c:v>
                </c:pt>
                <c:pt idx="229">
                  <c:v>1350</c:v>
                </c:pt>
                <c:pt idx="230">
                  <c:v>1347</c:v>
                </c:pt>
                <c:pt idx="231">
                  <c:v>1397</c:v>
                </c:pt>
                <c:pt idx="232">
                  <c:v>1245</c:v>
                </c:pt>
                <c:pt idx="233">
                  <c:v>1366</c:v>
                </c:pt>
                <c:pt idx="234">
                  <c:v>1378</c:v>
                </c:pt>
                <c:pt idx="235">
                  <c:v>1767</c:v>
                </c:pt>
                <c:pt idx="236">
                  <c:v>1184</c:v>
                </c:pt>
                <c:pt idx="237">
                  <c:v>1257</c:v>
                </c:pt>
                <c:pt idx="238">
                  <c:v>1863</c:v>
                </c:pt>
                <c:pt idx="239">
                  <c:v>1881</c:v>
                </c:pt>
                <c:pt idx="240">
                  <c:v>1329</c:v>
                </c:pt>
                <c:pt idx="241">
                  <c:v>1539</c:v>
                </c:pt>
                <c:pt idx="242">
                  <c:v>1557</c:v>
                </c:pt>
                <c:pt idx="243">
                  <c:v>2007</c:v>
                </c:pt>
                <c:pt idx="244">
                  <c:v>1185</c:v>
                </c:pt>
                <c:pt idx="245">
                  <c:v>1657</c:v>
                </c:pt>
                <c:pt idx="246">
                  <c:v>1294</c:v>
                </c:pt>
                <c:pt idx="247">
                  <c:v>1296</c:v>
                </c:pt>
                <c:pt idx="248">
                  <c:v>1733</c:v>
                </c:pt>
                <c:pt idx="249">
                  <c:v>1641</c:v>
                </c:pt>
                <c:pt idx="250">
                  <c:v>1373</c:v>
                </c:pt>
                <c:pt idx="251">
                  <c:v>1550</c:v>
                </c:pt>
                <c:pt idx="252">
                  <c:v>1583</c:v>
                </c:pt>
                <c:pt idx="253">
                  <c:v>1428</c:v>
                </c:pt>
                <c:pt idx="254">
                  <c:v>1604</c:v>
                </c:pt>
                <c:pt idx="255">
                  <c:v>1439</c:v>
                </c:pt>
                <c:pt idx="256">
                  <c:v>1648</c:v>
                </c:pt>
                <c:pt idx="257">
                  <c:v>1025</c:v>
                </c:pt>
                <c:pt idx="258">
                  <c:v>2001</c:v>
                </c:pt>
                <c:pt idx="259">
                  <c:v>1145</c:v>
                </c:pt>
                <c:pt idx="260">
                  <c:v>1174</c:v>
                </c:pt>
                <c:pt idx="261">
                  <c:v>913</c:v>
                </c:pt>
                <c:pt idx="262">
                  <c:v>1199</c:v>
                </c:pt>
                <c:pt idx="263">
                  <c:v>1875</c:v>
                </c:pt>
                <c:pt idx="264">
                  <c:v>1153</c:v>
                </c:pt>
                <c:pt idx="265">
                  <c:v>1240</c:v>
                </c:pt>
                <c:pt idx="266">
                  <c:v>1381</c:v>
                </c:pt>
                <c:pt idx="267">
                  <c:v>1701</c:v>
                </c:pt>
                <c:pt idx="268">
                  <c:v>1206</c:v>
                </c:pt>
                <c:pt idx="269">
                  <c:v>1476</c:v>
                </c:pt>
                <c:pt idx="270">
                  <c:v>1189</c:v>
                </c:pt>
                <c:pt idx="271">
                  <c:v>1837</c:v>
                </c:pt>
                <c:pt idx="272">
                  <c:v>1319</c:v>
                </c:pt>
                <c:pt idx="273">
                  <c:v>1617</c:v>
                </c:pt>
                <c:pt idx="274">
                  <c:v>1631</c:v>
                </c:pt>
                <c:pt idx="275">
                  <c:v>1517</c:v>
                </c:pt>
                <c:pt idx="276">
                  <c:v>1764</c:v>
                </c:pt>
                <c:pt idx="277">
                  <c:v>1572</c:v>
                </c:pt>
                <c:pt idx="278">
                  <c:v>1855</c:v>
                </c:pt>
                <c:pt idx="279">
                  <c:v>1327</c:v>
                </c:pt>
                <c:pt idx="280">
                  <c:v>1270</c:v>
                </c:pt>
                <c:pt idx="281">
                  <c:v>1734</c:v>
                </c:pt>
                <c:pt idx="282">
                  <c:v>1533</c:v>
                </c:pt>
                <c:pt idx="283">
                  <c:v>1390</c:v>
                </c:pt>
                <c:pt idx="284">
                  <c:v>1856</c:v>
                </c:pt>
                <c:pt idx="285">
                  <c:v>1000</c:v>
                </c:pt>
                <c:pt idx="286">
                  <c:v>1313</c:v>
                </c:pt>
                <c:pt idx="287">
                  <c:v>1494</c:v>
                </c:pt>
                <c:pt idx="288">
                  <c:v>1386</c:v>
                </c:pt>
                <c:pt idx="289">
                  <c:v>1979</c:v>
                </c:pt>
                <c:pt idx="290">
                  <c:v>1057</c:v>
                </c:pt>
                <c:pt idx="291">
                  <c:v>902</c:v>
                </c:pt>
                <c:pt idx="292">
                  <c:v>1347</c:v>
                </c:pt>
                <c:pt idx="293">
                  <c:v>1314</c:v>
                </c:pt>
                <c:pt idx="294">
                  <c:v>1513</c:v>
                </c:pt>
                <c:pt idx="295">
                  <c:v>1305</c:v>
                </c:pt>
                <c:pt idx="296">
                  <c:v>1180</c:v>
                </c:pt>
                <c:pt idx="297">
                  <c:v>1142</c:v>
                </c:pt>
                <c:pt idx="298">
                  <c:v>1471</c:v>
                </c:pt>
                <c:pt idx="299">
                  <c:v>1075</c:v>
                </c:pt>
                <c:pt idx="300">
                  <c:v>1578</c:v>
                </c:pt>
                <c:pt idx="301">
                  <c:v>1585</c:v>
                </c:pt>
                <c:pt idx="302">
                  <c:v>1391</c:v>
                </c:pt>
                <c:pt idx="303">
                  <c:v>1577</c:v>
                </c:pt>
                <c:pt idx="304">
                  <c:v>1092</c:v>
                </c:pt>
                <c:pt idx="305">
                  <c:v>1375</c:v>
                </c:pt>
                <c:pt idx="306">
                  <c:v>1523</c:v>
                </c:pt>
                <c:pt idx="307">
                  <c:v>1373</c:v>
                </c:pt>
                <c:pt idx="308">
                  <c:v>1550</c:v>
                </c:pt>
                <c:pt idx="309">
                  <c:v>1614</c:v>
                </c:pt>
                <c:pt idx="310">
                  <c:v>1566</c:v>
                </c:pt>
                <c:pt idx="311">
                  <c:v>2019</c:v>
                </c:pt>
                <c:pt idx="312">
                  <c:v>1494</c:v>
                </c:pt>
                <c:pt idx="313">
                  <c:v>1659</c:v>
                </c:pt>
                <c:pt idx="314">
                  <c:v>1766</c:v>
                </c:pt>
                <c:pt idx="315">
                  <c:v>1293</c:v>
                </c:pt>
                <c:pt idx="316">
                  <c:v>1375</c:v>
                </c:pt>
                <c:pt idx="317">
                  <c:v>1236</c:v>
                </c:pt>
                <c:pt idx="318">
                  <c:v>1332</c:v>
                </c:pt>
                <c:pt idx="319">
                  <c:v>1513</c:v>
                </c:pt>
                <c:pt idx="320">
                  <c:v>1208</c:v>
                </c:pt>
                <c:pt idx="321">
                  <c:v>1190</c:v>
                </c:pt>
                <c:pt idx="322">
                  <c:v>1448</c:v>
                </c:pt>
                <c:pt idx="323">
                  <c:v>1771</c:v>
                </c:pt>
                <c:pt idx="324">
                  <c:v>1365</c:v>
                </c:pt>
                <c:pt idx="325">
                  <c:v>1510</c:v>
                </c:pt>
                <c:pt idx="326">
                  <c:v>1458</c:v>
                </c:pt>
                <c:pt idx="327">
                  <c:v>1808</c:v>
                </c:pt>
                <c:pt idx="328">
                  <c:v>1615</c:v>
                </c:pt>
                <c:pt idx="329">
                  <c:v>1640</c:v>
                </c:pt>
                <c:pt idx="330">
                  <c:v>1060</c:v>
                </c:pt>
                <c:pt idx="331">
                  <c:v>1633</c:v>
                </c:pt>
                <c:pt idx="332">
                  <c:v>1222</c:v>
                </c:pt>
                <c:pt idx="333">
                  <c:v>1619</c:v>
                </c:pt>
                <c:pt idx="334">
                  <c:v>1624</c:v>
                </c:pt>
                <c:pt idx="335">
                  <c:v>1887</c:v>
                </c:pt>
                <c:pt idx="336">
                  <c:v>1320</c:v>
                </c:pt>
                <c:pt idx="337">
                  <c:v>1450</c:v>
                </c:pt>
                <c:pt idx="338">
                  <c:v>1455</c:v>
                </c:pt>
                <c:pt idx="339">
                  <c:v>966</c:v>
                </c:pt>
                <c:pt idx="340">
                  <c:v>1922</c:v>
                </c:pt>
                <c:pt idx="341">
                  <c:v>1678</c:v>
                </c:pt>
                <c:pt idx="342">
                  <c:v>1638</c:v>
                </c:pt>
                <c:pt idx="343">
                  <c:v>1145</c:v>
                </c:pt>
                <c:pt idx="344">
                  <c:v>2004</c:v>
                </c:pt>
                <c:pt idx="345">
                  <c:v>1954</c:v>
                </c:pt>
                <c:pt idx="346">
                  <c:v>1577</c:v>
                </c:pt>
                <c:pt idx="347">
                  <c:v>1766</c:v>
                </c:pt>
                <c:pt idx="348">
                  <c:v>1362</c:v>
                </c:pt>
                <c:pt idx="349">
                  <c:v>1886</c:v>
                </c:pt>
                <c:pt idx="350">
                  <c:v>1291</c:v>
                </c:pt>
                <c:pt idx="351">
                  <c:v>1584</c:v>
                </c:pt>
                <c:pt idx="352">
                  <c:v>1397</c:v>
                </c:pt>
                <c:pt idx="353">
                  <c:v>1445</c:v>
                </c:pt>
                <c:pt idx="354">
                  <c:v>1433</c:v>
                </c:pt>
                <c:pt idx="355">
                  <c:v>1269</c:v>
                </c:pt>
                <c:pt idx="356">
                  <c:v>1798</c:v>
                </c:pt>
                <c:pt idx="357">
                  <c:v>1514</c:v>
                </c:pt>
                <c:pt idx="358">
                  <c:v>1015</c:v>
                </c:pt>
                <c:pt idx="359">
                  <c:v>1495</c:v>
                </c:pt>
                <c:pt idx="360">
                  <c:v>1759</c:v>
                </c:pt>
                <c:pt idx="361">
                  <c:v>1219</c:v>
                </c:pt>
                <c:pt idx="362">
                  <c:v>1571</c:v>
                </c:pt>
                <c:pt idx="363">
                  <c:v>1404</c:v>
                </c:pt>
                <c:pt idx="364">
                  <c:v>1124</c:v>
                </c:pt>
                <c:pt idx="365">
                  <c:v>1514</c:v>
                </c:pt>
                <c:pt idx="366">
                  <c:v>1207</c:v>
                </c:pt>
                <c:pt idx="367">
                  <c:v>1484</c:v>
                </c:pt>
                <c:pt idx="368">
                  <c:v>1398</c:v>
                </c:pt>
                <c:pt idx="369">
                  <c:v>1769</c:v>
                </c:pt>
                <c:pt idx="370">
                  <c:v>1111</c:v>
                </c:pt>
                <c:pt idx="371">
                  <c:v>1078</c:v>
                </c:pt>
                <c:pt idx="372">
                  <c:v>1876</c:v>
                </c:pt>
                <c:pt idx="373">
                  <c:v>1909</c:v>
                </c:pt>
                <c:pt idx="374">
                  <c:v>1940</c:v>
                </c:pt>
                <c:pt idx="375">
                  <c:v>1391</c:v>
                </c:pt>
                <c:pt idx="376">
                  <c:v>1496</c:v>
                </c:pt>
                <c:pt idx="377">
                  <c:v>1412</c:v>
                </c:pt>
                <c:pt idx="378">
                  <c:v>1121</c:v>
                </c:pt>
                <c:pt idx="379">
                  <c:v>1691</c:v>
                </c:pt>
                <c:pt idx="380">
                  <c:v>1599</c:v>
                </c:pt>
                <c:pt idx="381">
                  <c:v>1208</c:v>
                </c:pt>
                <c:pt idx="382">
                  <c:v>1454</c:v>
                </c:pt>
                <c:pt idx="383">
                  <c:v>1555</c:v>
                </c:pt>
                <c:pt idx="384">
                  <c:v>1554</c:v>
                </c:pt>
                <c:pt idx="385">
                  <c:v>1491</c:v>
                </c:pt>
                <c:pt idx="386">
                  <c:v>1415</c:v>
                </c:pt>
                <c:pt idx="387">
                  <c:v>1487</c:v>
                </c:pt>
                <c:pt idx="388">
                  <c:v>1339</c:v>
                </c:pt>
                <c:pt idx="389">
                  <c:v>1320</c:v>
                </c:pt>
                <c:pt idx="390">
                  <c:v>1509</c:v>
                </c:pt>
                <c:pt idx="391">
                  <c:v>1406</c:v>
                </c:pt>
                <c:pt idx="392">
                  <c:v>1264</c:v>
                </c:pt>
                <c:pt idx="393">
                  <c:v>1905</c:v>
                </c:pt>
                <c:pt idx="394">
                  <c:v>1209</c:v>
                </c:pt>
                <c:pt idx="395">
                  <c:v>1546</c:v>
                </c:pt>
                <c:pt idx="396">
                  <c:v>1689</c:v>
                </c:pt>
                <c:pt idx="397">
                  <c:v>1153</c:v>
                </c:pt>
                <c:pt idx="398">
                  <c:v>2063</c:v>
                </c:pt>
                <c:pt idx="399">
                  <c:v>1848</c:v>
                </c:pt>
                <c:pt idx="400">
                  <c:v>1718</c:v>
                </c:pt>
                <c:pt idx="401">
                  <c:v>1480</c:v>
                </c:pt>
                <c:pt idx="402">
                  <c:v>1439</c:v>
                </c:pt>
                <c:pt idx="403">
                  <c:v>1576</c:v>
                </c:pt>
                <c:pt idx="404">
                  <c:v>1948</c:v>
                </c:pt>
                <c:pt idx="405">
                  <c:v>1613</c:v>
                </c:pt>
                <c:pt idx="406">
                  <c:v>896</c:v>
                </c:pt>
                <c:pt idx="407">
                  <c:v>1625</c:v>
                </c:pt>
                <c:pt idx="408">
                  <c:v>1303</c:v>
                </c:pt>
                <c:pt idx="409">
                  <c:v>1340</c:v>
                </c:pt>
                <c:pt idx="410">
                  <c:v>1410</c:v>
                </c:pt>
                <c:pt idx="411">
                  <c:v>1432</c:v>
                </c:pt>
                <c:pt idx="412">
                  <c:v>1891</c:v>
                </c:pt>
                <c:pt idx="413">
                  <c:v>1322</c:v>
                </c:pt>
                <c:pt idx="414">
                  <c:v>1378</c:v>
                </c:pt>
                <c:pt idx="415">
                  <c:v>1462</c:v>
                </c:pt>
                <c:pt idx="416">
                  <c:v>1440</c:v>
                </c:pt>
                <c:pt idx="417">
                  <c:v>1421</c:v>
                </c:pt>
                <c:pt idx="418">
                  <c:v>1280</c:v>
                </c:pt>
                <c:pt idx="419">
                  <c:v>1431</c:v>
                </c:pt>
                <c:pt idx="420">
                  <c:v>1161</c:v>
                </c:pt>
                <c:pt idx="421">
                  <c:v>1175</c:v>
                </c:pt>
                <c:pt idx="422">
                  <c:v>1395</c:v>
                </c:pt>
                <c:pt idx="423">
                  <c:v>1443</c:v>
                </c:pt>
                <c:pt idx="424">
                  <c:v>1247</c:v>
                </c:pt>
                <c:pt idx="425">
                  <c:v>1788</c:v>
                </c:pt>
                <c:pt idx="426">
                  <c:v>1138</c:v>
                </c:pt>
                <c:pt idx="427">
                  <c:v>1709</c:v>
                </c:pt>
                <c:pt idx="428">
                  <c:v>1777</c:v>
                </c:pt>
                <c:pt idx="429">
                  <c:v>1612</c:v>
                </c:pt>
                <c:pt idx="430">
                  <c:v>1618</c:v>
                </c:pt>
                <c:pt idx="431">
                  <c:v>1311</c:v>
                </c:pt>
                <c:pt idx="432">
                  <c:v>1365</c:v>
                </c:pt>
                <c:pt idx="433">
                  <c:v>1249</c:v>
                </c:pt>
                <c:pt idx="434">
                  <c:v>1373</c:v>
                </c:pt>
                <c:pt idx="435">
                  <c:v>1536</c:v>
                </c:pt>
                <c:pt idx="436">
                  <c:v>1744</c:v>
                </c:pt>
                <c:pt idx="437">
                  <c:v>1513</c:v>
                </c:pt>
                <c:pt idx="438">
                  <c:v>1297</c:v>
                </c:pt>
                <c:pt idx="439">
                  <c:v>1908</c:v>
                </c:pt>
                <c:pt idx="440">
                  <c:v>1721</c:v>
                </c:pt>
                <c:pt idx="441">
                  <c:v>1243</c:v>
                </c:pt>
                <c:pt idx="442">
                  <c:v>1472</c:v>
                </c:pt>
                <c:pt idx="443">
                  <c:v>1307</c:v>
                </c:pt>
                <c:pt idx="444">
                  <c:v>1628</c:v>
                </c:pt>
                <c:pt idx="445">
                  <c:v>1556</c:v>
                </c:pt>
                <c:pt idx="446">
                  <c:v>1179</c:v>
                </c:pt>
                <c:pt idx="447">
                  <c:v>1768</c:v>
                </c:pt>
                <c:pt idx="448">
                  <c:v>1378</c:v>
                </c:pt>
                <c:pt idx="449">
                  <c:v>1685</c:v>
                </c:pt>
                <c:pt idx="450">
                  <c:v>1474</c:v>
                </c:pt>
                <c:pt idx="451">
                  <c:v>1794</c:v>
                </c:pt>
                <c:pt idx="452">
                  <c:v>1086</c:v>
                </c:pt>
                <c:pt idx="453">
                  <c:v>1808</c:v>
                </c:pt>
                <c:pt idx="454">
                  <c:v>1501</c:v>
                </c:pt>
                <c:pt idx="455">
                  <c:v>1353</c:v>
                </c:pt>
                <c:pt idx="456">
                  <c:v>1455</c:v>
                </c:pt>
                <c:pt idx="457">
                  <c:v>1165</c:v>
                </c:pt>
                <c:pt idx="458">
                  <c:v>1332</c:v>
                </c:pt>
                <c:pt idx="459">
                  <c:v>1396</c:v>
                </c:pt>
                <c:pt idx="460">
                  <c:v>1513</c:v>
                </c:pt>
                <c:pt idx="461">
                  <c:v>1618</c:v>
                </c:pt>
                <c:pt idx="462">
                  <c:v>1845</c:v>
                </c:pt>
                <c:pt idx="463">
                  <c:v>1172</c:v>
                </c:pt>
                <c:pt idx="464">
                  <c:v>1436</c:v>
                </c:pt>
                <c:pt idx="465">
                  <c:v>1738</c:v>
                </c:pt>
                <c:pt idx="466">
                  <c:v>2229</c:v>
                </c:pt>
                <c:pt idx="467">
                  <c:v>1490</c:v>
                </c:pt>
                <c:pt idx="468">
                  <c:v>1060</c:v>
                </c:pt>
                <c:pt idx="469">
                  <c:v>2015</c:v>
                </c:pt>
                <c:pt idx="470">
                  <c:v>1611</c:v>
                </c:pt>
                <c:pt idx="471">
                  <c:v>1187</c:v>
                </c:pt>
                <c:pt idx="472">
                  <c:v>1430</c:v>
                </c:pt>
                <c:pt idx="473">
                  <c:v>1543</c:v>
                </c:pt>
                <c:pt idx="474">
                  <c:v>1836</c:v>
                </c:pt>
                <c:pt idx="475">
                  <c:v>1463</c:v>
                </c:pt>
                <c:pt idx="476">
                  <c:v>1213</c:v>
                </c:pt>
                <c:pt idx="477">
                  <c:v>1244</c:v>
                </c:pt>
                <c:pt idx="478">
                  <c:v>1745</c:v>
                </c:pt>
                <c:pt idx="479">
                  <c:v>933</c:v>
                </c:pt>
                <c:pt idx="480">
                  <c:v>1764</c:v>
                </c:pt>
                <c:pt idx="481">
                  <c:v>1675</c:v>
                </c:pt>
                <c:pt idx="482">
                  <c:v>1688</c:v>
                </c:pt>
                <c:pt idx="483">
                  <c:v>1842</c:v>
                </c:pt>
                <c:pt idx="484">
                  <c:v>1316</c:v>
                </c:pt>
                <c:pt idx="485">
                  <c:v>1440</c:v>
                </c:pt>
                <c:pt idx="486">
                  <c:v>1760</c:v>
                </c:pt>
                <c:pt idx="487">
                  <c:v>1323</c:v>
                </c:pt>
                <c:pt idx="488">
                  <c:v>1230</c:v>
                </c:pt>
                <c:pt idx="489">
                  <c:v>1540</c:v>
                </c:pt>
                <c:pt idx="490">
                  <c:v>1167</c:v>
                </c:pt>
                <c:pt idx="491">
                  <c:v>1429</c:v>
                </c:pt>
                <c:pt idx="492">
                  <c:v>1491</c:v>
                </c:pt>
                <c:pt idx="493">
                  <c:v>1313</c:v>
                </c:pt>
                <c:pt idx="494">
                  <c:v>1609</c:v>
                </c:pt>
                <c:pt idx="495">
                  <c:v>1109</c:v>
                </c:pt>
                <c:pt idx="496">
                  <c:v>1207</c:v>
                </c:pt>
                <c:pt idx="497">
                  <c:v>902</c:v>
                </c:pt>
                <c:pt idx="498">
                  <c:v>1191</c:v>
                </c:pt>
                <c:pt idx="499">
                  <c:v>1335</c:v>
                </c:pt>
                <c:pt idx="500">
                  <c:v>1382</c:v>
                </c:pt>
                <c:pt idx="501">
                  <c:v>1588</c:v>
                </c:pt>
                <c:pt idx="502">
                  <c:v>1918</c:v>
                </c:pt>
                <c:pt idx="503">
                  <c:v>1484</c:v>
                </c:pt>
                <c:pt idx="504">
                  <c:v>1334</c:v>
                </c:pt>
                <c:pt idx="505">
                  <c:v>1556</c:v>
                </c:pt>
                <c:pt idx="506">
                  <c:v>1784</c:v>
                </c:pt>
                <c:pt idx="507">
                  <c:v>1244</c:v>
                </c:pt>
                <c:pt idx="508">
                  <c:v>1496</c:v>
                </c:pt>
                <c:pt idx="509">
                  <c:v>1719</c:v>
                </c:pt>
                <c:pt idx="510">
                  <c:v>1678</c:v>
                </c:pt>
                <c:pt idx="511">
                  <c:v>1247</c:v>
                </c:pt>
                <c:pt idx="512">
                  <c:v>1191</c:v>
                </c:pt>
                <c:pt idx="513">
                  <c:v>1832</c:v>
                </c:pt>
                <c:pt idx="514">
                  <c:v>1271</c:v>
                </c:pt>
                <c:pt idx="515">
                  <c:v>1735</c:v>
                </c:pt>
                <c:pt idx="516">
                  <c:v>1627</c:v>
                </c:pt>
                <c:pt idx="517">
                  <c:v>1351</c:v>
                </c:pt>
                <c:pt idx="518">
                  <c:v>1520</c:v>
                </c:pt>
                <c:pt idx="519">
                  <c:v>1490</c:v>
                </c:pt>
                <c:pt idx="520">
                  <c:v>1777</c:v>
                </c:pt>
                <c:pt idx="521">
                  <c:v>1688</c:v>
                </c:pt>
                <c:pt idx="522">
                  <c:v>1537</c:v>
                </c:pt>
                <c:pt idx="523">
                  <c:v>1622</c:v>
                </c:pt>
                <c:pt idx="524">
                  <c:v>1148</c:v>
                </c:pt>
                <c:pt idx="525">
                  <c:v>1001</c:v>
                </c:pt>
                <c:pt idx="526">
                  <c:v>1857</c:v>
                </c:pt>
                <c:pt idx="527">
                  <c:v>1552</c:v>
                </c:pt>
                <c:pt idx="528">
                  <c:v>1700</c:v>
                </c:pt>
                <c:pt idx="529">
                  <c:v>1554</c:v>
                </c:pt>
                <c:pt idx="530">
                  <c:v>1482</c:v>
                </c:pt>
                <c:pt idx="531">
                  <c:v>1275</c:v>
                </c:pt>
                <c:pt idx="532">
                  <c:v>1642</c:v>
                </c:pt>
                <c:pt idx="533">
                  <c:v>1381</c:v>
                </c:pt>
                <c:pt idx="534">
                  <c:v>1381</c:v>
                </c:pt>
                <c:pt idx="535">
                  <c:v>1057</c:v>
                </c:pt>
                <c:pt idx="536">
                  <c:v>1192</c:v>
                </c:pt>
                <c:pt idx="537">
                  <c:v>1601</c:v>
                </c:pt>
                <c:pt idx="538">
                  <c:v>1622</c:v>
                </c:pt>
                <c:pt idx="539">
                  <c:v>1607</c:v>
                </c:pt>
                <c:pt idx="540">
                  <c:v>2214</c:v>
                </c:pt>
                <c:pt idx="541">
                  <c:v>1633</c:v>
                </c:pt>
                <c:pt idx="542">
                  <c:v>1546</c:v>
                </c:pt>
                <c:pt idx="543">
                  <c:v>1475</c:v>
                </c:pt>
                <c:pt idx="544">
                  <c:v>1270</c:v>
                </c:pt>
                <c:pt idx="545">
                  <c:v>1185</c:v>
                </c:pt>
                <c:pt idx="546">
                  <c:v>1614</c:v>
                </c:pt>
                <c:pt idx="547">
                  <c:v>1141</c:v>
                </c:pt>
                <c:pt idx="548">
                  <c:v>1244</c:v>
                </c:pt>
                <c:pt idx="549">
                  <c:v>869</c:v>
                </c:pt>
                <c:pt idx="550">
                  <c:v>2049</c:v>
                </c:pt>
                <c:pt idx="551">
                  <c:v>1883</c:v>
                </c:pt>
                <c:pt idx="552">
                  <c:v>1526</c:v>
                </c:pt>
                <c:pt idx="553">
                  <c:v>1165</c:v>
                </c:pt>
                <c:pt idx="554">
                  <c:v>1832</c:v>
                </c:pt>
                <c:pt idx="555">
                  <c:v>1723</c:v>
                </c:pt>
                <c:pt idx="556">
                  <c:v>932</c:v>
                </c:pt>
                <c:pt idx="557">
                  <c:v>1137</c:v>
                </c:pt>
                <c:pt idx="558">
                  <c:v>1231</c:v>
                </c:pt>
                <c:pt idx="559">
                  <c:v>1237</c:v>
                </c:pt>
                <c:pt idx="560">
                  <c:v>1371</c:v>
                </c:pt>
                <c:pt idx="561">
                  <c:v>1767</c:v>
                </c:pt>
                <c:pt idx="562">
                  <c:v>1748</c:v>
                </c:pt>
                <c:pt idx="563">
                  <c:v>1212</c:v>
                </c:pt>
                <c:pt idx="564">
                  <c:v>1466</c:v>
                </c:pt>
                <c:pt idx="565">
                  <c:v>1152</c:v>
                </c:pt>
                <c:pt idx="566">
                  <c:v>1439</c:v>
                </c:pt>
                <c:pt idx="567">
                  <c:v>2026</c:v>
                </c:pt>
                <c:pt idx="568">
                  <c:v>1772</c:v>
                </c:pt>
                <c:pt idx="569">
                  <c:v>1511</c:v>
                </c:pt>
                <c:pt idx="570">
                  <c:v>1199</c:v>
                </c:pt>
                <c:pt idx="571">
                  <c:v>1834</c:v>
                </c:pt>
                <c:pt idx="572">
                  <c:v>1143</c:v>
                </c:pt>
                <c:pt idx="573">
                  <c:v>1494</c:v>
                </c:pt>
                <c:pt idx="574">
                  <c:v>1770</c:v>
                </c:pt>
                <c:pt idx="575">
                  <c:v>1455</c:v>
                </c:pt>
                <c:pt idx="576">
                  <c:v>1141</c:v>
                </c:pt>
                <c:pt idx="577">
                  <c:v>1586</c:v>
                </c:pt>
                <c:pt idx="578">
                  <c:v>1701</c:v>
                </c:pt>
                <c:pt idx="579">
                  <c:v>1860</c:v>
                </c:pt>
                <c:pt idx="580">
                  <c:v>1167</c:v>
                </c:pt>
                <c:pt idx="581">
                  <c:v>1424</c:v>
                </c:pt>
                <c:pt idx="582">
                  <c:v>1710</c:v>
                </c:pt>
                <c:pt idx="583">
                  <c:v>1408</c:v>
                </c:pt>
                <c:pt idx="584">
                  <c:v>1517</c:v>
                </c:pt>
                <c:pt idx="585">
                  <c:v>1227</c:v>
                </c:pt>
                <c:pt idx="586">
                  <c:v>1609</c:v>
                </c:pt>
                <c:pt idx="587">
                  <c:v>1553</c:v>
                </c:pt>
                <c:pt idx="588">
                  <c:v>1814</c:v>
                </c:pt>
                <c:pt idx="589">
                  <c:v>1240</c:v>
                </c:pt>
                <c:pt idx="590">
                  <c:v>1206</c:v>
                </c:pt>
                <c:pt idx="591">
                  <c:v>1847</c:v>
                </c:pt>
                <c:pt idx="592">
                  <c:v>1009</c:v>
                </c:pt>
                <c:pt idx="593">
                  <c:v>1624</c:v>
                </c:pt>
                <c:pt idx="594">
                  <c:v>1612</c:v>
                </c:pt>
                <c:pt idx="595">
                  <c:v>1498</c:v>
                </c:pt>
                <c:pt idx="596">
                  <c:v>946</c:v>
                </c:pt>
                <c:pt idx="597">
                  <c:v>1563</c:v>
                </c:pt>
                <c:pt idx="598">
                  <c:v>1664</c:v>
                </c:pt>
                <c:pt idx="599">
                  <c:v>1619</c:v>
                </c:pt>
                <c:pt idx="600">
                  <c:v>1433</c:v>
                </c:pt>
                <c:pt idx="601">
                  <c:v>1241</c:v>
                </c:pt>
                <c:pt idx="602">
                  <c:v>1429</c:v>
                </c:pt>
                <c:pt idx="603">
                  <c:v>1241</c:v>
                </c:pt>
                <c:pt idx="604">
                  <c:v>1078</c:v>
                </c:pt>
                <c:pt idx="605">
                  <c:v>1690</c:v>
                </c:pt>
                <c:pt idx="606">
                  <c:v>1289</c:v>
                </c:pt>
                <c:pt idx="607">
                  <c:v>1581</c:v>
                </c:pt>
                <c:pt idx="608">
                  <c:v>1608</c:v>
                </c:pt>
                <c:pt idx="609">
                  <c:v>1344</c:v>
                </c:pt>
                <c:pt idx="610">
                  <c:v>1513</c:v>
                </c:pt>
                <c:pt idx="611">
                  <c:v>1529</c:v>
                </c:pt>
                <c:pt idx="612">
                  <c:v>1677</c:v>
                </c:pt>
                <c:pt idx="613">
                  <c:v>1015</c:v>
                </c:pt>
                <c:pt idx="614">
                  <c:v>1438</c:v>
                </c:pt>
                <c:pt idx="615">
                  <c:v>1426</c:v>
                </c:pt>
                <c:pt idx="616">
                  <c:v>1412</c:v>
                </c:pt>
                <c:pt idx="617">
                  <c:v>1622</c:v>
                </c:pt>
                <c:pt idx="618">
                  <c:v>1503</c:v>
                </c:pt>
                <c:pt idx="619">
                  <c:v>1501</c:v>
                </c:pt>
                <c:pt idx="620">
                  <c:v>1971</c:v>
                </c:pt>
                <c:pt idx="621">
                  <c:v>1383</c:v>
                </c:pt>
                <c:pt idx="622">
                  <c:v>1371</c:v>
                </c:pt>
                <c:pt idx="623">
                  <c:v>1508</c:v>
                </c:pt>
                <c:pt idx="624">
                  <c:v>1057</c:v>
                </c:pt>
                <c:pt idx="625">
                  <c:v>1411</c:v>
                </c:pt>
                <c:pt idx="626">
                  <c:v>1466</c:v>
                </c:pt>
                <c:pt idx="627">
                  <c:v>1545</c:v>
                </c:pt>
                <c:pt idx="628">
                  <c:v>2044</c:v>
                </c:pt>
                <c:pt idx="629">
                  <c:v>1887</c:v>
                </c:pt>
                <c:pt idx="630">
                  <c:v>1505</c:v>
                </c:pt>
                <c:pt idx="631">
                  <c:v>1422</c:v>
                </c:pt>
                <c:pt idx="632">
                  <c:v>1564</c:v>
                </c:pt>
                <c:pt idx="633">
                  <c:v>1510</c:v>
                </c:pt>
                <c:pt idx="634">
                  <c:v>1568</c:v>
                </c:pt>
                <c:pt idx="635">
                  <c:v>1933</c:v>
                </c:pt>
                <c:pt idx="636">
                  <c:v>1501</c:v>
                </c:pt>
                <c:pt idx="637">
                  <c:v>1593</c:v>
                </c:pt>
                <c:pt idx="638">
                  <c:v>1812</c:v>
                </c:pt>
                <c:pt idx="639">
                  <c:v>1580</c:v>
                </c:pt>
                <c:pt idx="640">
                  <c:v>1440</c:v>
                </c:pt>
                <c:pt idx="641">
                  <c:v>1100</c:v>
                </c:pt>
                <c:pt idx="642">
                  <c:v>1534</c:v>
                </c:pt>
                <c:pt idx="643">
                  <c:v>1299</c:v>
                </c:pt>
                <c:pt idx="644">
                  <c:v>1767</c:v>
                </c:pt>
                <c:pt idx="645">
                  <c:v>1368</c:v>
                </c:pt>
                <c:pt idx="646">
                  <c:v>1393</c:v>
                </c:pt>
                <c:pt idx="647">
                  <c:v>1327</c:v>
                </c:pt>
                <c:pt idx="648">
                  <c:v>1514</c:v>
                </c:pt>
                <c:pt idx="649">
                  <c:v>1989</c:v>
                </c:pt>
                <c:pt idx="650">
                  <c:v>1334</c:v>
                </c:pt>
                <c:pt idx="651">
                  <c:v>1533</c:v>
                </c:pt>
                <c:pt idx="652">
                  <c:v>1809</c:v>
                </c:pt>
                <c:pt idx="653">
                  <c:v>1607</c:v>
                </c:pt>
                <c:pt idx="654">
                  <c:v>1165</c:v>
                </c:pt>
                <c:pt idx="655">
                  <c:v>1193</c:v>
                </c:pt>
                <c:pt idx="656">
                  <c:v>1709</c:v>
                </c:pt>
                <c:pt idx="657">
                  <c:v>1525</c:v>
                </c:pt>
                <c:pt idx="658">
                  <c:v>1348</c:v>
                </c:pt>
                <c:pt idx="659">
                  <c:v>1132</c:v>
                </c:pt>
                <c:pt idx="660">
                  <c:v>1667</c:v>
                </c:pt>
                <c:pt idx="661">
                  <c:v>1427</c:v>
                </c:pt>
                <c:pt idx="662">
                  <c:v>1211</c:v>
                </c:pt>
                <c:pt idx="663">
                  <c:v>1717</c:v>
                </c:pt>
                <c:pt idx="664">
                  <c:v>1766</c:v>
                </c:pt>
                <c:pt idx="665">
                  <c:v>1086</c:v>
                </c:pt>
                <c:pt idx="666">
                  <c:v>1410</c:v>
                </c:pt>
                <c:pt idx="667">
                  <c:v>1476</c:v>
                </c:pt>
                <c:pt idx="668">
                  <c:v>1068</c:v>
                </c:pt>
                <c:pt idx="669">
                  <c:v>1485</c:v>
                </c:pt>
                <c:pt idx="670">
                  <c:v>1461</c:v>
                </c:pt>
                <c:pt idx="671">
                  <c:v>1685</c:v>
                </c:pt>
                <c:pt idx="672">
                  <c:v>1624</c:v>
                </c:pt>
                <c:pt idx="673">
                  <c:v>1658</c:v>
                </c:pt>
                <c:pt idx="674">
                  <c:v>1427</c:v>
                </c:pt>
                <c:pt idx="675">
                  <c:v>1755</c:v>
                </c:pt>
                <c:pt idx="676">
                  <c:v>1211</c:v>
                </c:pt>
                <c:pt idx="677">
                  <c:v>1591</c:v>
                </c:pt>
                <c:pt idx="678">
                  <c:v>1797</c:v>
                </c:pt>
                <c:pt idx="679">
                  <c:v>1519</c:v>
                </c:pt>
                <c:pt idx="680">
                  <c:v>1637</c:v>
                </c:pt>
                <c:pt idx="681">
                  <c:v>1451</c:v>
                </c:pt>
                <c:pt idx="682">
                  <c:v>1203</c:v>
                </c:pt>
                <c:pt idx="683">
                  <c:v>1884</c:v>
                </c:pt>
                <c:pt idx="684">
                  <c:v>1540</c:v>
                </c:pt>
                <c:pt idx="685">
                  <c:v>1121</c:v>
                </c:pt>
                <c:pt idx="686">
                  <c:v>1307</c:v>
                </c:pt>
                <c:pt idx="687">
                  <c:v>1475</c:v>
                </c:pt>
                <c:pt idx="688">
                  <c:v>1160</c:v>
                </c:pt>
                <c:pt idx="689">
                  <c:v>1078</c:v>
                </c:pt>
                <c:pt idx="690">
                  <c:v>1191</c:v>
                </c:pt>
                <c:pt idx="691">
                  <c:v>1317</c:v>
                </c:pt>
                <c:pt idx="692">
                  <c:v>1548</c:v>
                </c:pt>
                <c:pt idx="693">
                  <c:v>1560</c:v>
                </c:pt>
                <c:pt idx="694">
                  <c:v>1297</c:v>
                </c:pt>
                <c:pt idx="695">
                  <c:v>1645</c:v>
                </c:pt>
                <c:pt idx="696">
                  <c:v>1225</c:v>
                </c:pt>
                <c:pt idx="697">
                  <c:v>1421</c:v>
                </c:pt>
                <c:pt idx="698">
                  <c:v>1655</c:v>
                </c:pt>
                <c:pt idx="699">
                  <c:v>1615</c:v>
                </c:pt>
                <c:pt idx="700">
                  <c:v>1872</c:v>
                </c:pt>
                <c:pt idx="701">
                  <c:v>1317</c:v>
                </c:pt>
                <c:pt idx="702">
                  <c:v>1434</c:v>
                </c:pt>
                <c:pt idx="703">
                  <c:v>1791</c:v>
                </c:pt>
                <c:pt idx="704">
                  <c:v>932</c:v>
                </c:pt>
                <c:pt idx="705">
                  <c:v>1609</c:v>
                </c:pt>
                <c:pt idx="706">
                  <c:v>1495</c:v>
                </c:pt>
                <c:pt idx="707">
                  <c:v>1769</c:v>
                </c:pt>
                <c:pt idx="708">
                  <c:v>1693</c:v>
                </c:pt>
                <c:pt idx="709">
                  <c:v>1247</c:v>
                </c:pt>
                <c:pt idx="710">
                  <c:v>1502</c:v>
                </c:pt>
                <c:pt idx="711">
                  <c:v>1360</c:v>
                </c:pt>
                <c:pt idx="712">
                  <c:v>1542</c:v>
                </c:pt>
                <c:pt idx="713">
                  <c:v>1631</c:v>
                </c:pt>
                <c:pt idx="714">
                  <c:v>1246</c:v>
                </c:pt>
                <c:pt idx="715">
                  <c:v>1990</c:v>
                </c:pt>
                <c:pt idx="716">
                  <c:v>967</c:v>
                </c:pt>
                <c:pt idx="717">
                  <c:v>1582</c:v>
                </c:pt>
                <c:pt idx="718">
                  <c:v>1430</c:v>
                </c:pt>
                <c:pt idx="719">
                  <c:v>1827</c:v>
                </c:pt>
                <c:pt idx="720">
                  <c:v>1118</c:v>
                </c:pt>
                <c:pt idx="721">
                  <c:v>1766</c:v>
                </c:pt>
                <c:pt idx="722">
                  <c:v>1799</c:v>
                </c:pt>
                <c:pt idx="723">
                  <c:v>1167</c:v>
                </c:pt>
                <c:pt idx="724">
                  <c:v>1493</c:v>
                </c:pt>
                <c:pt idx="725">
                  <c:v>1445</c:v>
                </c:pt>
                <c:pt idx="726">
                  <c:v>1033</c:v>
                </c:pt>
                <c:pt idx="727">
                  <c:v>1440</c:v>
                </c:pt>
                <c:pt idx="728">
                  <c:v>1487</c:v>
                </c:pt>
                <c:pt idx="729">
                  <c:v>1854</c:v>
                </c:pt>
                <c:pt idx="730">
                  <c:v>1748</c:v>
                </c:pt>
                <c:pt idx="731">
                  <c:v>1937</c:v>
                </c:pt>
                <c:pt idx="732">
                  <c:v>1641</c:v>
                </c:pt>
                <c:pt idx="733">
                  <c:v>1659</c:v>
                </c:pt>
                <c:pt idx="734">
                  <c:v>1743</c:v>
                </c:pt>
                <c:pt idx="735">
                  <c:v>1449</c:v>
                </c:pt>
                <c:pt idx="736">
                  <c:v>1098</c:v>
                </c:pt>
                <c:pt idx="737">
                  <c:v>1121</c:v>
                </c:pt>
                <c:pt idx="738">
                  <c:v>1526</c:v>
                </c:pt>
                <c:pt idx="739">
                  <c:v>1358</c:v>
                </c:pt>
                <c:pt idx="740">
                  <c:v>1336</c:v>
                </c:pt>
                <c:pt idx="741">
                  <c:v>1502</c:v>
                </c:pt>
                <c:pt idx="742">
                  <c:v>1534</c:v>
                </c:pt>
                <c:pt idx="743">
                  <c:v>1418</c:v>
                </c:pt>
                <c:pt idx="744">
                  <c:v>854</c:v>
                </c:pt>
                <c:pt idx="745">
                  <c:v>1450</c:v>
                </c:pt>
                <c:pt idx="746">
                  <c:v>1474</c:v>
                </c:pt>
                <c:pt idx="747">
                  <c:v>1524</c:v>
                </c:pt>
                <c:pt idx="748">
                  <c:v>1361</c:v>
                </c:pt>
                <c:pt idx="749">
                  <c:v>1398</c:v>
                </c:pt>
                <c:pt idx="750">
                  <c:v>1085</c:v>
                </c:pt>
                <c:pt idx="751">
                  <c:v>1660</c:v>
                </c:pt>
                <c:pt idx="752">
                  <c:v>1648</c:v>
                </c:pt>
                <c:pt idx="753">
                  <c:v>1453</c:v>
                </c:pt>
                <c:pt idx="754">
                  <c:v>1323</c:v>
                </c:pt>
                <c:pt idx="755">
                  <c:v>1385</c:v>
                </c:pt>
                <c:pt idx="756">
                  <c:v>1250</c:v>
                </c:pt>
                <c:pt idx="757">
                  <c:v>1389</c:v>
                </c:pt>
                <c:pt idx="758">
                  <c:v>1486</c:v>
                </c:pt>
                <c:pt idx="759">
                  <c:v>1655</c:v>
                </c:pt>
                <c:pt idx="760">
                  <c:v>1645</c:v>
                </c:pt>
                <c:pt idx="761">
                  <c:v>1464</c:v>
                </c:pt>
                <c:pt idx="762">
                  <c:v>1197</c:v>
                </c:pt>
                <c:pt idx="763">
                  <c:v>1878</c:v>
                </c:pt>
                <c:pt idx="764">
                  <c:v>1150</c:v>
                </c:pt>
                <c:pt idx="765">
                  <c:v>1562</c:v>
                </c:pt>
                <c:pt idx="766">
                  <c:v>1596</c:v>
                </c:pt>
                <c:pt idx="767">
                  <c:v>1119</c:v>
                </c:pt>
                <c:pt idx="768">
                  <c:v>1116</c:v>
                </c:pt>
                <c:pt idx="769">
                  <c:v>1934</c:v>
                </c:pt>
                <c:pt idx="770">
                  <c:v>1299</c:v>
                </c:pt>
                <c:pt idx="771">
                  <c:v>1417</c:v>
                </c:pt>
                <c:pt idx="772">
                  <c:v>1235</c:v>
                </c:pt>
                <c:pt idx="773">
                  <c:v>1497</c:v>
                </c:pt>
                <c:pt idx="774">
                  <c:v>1430</c:v>
                </c:pt>
                <c:pt idx="775">
                  <c:v>1537</c:v>
                </c:pt>
                <c:pt idx="776">
                  <c:v>1444</c:v>
                </c:pt>
                <c:pt idx="777">
                  <c:v>1477</c:v>
                </c:pt>
                <c:pt idx="778">
                  <c:v>1041</c:v>
                </c:pt>
                <c:pt idx="779">
                  <c:v>1226</c:v>
                </c:pt>
                <c:pt idx="780">
                  <c:v>1489</c:v>
                </c:pt>
                <c:pt idx="781">
                  <c:v>1549</c:v>
                </c:pt>
                <c:pt idx="782">
                  <c:v>1073</c:v>
                </c:pt>
                <c:pt idx="783">
                  <c:v>1473</c:v>
                </c:pt>
                <c:pt idx="784">
                  <c:v>2013</c:v>
                </c:pt>
                <c:pt idx="785">
                  <c:v>1975</c:v>
                </c:pt>
                <c:pt idx="786">
                  <c:v>1561</c:v>
                </c:pt>
                <c:pt idx="787">
                  <c:v>1427</c:v>
                </c:pt>
                <c:pt idx="788">
                  <c:v>1441</c:v>
                </c:pt>
                <c:pt idx="789">
                  <c:v>1275</c:v>
                </c:pt>
                <c:pt idx="790">
                  <c:v>1574</c:v>
                </c:pt>
                <c:pt idx="791">
                  <c:v>1511</c:v>
                </c:pt>
                <c:pt idx="792">
                  <c:v>1428</c:v>
                </c:pt>
                <c:pt idx="793">
                  <c:v>1388</c:v>
                </c:pt>
                <c:pt idx="794">
                  <c:v>1057</c:v>
                </c:pt>
                <c:pt idx="795">
                  <c:v>1440</c:v>
                </c:pt>
                <c:pt idx="796">
                  <c:v>1349</c:v>
                </c:pt>
                <c:pt idx="797">
                  <c:v>1536</c:v>
                </c:pt>
                <c:pt idx="798">
                  <c:v>2019</c:v>
                </c:pt>
                <c:pt idx="799">
                  <c:v>1236</c:v>
                </c:pt>
                <c:pt idx="800">
                  <c:v>1436</c:v>
                </c:pt>
                <c:pt idx="801">
                  <c:v>1862</c:v>
                </c:pt>
                <c:pt idx="802">
                  <c:v>1200</c:v>
                </c:pt>
                <c:pt idx="803">
                  <c:v>1360</c:v>
                </c:pt>
                <c:pt idx="804">
                  <c:v>1722</c:v>
                </c:pt>
                <c:pt idx="805">
                  <c:v>1577</c:v>
                </c:pt>
                <c:pt idx="806">
                  <c:v>1850</c:v>
                </c:pt>
                <c:pt idx="807">
                  <c:v>1447</c:v>
                </c:pt>
                <c:pt idx="808">
                  <c:v>1496</c:v>
                </c:pt>
                <c:pt idx="809">
                  <c:v>1679</c:v>
                </c:pt>
                <c:pt idx="810">
                  <c:v>994</c:v>
                </c:pt>
                <c:pt idx="811">
                  <c:v>1354</c:v>
                </c:pt>
                <c:pt idx="812">
                  <c:v>1597</c:v>
                </c:pt>
                <c:pt idx="813">
                  <c:v>1873</c:v>
                </c:pt>
                <c:pt idx="814">
                  <c:v>1218</c:v>
                </c:pt>
                <c:pt idx="815">
                  <c:v>1458</c:v>
                </c:pt>
                <c:pt idx="816">
                  <c:v>1546</c:v>
                </c:pt>
                <c:pt idx="817">
                  <c:v>1608</c:v>
                </c:pt>
                <c:pt idx="818">
                  <c:v>1822</c:v>
                </c:pt>
                <c:pt idx="819">
                  <c:v>1716</c:v>
                </c:pt>
                <c:pt idx="820">
                  <c:v>1072</c:v>
                </c:pt>
                <c:pt idx="821">
                  <c:v>1330</c:v>
                </c:pt>
                <c:pt idx="822">
                  <c:v>1588</c:v>
                </c:pt>
                <c:pt idx="823">
                  <c:v>1425</c:v>
                </c:pt>
                <c:pt idx="824">
                  <c:v>1778</c:v>
                </c:pt>
                <c:pt idx="825">
                  <c:v>1363</c:v>
                </c:pt>
                <c:pt idx="826">
                  <c:v>1609</c:v>
                </c:pt>
                <c:pt idx="827">
                  <c:v>1671</c:v>
                </c:pt>
                <c:pt idx="828">
                  <c:v>1379</c:v>
                </c:pt>
                <c:pt idx="829">
                  <c:v>1218</c:v>
                </c:pt>
                <c:pt idx="830">
                  <c:v>1724</c:v>
                </c:pt>
                <c:pt idx="831">
                  <c:v>986</c:v>
                </c:pt>
                <c:pt idx="832">
                  <c:v>1330</c:v>
                </c:pt>
                <c:pt idx="833">
                  <c:v>1437</c:v>
                </c:pt>
                <c:pt idx="834">
                  <c:v>1327</c:v>
                </c:pt>
                <c:pt idx="835">
                  <c:v>1651</c:v>
                </c:pt>
                <c:pt idx="836">
                  <c:v>1211</c:v>
                </c:pt>
                <c:pt idx="837">
                  <c:v>1916</c:v>
                </c:pt>
                <c:pt idx="838">
                  <c:v>1638</c:v>
                </c:pt>
                <c:pt idx="839">
                  <c:v>1172</c:v>
                </c:pt>
                <c:pt idx="840">
                  <c:v>1350</c:v>
                </c:pt>
                <c:pt idx="841">
                  <c:v>1528</c:v>
                </c:pt>
                <c:pt idx="842">
                  <c:v>1305</c:v>
                </c:pt>
                <c:pt idx="843">
                  <c:v>1463</c:v>
                </c:pt>
                <c:pt idx="844">
                  <c:v>1409</c:v>
                </c:pt>
                <c:pt idx="845">
                  <c:v>1419</c:v>
                </c:pt>
                <c:pt idx="846">
                  <c:v>1535</c:v>
                </c:pt>
                <c:pt idx="847">
                  <c:v>1474</c:v>
                </c:pt>
                <c:pt idx="848">
                  <c:v>919</c:v>
                </c:pt>
                <c:pt idx="849">
                  <c:v>2067</c:v>
                </c:pt>
                <c:pt idx="850">
                  <c:v>1977</c:v>
                </c:pt>
                <c:pt idx="851">
                  <c:v>1293</c:v>
                </c:pt>
                <c:pt idx="852">
                  <c:v>1477</c:v>
                </c:pt>
                <c:pt idx="853">
                  <c:v>1582</c:v>
                </c:pt>
                <c:pt idx="854">
                  <c:v>1481</c:v>
                </c:pt>
                <c:pt idx="855">
                  <c:v>1214</c:v>
                </c:pt>
                <c:pt idx="856">
                  <c:v>1206</c:v>
                </c:pt>
                <c:pt idx="857">
                  <c:v>1653</c:v>
                </c:pt>
                <c:pt idx="858">
                  <c:v>1152</c:v>
                </c:pt>
                <c:pt idx="859">
                  <c:v>1458</c:v>
                </c:pt>
                <c:pt idx="860">
                  <c:v>1249</c:v>
                </c:pt>
                <c:pt idx="861">
                  <c:v>1939</c:v>
                </c:pt>
                <c:pt idx="862">
                  <c:v>1591</c:v>
                </c:pt>
                <c:pt idx="863">
                  <c:v>1180</c:v>
                </c:pt>
                <c:pt idx="864">
                  <c:v>1846</c:v>
                </c:pt>
                <c:pt idx="865">
                  <c:v>780</c:v>
                </c:pt>
                <c:pt idx="866">
                  <c:v>1565</c:v>
                </c:pt>
                <c:pt idx="867">
                  <c:v>1648</c:v>
                </c:pt>
                <c:pt idx="868">
                  <c:v>1775</c:v>
                </c:pt>
                <c:pt idx="869">
                  <c:v>1439</c:v>
                </c:pt>
                <c:pt idx="870">
                  <c:v>1487</c:v>
                </c:pt>
                <c:pt idx="871">
                  <c:v>1800</c:v>
                </c:pt>
                <c:pt idx="872">
                  <c:v>1690</c:v>
                </c:pt>
                <c:pt idx="873">
                  <c:v>1209</c:v>
                </c:pt>
                <c:pt idx="874">
                  <c:v>1859</c:v>
                </c:pt>
                <c:pt idx="875">
                  <c:v>1691</c:v>
                </c:pt>
                <c:pt idx="876">
                  <c:v>1259</c:v>
                </c:pt>
                <c:pt idx="877">
                  <c:v>1771</c:v>
                </c:pt>
                <c:pt idx="878">
                  <c:v>1205</c:v>
                </c:pt>
                <c:pt idx="879">
                  <c:v>1792</c:v>
                </c:pt>
                <c:pt idx="880">
                  <c:v>1263</c:v>
                </c:pt>
                <c:pt idx="881">
                  <c:v>1344</c:v>
                </c:pt>
                <c:pt idx="882">
                  <c:v>1819</c:v>
                </c:pt>
                <c:pt idx="883">
                  <c:v>1357</c:v>
                </c:pt>
                <c:pt idx="884">
                  <c:v>1396</c:v>
                </c:pt>
                <c:pt idx="885">
                  <c:v>1118</c:v>
                </c:pt>
                <c:pt idx="886">
                  <c:v>1655</c:v>
                </c:pt>
                <c:pt idx="887">
                  <c:v>1156</c:v>
                </c:pt>
                <c:pt idx="888">
                  <c:v>1451</c:v>
                </c:pt>
                <c:pt idx="889">
                  <c:v>1539</c:v>
                </c:pt>
                <c:pt idx="890">
                  <c:v>1549</c:v>
                </c:pt>
                <c:pt idx="891">
                  <c:v>1582</c:v>
                </c:pt>
                <c:pt idx="892">
                  <c:v>1387</c:v>
                </c:pt>
                <c:pt idx="893">
                  <c:v>1200</c:v>
                </c:pt>
                <c:pt idx="894">
                  <c:v>1299</c:v>
                </c:pt>
                <c:pt idx="895">
                  <c:v>1174</c:v>
                </c:pt>
              </c:numCache>
            </c:numRef>
          </c:xVal>
          <c:yVal>
            <c:numRef>
              <c:f>Dataset!$D$2:$D$897</c:f>
              <c:numCache>
                <c:formatCode>_(* #,##0_);_(* \(#,##0\);_(* "-"??_);_(@_)</c:formatCode>
                <c:ptCount val="896"/>
                <c:pt idx="0">
                  <c:v>530</c:v>
                </c:pt>
                <c:pt idx="1">
                  <c:v>210</c:v>
                </c:pt>
                <c:pt idx="2">
                  <c:v>720</c:v>
                </c:pt>
                <c:pt idx="3">
                  <c:v>620</c:v>
                </c:pt>
                <c:pt idx="4">
                  <c:v>450</c:v>
                </c:pt>
                <c:pt idx="5">
                  <c:v>760</c:v>
                </c:pt>
                <c:pt idx="6">
                  <c:v>1030</c:v>
                </c:pt>
                <c:pt idx="7">
                  <c:v>1020</c:v>
                </c:pt>
                <c:pt idx="8">
                  <c:v>680</c:v>
                </c:pt>
                <c:pt idx="9">
                  <c:v>1130</c:v>
                </c:pt>
                <c:pt idx="10">
                  <c:v>1090</c:v>
                </c:pt>
                <c:pt idx="11">
                  <c:v>720</c:v>
                </c:pt>
                <c:pt idx="12">
                  <c:v>1050</c:v>
                </c:pt>
                <c:pt idx="13">
                  <c:v>1160</c:v>
                </c:pt>
                <c:pt idx="14">
                  <c:v>770</c:v>
                </c:pt>
                <c:pt idx="15">
                  <c:v>790</c:v>
                </c:pt>
                <c:pt idx="16">
                  <c:v>1440</c:v>
                </c:pt>
                <c:pt idx="17">
                  <c:v>670</c:v>
                </c:pt>
                <c:pt idx="18">
                  <c:v>1030</c:v>
                </c:pt>
                <c:pt idx="19">
                  <c:v>980</c:v>
                </c:pt>
                <c:pt idx="20">
                  <c:v>370</c:v>
                </c:pt>
                <c:pt idx="21">
                  <c:v>690</c:v>
                </c:pt>
                <c:pt idx="22">
                  <c:v>950</c:v>
                </c:pt>
                <c:pt idx="23">
                  <c:v>620</c:v>
                </c:pt>
                <c:pt idx="24">
                  <c:v>840</c:v>
                </c:pt>
                <c:pt idx="25">
                  <c:v>820</c:v>
                </c:pt>
                <c:pt idx="26">
                  <c:v>1100</c:v>
                </c:pt>
                <c:pt idx="27">
                  <c:v>980</c:v>
                </c:pt>
                <c:pt idx="28">
                  <c:v>710</c:v>
                </c:pt>
                <c:pt idx="29">
                  <c:v>650</c:v>
                </c:pt>
                <c:pt idx="30">
                  <c:v>990</c:v>
                </c:pt>
                <c:pt idx="31">
                  <c:v>990</c:v>
                </c:pt>
                <c:pt idx="32">
                  <c:v>880</c:v>
                </c:pt>
                <c:pt idx="33">
                  <c:v>620</c:v>
                </c:pt>
                <c:pt idx="34">
                  <c:v>1020</c:v>
                </c:pt>
                <c:pt idx="35">
                  <c:v>700</c:v>
                </c:pt>
                <c:pt idx="36">
                  <c:v>610</c:v>
                </c:pt>
                <c:pt idx="37">
                  <c:v>1080</c:v>
                </c:pt>
                <c:pt idx="38">
                  <c:v>1010</c:v>
                </c:pt>
                <c:pt idx="39">
                  <c:v>10</c:v>
                </c:pt>
                <c:pt idx="40">
                  <c:v>1250</c:v>
                </c:pt>
                <c:pt idx="41">
                  <c:v>600</c:v>
                </c:pt>
                <c:pt idx="42">
                  <c:v>730</c:v>
                </c:pt>
                <c:pt idx="43">
                  <c:v>780</c:v>
                </c:pt>
                <c:pt idx="44">
                  <c:v>520</c:v>
                </c:pt>
                <c:pt idx="45">
                  <c:v>870</c:v>
                </c:pt>
                <c:pt idx="46">
                  <c:v>690</c:v>
                </c:pt>
                <c:pt idx="47">
                  <c:v>910</c:v>
                </c:pt>
                <c:pt idx="48">
                  <c:v>1260</c:v>
                </c:pt>
                <c:pt idx="49">
                  <c:v>1040</c:v>
                </c:pt>
                <c:pt idx="50">
                  <c:v>910</c:v>
                </c:pt>
                <c:pt idx="51">
                  <c:v>1300</c:v>
                </c:pt>
                <c:pt idx="52">
                  <c:v>320</c:v>
                </c:pt>
                <c:pt idx="53">
                  <c:v>530</c:v>
                </c:pt>
                <c:pt idx="54">
                  <c:v>980</c:v>
                </c:pt>
                <c:pt idx="55">
                  <c:v>740</c:v>
                </c:pt>
                <c:pt idx="56">
                  <c:v>1240</c:v>
                </c:pt>
                <c:pt idx="57">
                  <c:v>1080</c:v>
                </c:pt>
                <c:pt idx="58">
                  <c:v>1080</c:v>
                </c:pt>
                <c:pt idx="59">
                  <c:v>460</c:v>
                </c:pt>
                <c:pt idx="60">
                  <c:v>300</c:v>
                </c:pt>
                <c:pt idx="61">
                  <c:v>530</c:v>
                </c:pt>
                <c:pt idx="62">
                  <c:v>600</c:v>
                </c:pt>
                <c:pt idx="63">
                  <c:v>860</c:v>
                </c:pt>
                <c:pt idx="64">
                  <c:v>590</c:v>
                </c:pt>
                <c:pt idx="65">
                  <c:v>920</c:v>
                </c:pt>
                <c:pt idx="66">
                  <c:v>570</c:v>
                </c:pt>
                <c:pt idx="67">
                  <c:v>290</c:v>
                </c:pt>
                <c:pt idx="68">
                  <c:v>650</c:v>
                </c:pt>
                <c:pt idx="69">
                  <c:v>710</c:v>
                </c:pt>
                <c:pt idx="70">
                  <c:v>850</c:v>
                </c:pt>
                <c:pt idx="71">
                  <c:v>530</c:v>
                </c:pt>
                <c:pt idx="72">
                  <c:v>630</c:v>
                </c:pt>
                <c:pt idx="73">
                  <c:v>700</c:v>
                </c:pt>
                <c:pt idx="74">
                  <c:v>650</c:v>
                </c:pt>
                <c:pt idx="75">
                  <c:v>720</c:v>
                </c:pt>
                <c:pt idx="76">
                  <c:v>450</c:v>
                </c:pt>
                <c:pt idx="77">
                  <c:v>1390</c:v>
                </c:pt>
                <c:pt idx="78">
                  <c:v>960</c:v>
                </c:pt>
                <c:pt idx="79">
                  <c:v>600</c:v>
                </c:pt>
                <c:pt idx="80">
                  <c:v>620</c:v>
                </c:pt>
                <c:pt idx="81">
                  <c:v>1020</c:v>
                </c:pt>
                <c:pt idx="82">
                  <c:v>330</c:v>
                </c:pt>
                <c:pt idx="83">
                  <c:v>1410</c:v>
                </c:pt>
                <c:pt idx="84">
                  <c:v>1200</c:v>
                </c:pt>
                <c:pt idx="85">
                  <c:v>280</c:v>
                </c:pt>
                <c:pt idx="86">
                  <c:v>940</c:v>
                </c:pt>
                <c:pt idx="87">
                  <c:v>850</c:v>
                </c:pt>
                <c:pt idx="88">
                  <c:v>960</c:v>
                </c:pt>
                <c:pt idx="89">
                  <c:v>420</c:v>
                </c:pt>
                <c:pt idx="90">
                  <c:v>830</c:v>
                </c:pt>
                <c:pt idx="91">
                  <c:v>600</c:v>
                </c:pt>
                <c:pt idx="92">
                  <c:v>400</c:v>
                </c:pt>
                <c:pt idx="93">
                  <c:v>760</c:v>
                </c:pt>
                <c:pt idx="94">
                  <c:v>1470</c:v>
                </c:pt>
                <c:pt idx="95">
                  <c:v>500</c:v>
                </c:pt>
                <c:pt idx="96">
                  <c:v>1120</c:v>
                </c:pt>
                <c:pt idx="97">
                  <c:v>1160</c:v>
                </c:pt>
                <c:pt idx="98">
                  <c:v>820</c:v>
                </c:pt>
                <c:pt idx="99">
                  <c:v>1140</c:v>
                </c:pt>
                <c:pt idx="100">
                  <c:v>900</c:v>
                </c:pt>
                <c:pt idx="101">
                  <c:v>760</c:v>
                </c:pt>
                <c:pt idx="102">
                  <c:v>1170</c:v>
                </c:pt>
                <c:pt idx="103">
                  <c:v>1080</c:v>
                </c:pt>
                <c:pt idx="104">
                  <c:v>1000</c:v>
                </c:pt>
                <c:pt idx="105">
                  <c:v>690</c:v>
                </c:pt>
                <c:pt idx="106">
                  <c:v>810</c:v>
                </c:pt>
                <c:pt idx="107">
                  <c:v>630</c:v>
                </c:pt>
                <c:pt idx="108">
                  <c:v>650</c:v>
                </c:pt>
                <c:pt idx="109">
                  <c:v>920</c:v>
                </c:pt>
                <c:pt idx="110">
                  <c:v>1260</c:v>
                </c:pt>
                <c:pt idx="111">
                  <c:v>800</c:v>
                </c:pt>
                <c:pt idx="112">
                  <c:v>1330</c:v>
                </c:pt>
                <c:pt idx="113">
                  <c:v>940</c:v>
                </c:pt>
                <c:pt idx="114">
                  <c:v>1210</c:v>
                </c:pt>
                <c:pt idx="115">
                  <c:v>660</c:v>
                </c:pt>
                <c:pt idx="116">
                  <c:v>770</c:v>
                </c:pt>
                <c:pt idx="117">
                  <c:v>460</c:v>
                </c:pt>
                <c:pt idx="118">
                  <c:v>860</c:v>
                </c:pt>
                <c:pt idx="119">
                  <c:v>780</c:v>
                </c:pt>
                <c:pt idx="120">
                  <c:v>890</c:v>
                </c:pt>
                <c:pt idx="121">
                  <c:v>900</c:v>
                </c:pt>
                <c:pt idx="122">
                  <c:v>530</c:v>
                </c:pt>
                <c:pt idx="123">
                  <c:v>790</c:v>
                </c:pt>
                <c:pt idx="124">
                  <c:v>370</c:v>
                </c:pt>
                <c:pt idx="125">
                  <c:v>610</c:v>
                </c:pt>
                <c:pt idx="126">
                  <c:v>500</c:v>
                </c:pt>
                <c:pt idx="127">
                  <c:v>750</c:v>
                </c:pt>
                <c:pt idx="128">
                  <c:v>980</c:v>
                </c:pt>
                <c:pt idx="129">
                  <c:v>530</c:v>
                </c:pt>
                <c:pt idx="130">
                  <c:v>910</c:v>
                </c:pt>
                <c:pt idx="131">
                  <c:v>620</c:v>
                </c:pt>
                <c:pt idx="132">
                  <c:v>1170</c:v>
                </c:pt>
                <c:pt idx="133">
                  <c:v>900</c:v>
                </c:pt>
                <c:pt idx="134">
                  <c:v>980</c:v>
                </c:pt>
                <c:pt idx="135">
                  <c:v>740</c:v>
                </c:pt>
                <c:pt idx="136">
                  <c:v>810</c:v>
                </c:pt>
                <c:pt idx="137">
                  <c:v>810</c:v>
                </c:pt>
                <c:pt idx="138">
                  <c:v>300</c:v>
                </c:pt>
                <c:pt idx="139">
                  <c:v>790</c:v>
                </c:pt>
                <c:pt idx="140">
                  <c:v>800</c:v>
                </c:pt>
                <c:pt idx="141">
                  <c:v>760</c:v>
                </c:pt>
                <c:pt idx="142">
                  <c:v>530</c:v>
                </c:pt>
                <c:pt idx="143">
                  <c:v>540</c:v>
                </c:pt>
                <c:pt idx="144">
                  <c:v>620</c:v>
                </c:pt>
                <c:pt idx="145">
                  <c:v>1010</c:v>
                </c:pt>
                <c:pt idx="146">
                  <c:v>130</c:v>
                </c:pt>
                <c:pt idx="147">
                  <c:v>730</c:v>
                </c:pt>
                <c:pt idx="148">
                  <c:v>830</c:v>
                </c:pt>
                <c:pt idx="149">
                  <c:v>1060</c:v>
                </c:pt>
                <c:pt idx="150">
                  <c:v>770</c:v>
                </c:pt>
                <c:pt idx="151">
                  <c:v>70</c:v>
                </c:pt>
                <c:pt idx="152">
                  <c:v>670</c:v>
                </c:pt>
                <c:pt idx="153">
                  <c:v>490</c:v>
                </c:pt>
                <c:pt idx="154">
                  <c:v>670</c:v>
                </c:pt>
                <c:pt idx="155">
                  <c:v>380</c:v>
                </c:pt>
                <c:pt idx="156">
                  <c:v>1200</c:v>
                </c:pt>
                <c:pt idx="157">
                  <c:v>350</c:v>
                </c:pt>
                <c:pt idx="158">
                  <c:v>1090</c:v>
                </c:pt>
                <c:pt idx="159">
                  <c:v>1230</c:v>
                </c:pt>
                <c:pt idx="160">
                  <c:v>680</c:v>
                </c:pt>
                <c:pt idx="161">
                  <c:v>580</c:v>
                </c:pt>
                <c:pt idx="162">
                  <c:v>680</c:v>
                </c:pt>
                <c:pt idx="163">
                  <c:v>340</c:v>
                </c:pt>
                <c:pt idx="164">
                  <c:v>700</c:v>
                </c:pt>
                <c:pt idx="165">
                  <c:v>580</c:v>
                </c:pt>
                <c:pt idx="166">
                  <c:v>680</c:v>
                </c:pt>
                <c:pt idx="167">
                  <c:v>630</c:v>
                </c:pt>
                <c:pt idx="168">
                  <c:v>860</c:v>
                </c:pt>
                <c:pt idx="169">
                  <c:v>490</c:v>
                </c:pt>
                <c:pt idx="170">
                  <c:v>870</c:v>
                </c:pt>
                <c:pt idx="171">
                  <c:v>990</c:v>
                </c:pt>
                <c:pt idx="172">
                  <c:v>670</c:v>
                </c:pt>
                <c:pt idx="173">
                  <c:v>490</c:v>
                </c:pt>
                <c:pt idx="174">
                  <c:v>580</c:v>
                </c:pt>
                <c:pt idx="175">
                  <c:v>700</c:v>
                </c:pt>
                <c:pt idx="176">
                  <c:v>670</c:v>
                </c:pt>
                <c:pt idx="177">
                  <c:v>390</c:v>
                </c:pt>
                <c:pt idx="178">
                  <c:v>590</c:v>
                </c:pt>
                <c:pt idx="179">
                  <c:v>1350</c:v>
                </c:pt>
                <c:pt idx="180">
                  <c:v>840</c:v>
                </c:pt>
                <c:pt idx="181">
                  <c:v>1100</c:v>
                </c:pt>
                <c:pt idx="182">
                  <c:v>950</c:v>
                </c:pt>
                <c:pt idx="183">
                  <c:v>950</c:v>
                </c:pt>
                <c:pt idx="184">
                  <c:v>650</c:v>
                </c:pt>
                <c:pt idx="185">
                  <c:v>230</c:v>
                </c:pt>
                <c:pt idx="186">
                  <c:v>1060</c:v>
                </c:pt>
                <c:pt idx="187">
                  <c:v>1180</c:v>
                </c:pt>
                <c:pt idx="188">
                  <c:v>710</c:v>
                </c:pt>
                <c:pt idx="189">
                  <c:v>480</c:v>
                </c:pt>
                <c:pt idx="190">
                  <c:v>810</c:v>
                </c:pt>
                <c:pt idx="191">
                  <c:v>1140</c:v>
                </c:pt>
                <c:pt idx="192">
                  <c:v>1070</c:v>
                </c:pt>
                <c:pt idx="193">
                  <c:v>790</c:v>
                </c:pt>
                <c:pt idx="194">
                  <c:v>690</c:v>
                </c:pt>
                <c:pt idx="195">
                  <c:v>610</c:v>
                </c:pt>
                <c:pt idx="196">
                  <c:v>1240</c:v>
                </c:pt>
                <c:pt idx="197">
                  <c:v>840</c:v>
                </c:pt>
                <c:pt idx="198">
                  <c:v>460</c:v>
                </c:pt>
                <c:pt idx="199">
                  <c:v>940</c:v>
                </c:pt>
                <c:pt idx="200">
                  <c:v>590</c:v>
                </c:pt>
                <c:pt idx="201">
                  <c:v>890</c:v>
                </c:pt>
                <c:pt idx="202">
                  <c:v>770</c:v>
                </c:pt>
                <c:pt idx="203">
                  <c:v>900</c:v>
                </c:pt>
                <c:pt idx="204">
                  <c:v>1020</c:v>
                </c:pt>
                <c:pt idx="205">
                  <c:v>910</c:v>
                </c:pt>
                <c:pt idx="206">
                  <c:v>660</c:v>
                </c:pt>
                <c:pt idx="207">
                  <c:v>480</c:v>
                </c:pt>
                <c:pt idx="208">
                  <c:v>1080</c:v>
                </c:pt>
                <c:pt idx="209">
                  <c:v>690</c:v>
                </c:pt>
                <c:pt idx="210">
                  <c:v>510</c:v>
                </c:pt>
                <c:pt idx="211">
                  <c:v>1030</c:v>
                </c:pt>
                <c:pt idx="212">
                  <c:v>370</c:v>
                </c:pt>
                <c:pt idx="213">
                  <c:v>640</c:v>
                </c:pt>
                <c:pt idx="214">
                  <c:v>750</c:v>
                </c:pt>
                <c:pt idx="215">
                  <c:v>370</c:v>
                </c:pt>
                <c:pt idx="216">
                  <c:v>840</c:v>
                </c:pt>
                <c:pt idx="217">
                  <c:v>840</c:v>
                </c:pt>
                <c:pt idx="218">
                  <c:v>890</c:v>
                </c:pt>
                <c:pt idx="219">
                  <c:v>620</c:v>
                </c:pt>
                <c:pt idx="220">
                  <c:v>310</c:v>
                </c:pt>
                <c:pt idx="221">
                  <c:v>550</c:v>
                </c:pt>
                <c:pt idx="222">
                  <c:v>380</c:v>
                </c:pt>
                <c:pt idx="223">
                  <c:v>1200</c:v>
                </c:pt>
                <c:pt idx="224">
                  <c:v>800</c:v>
                </c:pt>
                <c:pt idx="225">
                  <c:v>870</c:v>
                </c:pt>
                <c:pt idx="226">
                  <c:v>1220</c:v>
                </c:pt>
                <c:pt idx="227">
                  <c:v>1080</c:v>
                </c:pt>
                <c:pt idx="228">
                  <c:v>540</c:v>
                </c:pt>
                <c:pt idx="229">
                  <c:v>880</c:v>
                </c:pt>
                <c:pt idx="230">
                  <c:v>120</c:v>
                </c:pt>
                <c:pt idx="231">
                  <c:v>1410</c:v>
                </c:pt>
                <c:pt idx="232">
                  <c:v>570</c:v>
                </c:pt>
                <c:pt idx="233">
                  <c:v>940</c:v>
                </c:pt>
                <c:pt idx="234">
                  <c:v>760</c:v>
                </c:pt>
                <c:pt idx="235">
                  <c:v>1200</c:v>
                </c:pt>
                <c:pt idx="236">
                  <c:v>670</c:v>
                </c:pt>
                <c:pt idx="237">
                  <c:v>950</c:v>
                </c:pt>
                <c:pt idx="238">
                  <c:v>480</c:v>
                </c:pt>
                <c:pt idx="239">
                  <c:v>920</c:v>
                </c:pt>
                <c:pt idx="240">
                  <c:v>1150</c:v>
                </c:pt>
                <c:pt idx="241">
                  <c:v>750</c:v>
                </c:pt>
                <c:pt idx="242">
                  <c:v>370</c:v>
                </c:pt>
                <c:pt idx="243">
                  <c:v>610</c:v>
                </c:pt>
                <c:pt idx="244">
                  <c:v>1150</c:v>
                </c:pt>
                <c:pt idx="245">
                  <c:v>1070</c:v>
                </c:pt>
                <c:pt idx="246">
                  <c:v>790</c:v>
                </c:pt>
                <c:pt idx="247">
                  <c:v>1070</c:v>
                </c:pt>
                <c:pt idx="248">
                  <c:v>730</c:v>
                </c:pt>
                <c:pt idx="249">
                  <c:v>620</c:v>
                </c:pt>
                <c:pt idx="250">
                  <c:v>530</c:v>
                </c:pt>
                <c:pt idx="251">
                  <c:v>700</c:v>
                </c:pt>
                <c:pt idx="252">
                  <c:v>680</c:v>
                </c:pt>
                <c:pt idx="253">
                  <c:v>1060</c:v>
                </c:pt>
                <c:pt idx="254">
                  <c:v>670</c:v>
                </c:pt>
                <c:pt idx="255">
                  <c:v>400</c:v>
                </c:pt>
                <c:pt idx="256">
                  <c:v>910</c:v>
                </c:pt>
                <c:pt idx="257">
                  <c:v>760</c:v>
                </c:pt>
                <c:pt idx="258">
                  <c:v>540</c:v>
                </c:pt>
                <c:pt idx="259">
                  <c:v>350</c:v>
                </c:pt>
                <c:pt idx="260">
                  <c:v>980</c:v>
                </c:pt>
                <c:pt idx="261">
                  <c:v>860</c:v>
                </c:pt>
                <c:pt idx="262">
                  <c:v>1020</c:v>
                </c:pt>
                <c:pt idx="263">
                  <c:v>1120</c:v>
                </c:pt>
                <c:pt idx="264">
                  <c:v>1020</c:v>
                </c:pt>
                <c:pt idx="265">
                  <c:v>940</c:v>
                </c:pt>
                <c:pt idx="266">
                  <c:v>970</c:v>
                </c:pt>
                <c:pt idx="267">
                  <c:v>830</c:v>
                </c:pt>
                <c:pt idx="268">
                  <c:v>920</c:v>
                </c:pt>
                <c:pt idx="269">
                  <c:v>660</c:v>
                </c:pt>
                <c:pt idx="270">
                  <c:v>780</c:v>
                </c:pt>
                <c:pt idx="271">
                  <c:v>340</c:v>
                </c:pt>
                <c:pt idx="272">
                  <c:v>1190</c:v>
                </c:pt>
                <c:pt idx="273">
                  <c:v>490</c:v>
                </c:pt>
                <c:pt idx="274">
                  <c:v>1090</c:v>
                </c:pt>
                <c:pt idx="275">
                  <c:v>1040</c:v>
                </c:pt>
                <c:pt idx="276">
                  <c:v>1210</c:v>
                </c:pt>
                <c:pt idx="277">
                  <c:v>1030</c:v>
                </c:pt>
                <c:pt idx="278">
                  <c:v>1170</c:v>
                </c:pt>
                <c:pt idx="279">
                  <c:v>730</c:v>
                </c:pt>
                <c:pt idx="280">
                  <c:v>720</c:v>
                </c:pt>
                <c:pt idx="281">
                  <c:v>500</c:v>
                </c:pt>
                <c:pt idx="282">
                  <c:v>1070</c:v>
                </c:pt>
                <c:pt idx="283">
                  <c:v>800</c:v>
                </c:pt>
                <c:pt idx="284">
                  <c:v>1020</c:v>
                </c:pt>
                <c:pt idx="285">
                  <c:v>1070</c:v>
                </c:pt>
                <c:pt idx="286">
                  <c:v>420</c:v>
                </c:pt>
                <c:pt idx="287">
                  <c:v>510</c:v>
                </c:pt>
                <c:pt idx="288">
                  <c:v>1210</c:v>
                </c:pt>
                <c:pt idx="289">
                  <c:v>660</c:v>
                </c:pt>
                <c:pt idx="290">
                  <c:v>360</c:v>
                </c:pt>
                <c:pt idx="291">
                  <c:v>1210</c:v>
                </c:pt>
                <c:pt idx="292">
                  <c:v>560</c:v>
                </c:pt>
                <c:pt idx="293">
                  <c:v>360</c:v>
                </c:pt>
                <c:pt idx="294">
                  <c:v>970</c:v>
                </c:pt>
                <c:pt idx="295">
                  <c:v>480</c:v>
                </c:pt>
                <c:pt idx="296">
                  <c:v>690</c:v>
                </c:pt>
                <c:pt idx="297">
                  <c:v>710</c:v>
                </c:pt>
                <c:pt idx="298">
                  <c:v>780</c:v>
                </c:pt>
                <c:pt idx="299">
                  <c:v>630</c:v>
                </c:pt>
                <c:pt idx="300">
                  <c:v>220</c:v>
                </c:pt>
                <c:pt idx="301">
                  <c:v>1110</c:v>
                </c:pt>
                <c:pt idx="302">
                  <c:v>720</c:v>
                </c:pt>
                <c:pt idx="303">
                  <c:v>560</c:v>
                </c:pt>
                <c:pt idx="304">
                  <c:v>600</c:v>
                </c:pt>
                <c:pt idx="305">
                  <c:v>440</c:v>
                </c:pt>
                <c:pt idx="306">
                  <c:v>520</c:v>
                </c:pt>
                <c:pt idx="307">
                  <c:v>410</c:v>
                </c:pt>
                <c:pt idx="308">
                  <c:v>590</c:v>
                </c:pt>
                <c:pt idx="309">
                  <c:v>740</c:v>
                </c:pt>
                <c:pt idx="310">
                  <c:v>610</c:v>
                </c:pt>
                <c:pt idx="311">
                  <c:v>540</c:v>
                </c:pt>
                <c:pt idx="312">
                  <c:v>1450</c:v>
                </c:pt>
                <c:pt idx="313">
                  <c:v>620</c:v>
                </c:pt>
                <c:pt idx="314">
                  <c:v>340</c:v>
                </c:pt>
                <c:pt idx="315">
                  <c:v>970</c:v>
                </c:pt>
                <c:pt idx="316">
                  <c:v>1080</c:v>
                </c:pt>
                <c:pt idx="317">
                  <c:v>560</c:v>
                </c:pt>
                <c:pt idx="318">
                  <c:v>630</c:v>
                </c:pt>
                <c:pt idx="319">
                  <c:v>980</c:v>
                </c:pt>
                <c:pt idx="320">
                  <c:v>930</c:v>
                </c:pt>
                <c:pt idx="321">
                  <c:v>470</c:v>
                </c:pt>
                <c:pt idx="322">
                  <c:v>680</c:v>
                </c:pt>
                <c:pt idx="323">
                  <c:v>430</c:v>
                </c:pt>
                <c:pt idx="324">
                  <c:v>830</c:v>
                </c:pt>
                <c:pt idx="325">
                  <c:v>950</c:v>
                </c:pt>
                <c:pt idx="326">
                  <c:v>870</c:v>
                </c:pt>
                <c:pt idx="327">
                  <c:v>730</c:v>
                </c:pt>
                <c:pt idx="328">
                  <c:v>760</c:v>
                </c:pt>
                <c:pt idx="329">
                  <c:v>960</c:v>
                </c:pt>
                <c:pt idx="330">
                  <c:v>860</c:v>
                </c:pt>
                <c:pt idx="331">
                  <c:v>330</c:v>
                </c:pt>
                <c:pt idx="332">
                  <c:v>630</c:v>
                </c:pt>
                <c:pt idx="333">
                  <c:v>1280</c:v>
                </c:pt>
                <c:pt idx="334">
                  <c:v>1440</c:v>
                </c:pt>
                <c:pt idx="335">
                  <c:v>570</c:v>
                </c:pt>
                <c:pt idx="336">
                  <c:v>540</c:v>
                </c:pt>
                <c:pt idx="337">
                  <c:v>480</c:v>
                </c:pt>
                <c:pt idx="338">
                  <c:v>390</c:v>
                </c:pt>
                <c:pt idx="339">
                  <c:v>900</c:v>
                </c:pt>
                <c:pt idx="340">
                  <c:v>290</c:v>
                </c:pt>
                <c:pt idx="341">
                  <c:v>740</c:v>
                </c:pt>
                <c:pt idx="342">
                  <c:v>690</c:v>
                </c:pt>
                <c:pt idx="343">
                  <c:v>950</c:v>
                </c:pt>
                <c:pt idx="344">
                  <c:v>930</c:v>
                </c:pt>
                <c:pt idx="345">
                  <c:v>810</c:v>
                </c:pt>
                <c:pt idx="346">
                  <c:v>760</c:v>
                </c:pt>
                <c:pt idx="347">
                  <c:v>580</c:v>
                </c:pt>
                <c:pt idx="348">
                  <c:v>770</c:v>
                </c:pt>
                <c:pt idx="349">
                  <c:v>1530</c:v>
                </c:pt>
                <c:pt idx="350">
                  <c:v>420</c:v>
                </c:pt>
                <c:pt idx="351">
                  <c:v>1210</c:v>
                </c:pt>
                <c:pt idx="352">
                  <c:v>850</c:v>
                </c:pt>
                <c:pt idx="353">
                  <c:v>1340</c:v>
                </c:pt>
                <c:pt idx="354">
                  <c:v>1160</c:v>
                </c:pt>
                <c:pt idx="355">
                  <c:v>500</c:v>
                </c:pt>
                <c:pt idx="356">
                  <c:v>820</c:v>
                </c:pt>
                <c:pt idx="357">
                  <c:v>670</c:v>
                </c:pt>
                <c:pt idx="358">
                  <c:v>460</c:v>
                </c:pt>
                <c:pt idx="359">
                  <c:v>950</c:v>
                </c:pt>
                <c:pt idx="360">
                  <c:v>980</c:v>
                </c:pt>
                <c:pt idx="361">
                  <c:v>850</c:v>
                </c:pt>
                <c:pt idx="362">
                  <c:v>580</c:v>
                </c:pt>
                <c:pt idx="363">
                  <c:v>620</c:v>
                </c:pt>
                <c:pt idx="364">
                  <c:v>650</c:v>
                </c:pt>
                <c:pt idx="365">
                  <c:v>1130</c:v>
                </c:pt>
                <c:pt idx="366">
                  <c:v>720</c:v>
                </c:pt>
                <c:pt idx="367">
                  <c:v>940</c:v>
                </c:pt>
                <c:pt idx="368">
                  <c:v>920</c:v>
                </c:pt>
                <c:pt idx="369">
                  <c:v>660</c:v>
                </c:pt>
                <c:pt idx="370">
                  <c:v>610</c:v>
                </c:pt>
                <c:pt idx="371">
                  <c:v>1190</c:v>
                </c:pt>
                <c:pt idx="372">
                  <c:v>1340</c:v>
                </c:pt>
                <c:pt idx="373">
                  <c:v>820</c:v>
                </c:pt>
                <c:pt idx="374">
                  <c:v>1130</c:v>
                </c:pt>
                <c:pt idx="375">
                  <c:v>890</c:v>
                </c:pt>
                <c:pt idx="376">
                  <c:v>810</c:v>
                </c:pt>
                <c:pt idx="377">
                  <c:v>680</c:v>
                </c:pt>
                <c:pt idx="378">
                  <c:v>320</c:v>
                </c:pt>
                <c:pt idx="379">
                  <c:v>700</c:v>
                </c:pt>
                <c:pt idx="380">
                  <c:v>940</c:v>
                </c:pt>
                <c:pt idx="381">
                  <c:v>910</c:v>
                </c:pt>
                <c:pt idx="382">
                  <c:v>870</c:v>
                </c:pt>
                <c:pt idx="383">
                  <c:v>1260</c:v>
                </c:pt>
                <c:pt idx="384">
                  <c:v>440</c:v>
                </c:pt>
                <c:pt idx="385">
                  <c:v>980</c:v>
                </c:pt>
                <c:pt idx="386">
                  <c:v>1200</c:v>
                </c:pt>
                <c:pt idx="387">
                  <c:v>890</c:v>
                </c:pt>
                <c:pt idx="388">
                  <c:v>1050</c:v>
                </c:pt>
                <c:pt idx="389">
                  <c:v>610</c:v>
                </c:pt>
                <c:pt idx="390">
                  <c:v>960</c:v>
                </c:pt>
                <c:pt idx="391">
                  <c:v>860</c:v>
                </c:pt>
                <c:pt idx="392">
                  <c:v>800</c:v>
                </c:pt>
                <c:pt idx="393">
                  <c:v>1060</c:v>
                </c:pt>
                <c:pt idx="394">
                  <c:v>600</c:v>
                </c:pt>
                <c:pt idx="395">
                  <c:v>380</c:v>
                </c:pt>
                <c:pt idx="396">
                  <c:v>1140</c:v>
                </c:pt>
                <c:pt idx="397">
                  <c:v>730</c:v>
                </c:pt>
                <c:pt idx="398">
                  <c:v>810</c:v>
                </c:pt>
                <c:pt idx="399">
                  <c:v>1000</c:v>
                </c:pt>
                <c:pt idx="400">
                  <c:v>1220</c:v>
                </c:pt>
                <c:pt idx="401">
                  <c:v>360</c:v>
                </c:pt>
                <c:pt idx="402">
                  <c:v>900</c:v>
                </c:pt>
                <c:pt idx="403">
                  <c:v>750</c:v>
                </c:pt>
                <c:pt idx="404">
                  <c:v>930</c:v>
                </c:pt>
                <c:pt idx="405">
                  <c:v>1180</c:v>
                </c:pt>
                <c:pt idx="406">
                  <c:v>870</c:v>
                </c:pt>
                <c:pt idx="407">
                  <c:v>680</c:v>
                </c:pt>
                <c:pt idx="408">
                  <c:v>1310</c:v>
                </c:pt>
                <c:pt idx="409">
                  <c:v>1000</c:v>
                </c:pt>
                <c:pt idx="410">
                  <c:v>1130</c:v>
                </c:pt>
                <c:pt idx="411">
                  <c:v>990</c:v>
                </c:pt>
                <c:pt idx="412">
                  <c:v>360</c:v>
                </c:pt>
                <c:pt idx="413">
                  <c:v>720</c:v>
                </c:pt>
                <c:pt idx="414">
                  <c:v>950</c:v>
                </c:pt>
                <c:pt idx="415">
                  <c:v>840</c:v>
                </c:pt>
                <c:pt idx="416">
                  <c:v>1120</c:v>
                </c:pt>
                <c:pt idx="417">
                  <c:v>920</c:v>
                </c:pt>
                <c:pt idx="418">
                  <c:v>1240</c:v>
                </c:pt>
                <c:pt idx="419">
                  <c:v>840</c:v>
                </c:pt>
                <c:pt idx="420">
                  <c:v>430</c:v>
                </c:pt>
                <c:pt idx="421">
                  <c:v>810</c:v>
                </c:pt>
                <c:pt idx="422">
                  <c:v>920</c:v>
                </c:pt>
                <c:pt idx="423">
                  <c:v>880</c:v>
                </c:pt>
                <c:pt idx="424">
                  <c:v>1350</c:v>
                </c:pt>
                <c:pt idx="425">
                  <c:v>1000</c:v>
                </c:pt>
                <c:pt idx="426">
                  <c:v>1220</c:v>
                </c:pt>
                <c:pt idx="427">
                  <c:v>430</c:v>
                </c:pt>
                <c:pt idx="428">
                  <c:v>520</c:v>
                </c:pt>
                <c:pt idx="429">
                  <c:v>580</c:v>
                </c:pt>
                <c:pt idx="430">
                  <c:v>460</c:v>
                </c:pt>
                <c:pt idx="431">
                  <c:v>470</c:v>
                </c:pt>
                <c:pt idx="432">
                  <c:v>680</c:v>
                </c:pt>
                <c:pt idx="433">
                  <c:v>950</c:v>
                </c:pt>
                <c:pt idx="434">
                  <c:v>840</c:v>
                </c:pt>
                <c:pt idx="435">
                  <c:v>990</c:v>
                </c:pt>
                <c:pt idx="436">
                  <c:v>520</c:v>
                </c:pt>
                <c:pt idx="437">
                  <c:v>520</c:v>
                </c:pt>
                <c:pt idx="438">
                  <c:v>1070</c:v>
                </c:pt>
                <c:pt idx="439">
                  <c:v>990</c:v>
                </c:pt>
                <c:pt idx="440">
                  <c:v>710</c:v>
                </c:pt>
                <c:pt idx="441">
                  <c:v>430</c:v>
                </c:pt>
                <c:pt idx="442">
                  <c:v>1290</c:v>
                </c:pt>
                <c:pt idx="443">
                  <c:v>1080</c:v>
                </c:pt>
                <c:pt idx="444">
                  <c:v>890</c:v>
                </c:pt>
                <c:pt idx="445">
                  <c:v>1000</c:v>
                </c:pt>
                <c:pt idx="446">
                  <c:v>1290</c:v>
                </c:pt>
                <c:pt idx="447">
                  <c:v>860</c:v>
                </c:pt>
                <c:pt idx="448">
                  <c:v>1010</c:v>
                </c:pt>
                <c:pt idx="449">
                  <c:v>1160</c:v>
                </c:pt>
                <c:pt idx="450">
                  <c:v>880</c:v>
                </c:pt>
                <c:pt idx="451">
                  <c:v>670</c:v>
                </c:pt>
                <c:pt idx="452">
                  <c:v>930</c:v>
                </c:pt>
                <c:pt idx="453">
                  <c:v>990</c:v>
                </c:pt>
                <c:pt idx="454">
                  <c:v>450</c:v>
                </c:pt>
                <c:pt idx="455">
                  <c:v>690</c:v>
                </c:pt>
                <c:pt idx="456">
                  <c:v>650</c:v>
                </c:pt>
                <c:pt idx="457">
                  <c:v>1020</c:v>
                </c:pt>
                <c:pt idx="458">
                  <c:v>880</c:v>
                </c:pt>
                <c:pt idx="459">
                  <c:v>760</c:v>
                </c:pt>
                <c:pt idx="460">
                  <c:v>690</c:v>
                </c:pt>
                <c:pt idx="461">
                  <c:v>630</c:v>
                </c:pt>
                <c:pt idx="462">
                  <c:v>370</c:v>
                </c:pt>
                <c:pt idx="463">
                  <c:v>460</c:v>
                </c:pt>
                <c:pt idx="464">
                  <c:v>770</c:v>
                </c:pt>
                <c:pt idx="465">
                  <c:v>750</c:v>
                </c:pt>
                <c:pt idx="466">
                  <c:v>660</c:v>
                </c:pt>
                <c:pt idx="467">
                  <c:v>730</c:v>
                </c:pt>
                <c:pt idx="468">
                  <c:v>670</c:v>
                </c:pt>
                <c:pt idx="469">
                  <c:v>680</c:v>
                </c:pt>
                <c:pt idx="470">
                  <c:v>960</c:v>
                </c:pt>
                <c:pt idx="471">
                  <c:v>1230</c:v>
                </c:pt>
                <c:pt idx="472">
                  <c:v>800</c:v>
                </c:pt>
                <c:pt idx="473">
                  <c:v>450</c:v>
                </c:pt>
                <c:pt idx="474">
                  <c:v>940</c:v>
                </c:pt>
                <c:pt idx="475">
                  <c:v>1060</c:v>
                </c:pt>
                <c:pt idx="476">
                  <c:v>560</c:v>
                </c:pt>
                <c:pt idx="477">
                  <c:v>860</c:v>
                </c:pt>
                <c:pt idx="478">
                  <c:v>730</c:v>
                </c:pt>
                <c:pt idx="479">
                  <c:v>940</c:v>
                </c:pt>
                <c:pt idx="480">
                  <c:v>920</c:v>
                </c:pt>
                <c:pt idx="481">
                  <c:v>1050</c:v>
                </c:pt>
                <c:pt idx="482">
                  <c:v>380</c:v>
                </c:pt>
                <c:pt idx="483">
                  <c:v>930</c:v>
                </c:pt>
                <c:pt idx="484">
                  <c:v>980</c:v>
                </c:pt>
                <c:pt idx="485">
                  <c:v>580</c:v>
                </c:pt>
                <c:pt idx="486">
                  <c:v>680</c:v>
                </c:pt>
                <c:pt idx="487">
                  <c:v>850</c:v>
                </c:pt>
                <c:pt idx="488">
                  <c:v>730</c:v>
                </c:pt>
                <c:pt idx="489">
                  <c:v>570</c:v>
                </c:pt>
                <c:pt idx="490">
                  <c:v>620</c:v>
                </c:pt>
                <c:pt idx="491">
                  <c:v>890</c:v>
                </c:pt>
                <c:pt idx="492">
                  <c:v>800</c:v>
                </c:pt>
                <c:pt idx="493">
                  <c:v>920</c:v>
                </c:pt>
                <c:pt idx="494">
                  <c:v>920</c:v>
                </c:pt>
                <c:pt idx="495">
                  <c:v>760</c:v>
                </c:pt>
                <c:pt idx="496">
                  <c:v>500</c:v>
                </c:pt>
                <c:pt idx="497">
                  <c:v>680</c:v>
                </c:pt>
                <c:pt idx="498">
                  <c:v>770</c:v>
                </c:pt>
                <c:pt idx="499">
                  <c:v>460</c:v>
                </c:pt>
                <c:pt idx="500">
                  <c:v>1070</c:v>
                </c:pt>
                <c:pt idx="501">
                  <c:v>450</c:v>
                </c:pt>
                <c:pt idx="502">
                  <c:v>310</c:v>
                </c:pt>
                <c:pt idx="503">
                  <c:v>880</c:v>
                </c:pt>
                <c:pt idx="504">
                  <c:v>370</c:v>
                </c:pt>
                <c:pt idx="505">
                  <c:v>760</c:v>
                </c:pt>
                <c:pt idx="506">
                  <c:v>950</c:v>
                </c:pt>
                <c:pt idx="507">
                  <c:v>890</c:v>
                </c:pt>
                <c:pt idx="508">
                  <c:v>800</c:v>
                </c:pt>
                <c:pt idx="509">
                  <c:v>700</c:v>
                </c:pt>
                <c:pt idx="510">
                  <c:v>1050</c:v>
                </c:pt>
                <c:pt idx="511">
                  <c:v>330</c:v>
                </c:pt>
                <c:pt idx="512">
                  <c:v>980</c:v>
                </c:pt>
                <c:pt idx="513">
                  <c:v>1090</c:v>
                </c:pt>
                <c:pt idx="514">
                  <c:v>1140</c:v>
                </c:pt>
                <c:pt idx="515">
                  <c:v>820</c:v>
                </c:pt>
                <c:pt idx="516">
                  <c:v>890</c:v>
                </c:pt>
                <c:pt idx="517">
                  <c:v>650</c:v>
                </c:pt>
                <c:pt idx="518">
                  <c:v>850</c:v>
                </c:pt>
                <c:pt idx="519">
                  <c:v>360</c:v>
                </c:pt>
                <c:pt idx="520">
                  <c:v>780</c:v>
                </c:pt>
                <c:pt idx="521">
                  <c:v>590</c:v>
                </c:pt>
                <c:pt idx="522">
                  <c:v>670</c:v>
                </c:pt>
                <c:pt idx="523">
                  <c:v>340</c:v>
                </c:pt>
                <c:pt idx="524">
                  <c:v>730</c:v>
                </c:pt>
                <c:pt idx="525">
                  <c:v>1210</c:v>
                </c:pt>
                <c:pt idx="526">
                  <c:v>1280</c:v>
                </c:pt>
                <c:pt idx="527">
                  <c:v>710</c:v>
                </c:pt>
                <c:pt idx="528">
                  <c:v>940</c:v>
                </c:pt>
                <c:pt idx="529">
                  <c:v>670</c:v>
                </c:pt>
                <c:pt idx="530">
                  <c:v>800</c:v>
                </c:pt>
                <c:pt idx="531">
                  <c:v>790</c:v>
                </c:pt>
                <c:pt idx="532">
                  <c:v>720</c:v>
                </c:pt>
                <c:pt idx="533">
                  <c:v>1270</c:v>
                </c:pt>
                <c:pt idx="534">
                  <c:v>930</c:v>
                </c:pt>
                <c:pt idx="535">
                  <c:v>1490</c:v>
                </c:pt>
                <c:pt idx="536">
                  <c:v>810</c:v>
                </c:pt>
                <c:pt idx="537">
                  <c:v>600</c:v>
                </c:pt>
                <c:pt idx="538">
                  <c:v>210</c:v>
                </c:pt>
                <c:pt idx="539">
                  <c:v>460</c:v>
                </c:pt>
                <c:pt idx="540">
                  <c:v>740</c:v>
                </c:pt>
                <c:pt idx="541">
                  <c:v>1320</c:v>
                </c:pt>
                <c:pt idx="542">
                  <c:v>760</c:v>
                </c:pt>
                <c:pt idx="543">
                  <c:v>920</c:v>
                </c:pt>
                <c:pt idx="544">
                  <c:v>920</c:v>
                </c:pt>
                <c:pt idx="545">
                  <c:v>880</c:v>
                </c:pt>
                <c:pt idx="546">
                  <c:v>1110</c:v>
                </c:pt>
                <c:pt idx="547">
                  <c:v>1370</c:v>
                </c:pt>
                <c:pt idx="548">
                  <c:v>410</c:v>
                </c:pt>
                <c:pt idx="549">
                  <c:v>850</c:v>
                </c:pt>
                <c:pt idx="550">
                  <c:v>720</c:v>
                </c:pt>
                <c:pt idx="551">
                  <c:v>570</c:v>
                </c:pt>
                <c:pt idx="552">
                  <c:v>690</c:v>
                </c:pt>
                <c:pt idx="553">
                  <c:v>1220</c:v>
                </c:pt>
                <c:pt idx="554">
                  <c:v>840</c:v>
                </c:pt>
                <c:pt idx="555">
                  <c:v>560</c:v>
                </c:pt>
                <c:pt idx="556">
                  <c:v>820</c:v>
                </c:pt>
                <c:pt idx="557">
                  <c:v>700</c:v>
                </c:pt>
                <c:pt idx="558">
                  <c:v>810</c:v>
                </c:pt>
                <c:pt idx="559">
                  <c:v>1070</c:v>
                </c:pt>
                <c:pt idx="560">
                  <c:v>540</c:v>
                </c:pt>
                <c:pt idx="561">
                  <c:v>530</c:v>
                </c:pt>
                <c:pt idx="562">
                  <c:v>580</c:v>
                </c:pt>
                <c:pt idx="563">
                  <c:v>500</c:v>
                </c:pt>
                <c:pt idx="564">
                  <c:v>1200</c:v>
                </c:pt>
                <c:pt idx="565">
                  <c:v>980</c:v>
                </c:pt>
                <c:pt idx="566">
                  <c:v>1000</c:v>
                </c:pt>
                <c:pt idx="567">
                  <c:v>720</c:v>
                </c:pt>
                <c:pt idx="568">
                  <c:v>1030</c:v>
                </c:pt>
                <c:pt idx="569">
                  <c:v>420</c:v>
                </c:pt>
                <c:pt idx="570">
                  <c:v>1070</c:v>
                </c:pt>
                <c:pt idx="571">
                  <c:v>830</c:v>
                </c:pt>
                <c:pt idx="572">
                  <c:v>940</c:v>
                </c:pt>
                <c:pt idx="573">
                  <c:v>550</c:v>
                </c:pt>
                <c:pt idx="574">
                  <c:v>1140</c:v>
                </c:pt>
                <c:pt idx="575">
                  <c:v>750</c:v>
                </c:pt>
                <c:pt idx="576">
                  <c:v>620</c:v>
                </c:pt>
                <c:pt idx="577">
                  <c:v>660</c:v>
                </c:pt>
                <c:pt idx="578">
                  <c:v>660</c:v>
                </c:pt>
                <c:pt idx="579">
                  <c:v>410</c:v>
                </c:pt>
                <c:pt idx="580">
                  <c:v>440</c:v>
                </c:pt>
                <c:pt idx="581">
                  <c:v>630</c:v>
                </c:pt>
                <c:pt idx="582">
                  <c:v>730</c:v>
                </c:pt>
                <c:pt idx="583">
                  <c:v>220</c:v>
                </c:pt>
                <c:pt idx="584">
                  <c:v>610</c:v>
                </c:pt>
                <c:pt idx="585">
                  <c:v>720</c:v>
                </c:pt>
                <c:pt idx="586">
                  <c:v>740</c:v>
                </c:pt>
                <c:pt idx="587">
                  <c:v>740</c:v>
                </c:pt>
                <c:pt idx="588">
                  <c:v>770</c:v>
                </c:pt>
                <c:pt idx="589">
                  <c:v>590</c:v>
                </c:pt>
                <c:pt idx="590">
                  <c:v>1330</c:v>
                </c:pt>
                <c:pt idx="591">
                  <c:v>910</c:v>
                </c:pt>
                <c:pt idx="592">
                  <c:v>330</c:v>
                </c:pt>
                <c:pt idx="593">
                  <c:v>870</c:v>
                </c:pt>
                <c:pt idx="594">
                  <c:v>790</c:v>
                </c:pt>
                <c:pt idx="595">
                  <c:v>1270</c:v>
                </c:pt>
                <c:pt idx="596">
                  <c:v>590</c:v>
                </c:pt>
                <c:pt idx="597">
                  <c:v>1080</c:v>
                </c:pt>
                <c:pt idx="598">
                  <c:v>830</c:v>
                </c:pt>
                <c:pt idx="599">
                  <c:v>910</c:v>
                </c:pt>
                <c:pt idx="600">
                  <c:v>830</c:v>
                </c:pt>
                <c:pt idx="601">
                  <c:v>1380</c:v>
                </c:pt>
                <c:pt idx="602">
                  <c:v>1180</c:v>
                </c:pt>
                <c:pt idx="603">
                  <c:v>770</c:v>
                </c:pt>
                <c:pt idx="604">
                  <c:v>680</c:v>
                </c:pt>
                <c:pt idx="605">
                  <c:v>910</c:v>
                </c:pt>
                <c:pt idx="606">
                  <c:v>540</c:v>
                </c:pt>
                <c:pt idx="607">
                  <c:v>760</c:v>
                </c:pt>
                <c:pt idx="608">
                  <c:v>760</c:v>
                </c:pt>
                <c:pt idx="609">
                  <c:v>730</c:v>
                </c:pt>
                <c:pt idx="610">
                  <c:v>430</c:v>
                </c:pt>
                <c:pt idx="611">
                  <c:v>1000</c:v>
                </c:pt>
                <c:pt idx="612">
                  <c:v>660</c:v>
                </c:pt>
                <c:pt idx="613">
                  <c:v>930</c:v>
                </c:pt>
                <c:pt idx="614">
                  <c:v>760</c:v>
                </c:pt>
                <c:pt idx="615">
                  <c:v>370</c:v>
                </c:pt>
                <c:pt idx="616">
                  <c:v>630</c:v>
                </c:pt>
                <c:pt idx="617">
                  <c:v>360</c:v>
                </c:pt>
                <c:pt idx="618">
                  <c:v>630</c:v>
                </c:pt>
                <c:pt idx="619">
                  <c:v>670</c:v>
                </c:pt>
                <c:pt idx="620">
                  <c:v>690</c:v>
                </c:pt>
                <c:pt idx="621">
                  <c:v>830</c:v>
                </c:pt>
                <c:pt idx="622">
                  <c:v>720</c:v>
                </c:pt>
                <c:pt idx="623">
                  <c:v>520</c:v>
                </c:pt>
                <c:pt idx="624">
                  <c:v>750</c:v>
                </c:pt>
                <c:pt idx="625">
                  <c:v>1070</c:v>
                </c:pt>
                <c:pt idx="626">
                  <c:v>590</c:v>
                </c:pt>
                <c:pt idx="627">
                  <c:v>600</c:v>
                </c:pt>
                <c:pt idx="628">
                  <c:v>380</c:v>
                </c:pt>
                <c:pt idx="629">
                  <c:v>830</c:v>
                </c:pt>
                <c:pt idx="630">
                  <c:v>940</c:v>
                </c:pt>
                <c:pt idx="631">
                  <c:v>560</c:v>
                </c:pt>
                <c:pt idx="632">
                  <c:v>1030</c:v>
                </c:pt>
                <c:pt idx="633">
                  <c:v>730</c:v>
                </c:pt>
                <c:pt idx="634">
                  <c:v>890</c:v>
                </c:pt>
                <c:pt idx="635">
                  <c:v>1140</c:v>
                </c:pt>
                <c:pt idx="636">
                  <c:v>590</c:v>
                </c:pt>
                <c:pt idx="637">
                  <c:v>580</c:v>
                </c:pt>
                <c:pt idx="638">
                  <c:v>310</c:v>
                </c:pt>
                <c:pt idx="639">
                  <c:v>720</c:v>
                </c:pt>
                <c:pt idx="640">
                  <c:v>490</c:v>
                </c:pt>
                <c:pt idx="641">
                  <c:v>1010</c:v>
                </c:pt>
                <c:pt idx="642">
                  <c:v>680</c:v>
                </c:pt>
                <c:pt idx="643">
                  <c:v>1020</c:v>
                </c:pt>
                <c:pt idx="644">
                  <c:v>1050</c:v>
                </c:pt>
                <c:pt idx="645">
                  <c:v>740</c:v>
                </c:pt>
                <c:pt idx="646">
                  <c:v>410</c:v>
                </c:pt>
                <c:pt idx="647">
                  <c:v>770</c:v>
                </c:pt>
                <c:pt idx="648">
                  <c:v>1400</c:v>
                </c:pt>
                <c:pt idx="649">
                  <c:v>860</c:v>
                </c:pt>
                <c:pt idx="650">
                  <c:v>840</c:v>
                </c:pt>
                <c:pt idx="651">
                  <c:v>950</c:v>
                </c:pt>
                <c:pt idx="652">
                  <c:v>940</c:v>
                </c:pt>
                <c:pt idx="653">
                  <c:v>930</c:v>
                </c:pt>
                <c:pt idx="654">
                  <c:v>1060</c:v>
                </c:pt>
                <c:pt idx="655">
                  <c:v>560</c:v>
                </c:pt>
                <c:pt idx="656">
                  <c:v>670</c:v>
                </c:pt>
                <c:pt idx="657">
                  <c:v>540</c:v>
                </c:pt>
                <c:pt idx="658">
                  <c:v>1010</c:v>
                </c:pt>
                <c:pt idx="659">
                  <c:v>1340</c:v>
                </c:pt>
                <c:pt idx="660">
                  <c:v>980</c:v>
                </c:pt>
                <c:pt idx="661">
                  <c:v>630</c:v>
                </c:pt>
                <c:pt idx="662">
                  <c:v>1110</c:v>
                </c:pt>
                <c:pt idx="663">
                  <c:v>700</c:v>
                </c:pt>
                <c:pt idx="664">
                  <c:v>580</c:v>
                </c:pt>
                <c:pt idx="665">
                  <c:v>1050</c:v>
                </c:pt>
                <c:pt idx="666">
                  <c:v>790</c:v>
                </c:pt>
                <c:pt idx="667">
                  <c:v>600</c:v>
                </c:pt>
                <c:pt idx="668">
                  <c:v>440</c:v>
                </c:pt>
                <c:pt idx="669">
                  <c:v>1340</c:v>
                </c:pt>
                <c:pt idx="670">
                  <c:v>1250</c:v>
                </c:pt>
                <c:pt idx="671">
                  <c:v>990</c:v>
                </c:pt>
                <c:pt idx="672">
                  <c:v>290</c:v>
                </c:pt>
                <c:pt idx="673">
                  <c:v>350</c:v>
                </c:pt>
                <c:pt idx="674">
                  <c:v>210</c:v>
                </c:pt>
                <c:pt idx="675">
                  <c:v>810</c:v>
                </c:pt>
                <c:pt idx="676">
                  <c:v>790</c:v>
                </c:pt>
                <c:pt idx="677">
                  <c:v>780</c:v>
                </c:pt>
                <c:pt idx="678">
                  <c:v>730</c:v>
                </c:pt>
                <c:pt idx="679">
                  <c:v>1040</c:v>
                </c:pt>
                <c:pt idx="680">
                  <c:v>760</c:v>
                </c:pt>
                <c:pt idx="681">
                  <c:v>570</c:v>
                </c:pt>
                <c:pt idx="682">
                  <c:v>620</c:v>
                </c:pt>
                <c:pt idx="683">
                  <c:v>310</c:v>
                </c:pt>
                <c:pt idx="684">
                  <c:v>310</c:v>
                </c:pt>
                <c:pt idx="685">
                  <c:v>790</c:v>
                </c:pt>
                <c:pt idx="686">
                  <c:v>490</c:v>
                </c:pt>
                <c:pt idx="687">
                  <c:v>230</c:v>
                </c:pt>
                <c:pt idx="688">
                  <c:v>900</c:v>
                </c:pt>
                <c:pt idx="689">
                  <c:v>640</c:v>
                </c:pt>
                <c:pt idx="690">
                  <c:v>840</c:v>
                </c:pt>
                <c:pt idx="691">
                  <c:v>780</c:v>
                </c:pt>
                <c:pt idx="692">
                  <c:v>480</c:v>
                </c:pt>
                <c:pt idx="693">
                  <c:v>1040</c:v>
                </c:pt>
                <c:pt idx="694">
                  <c:v>870</c:v>
                </c:pt>
                <c:pt idx="695">
                  <c:v>530</c:v>
                </c:pt>
                <c:pt idx="696">
                  <c:v>750</c:v>
                </c:pt>
                <c:pt idx="697">
                  <c:v>840</c:v>
                </c:pt>
                <c:pt idx="698">
                  <c:v>800</c:v>
                </c:pt>
                <c:pt idx="699">
                  <c:v>660</c:v>
                </c:pt>
                <c:pt idx="700">
                  <c:v>560</c:v>
                </c:pt>
                <c:pt idx="701">
                  <c:v>910</c:v>
                </c:pt>
                <c:pt idx="702">
                  <c:v>480</c:v>
                </c:pt>
                <c:pt idx="703">
                  <c:v>700</c:v>
                </c:pt>
                <c:pt idx="704">
                  <c:v>660</c:v>
                </c:pt>
                <c:pt idx="705">
                  <c:v>1170</c:v>
                </c:pt>
                <c:pt idx="706">
                  <c:v>1020</c:v>
                </c:pt>
                <c:pt idx="707">
                  <c:v>580</c:v>
                </c:pt>
                <c:pt idx="708">
                  <c:v>610</c:v>
                </c:pt>
                <c:pt idx="709">
                  <c:v>590</c:v>
                </c:pt>
                <c:pt idx="710">
                  <c:v>190</c:v>
                </c:pt>
                <c:pt idx="711">
                  <c:v>490</c:v>
                </c:pt>
                <c:pt idx="712">
                  <c:v>680</c:v>
                </c:pt>
                <c:pt idx="713">
                  <c:v>670</c:v>
                </c:pt>
                <c:pt idx="714">
                  <c:v>1070</c:v>
                </c:pt>
                <c:pt idx="715">
                  <c:v>1110</c:v>
                </c:pt>
                <c:pt idx="716">
                  <c:v>560</c:v>
                </c:pt>
                <c:pt idx="717">
                  <c:v>1100</c:v>
                </c:pt>
                <c:pt idx="718">
                  <c:v>970</c:v>
                </c:pt>
                <c:pt idx="719">
                  <c:v>930</c:v>
                </c:pt>
                <c:pt idx="720">
                  <c:v>1040</c:v>
                </c:pt>
                <c:pt idx="721">
                  <c:v>1120</c:v>
                </c:pt>
                <c:pt idx="722">
                  <c:v>910</c:v>
                </c:pt>
                <c:pt idx="723">
                  <c:v>440</c:v>
                </c:pt>
                <c:pt idx="724">
                  <c:v>530</c:v>
                </c:pt>
                <c:pt idx="725">
                  <c:v>900</c:v>
                </c:pt>
                <c:pt idx="726">
                  <c:v>740</c:v>
                </c:pt>
                <c:pt idx="727">
                  <c:v>1020</c:v>
                </c:pt>
                <c:pt idx="728">
                  <c:v>970</c:v>
                </c:pt>
                <c:pt idx="729">
                  <c:v>890</c:v>
                </c:pt>
                <c:pt idx="730">
                  <c:v>550</c:v>
                </c:pt>
                <c:pt idx="731">
                  <c:v>520</c:v>
                </c:pt>
                <c:pt idx="732">
                  <c:v>950</c:v>
                </c:pt>
                <c:pt idx="733">
                  <c:v>650</c:v>
                </c:pt>
                <c:pt idx="734">
                  <c:v>860</c:v>
                </c:pt>
                <c:pt idx="735">
                  <c:v>320</c:v>
                </c:pt>
                <c:pt idx="736">
                  <c:v>860</c:v>
                </c:pt>
                <c:pt idx="737">
                  <c:v>900</c:v>
                </c:pt>
                <c:pt idx="738">
                  <c:v>550</c:v>
                </c:pt>
                <c:pt idx="739">
                  <c:v>770</c:v>
                </c:pt>
                <c:pt idx="740">
                  <c:v>710</c:v>
                </c:pt>
                <c:pt idx="741">
                  <c:v>840</c:v>
                </c:pt>
                <c:pt idx="742">
                  <c:v>860</c:v>
                </c:pt>
                <c:pt idx="743">
                  <c:v>870</c:v>
                </c:pt>
                <c:pt idx="744">
                  <c:v>660</c:v>
                </c:pt>
                <c:pt idx="745">
                  <c:v>930</c:v>
                </c:pt>
                <c:pt idx="746">
                  <c:v>1020</c:v>
                </c:pt>
                <c:pt idx="747">
                  <c:v>1190</c:v>
                </c:pt>
                <c:pt idx="748">
                  <c:v>1140</c:v>
                </c:pt>
                <c:pt idx="749">
                  <c:v>490</c:v>
                </c:pt>
                <c:pt idx="750">
                  <c:v>1170</c:v>
                </c:pt>
                <c:pt idx="751">
                  <c:v>480</c:v>
                </c:pt>
                <c:pt idx="752">
                  <c:v>930</c:v>
                </c:pt>
                <c:pt idx="753">
                  <c:v>890</c:v>
                </c:pt>
                <c:pt idx="754">
                  <c:v>680</c:v>
                </c:pt>
                <c:pt idx="755">
                  <c:v>740</c:v>
                </c:pt>
                <c:pt idx="756">
                  <c:v>990</c:v>
                </c:pt>
                <c:pt idx="757">
                  <c:v>680</c:v>
                </c:pt>
                <c:pt idx="758">
                  <c:v>820</c:v>
                </c:pt>
                <c:pt idx="759">
                  <c:v>440</c:v>
                </c:pt>
                <c:pt idx="760">
                  <c:v>900</c:v>
                </c:pt>
                <c:pt idx="761">
                  <c:v>1080</c:v>
                </c:pt>
                <c:pt idx="762">
                  <c:v>830</c:v>
                </c:pt>
                <c:pt idx="763">
                  <c:v>310</c:v>
                </c:pt>
                <c:pt idx="764">
                  <c:v>730</c:v>
                </c:pt>
                <c:pt idx="765">
                  <c:v>740</c:v>
                </c:pt>
                <c:pt idx="766">
                  <c:v>960</c:v>
                </c:pt>
                <c:pt idx="767">
                  <c:v>790</c:v>
                </c:pt>
                <c:pt idx="768">
                  <c:v>700</c:v>
                </c:pt>
                <c:pt idx="769">
                  <c:v>750</c:v>
                </c:pt>
                <c:pt idx="770">
                  <c:v>590</c:v>
                </c:pt>
                <c:pt idx="771">
                  <c:v>570</c:v>
                </c:pt>
                <c:pt idx="772">
                  <c:v>660</c:v>
                </c:pt>
                <c:pt idx="773">
                  <c:v>700</c:v>
                </c:pt>
                <c:pt idx="774">
                  <c:v>1070</c:v>
                </c:pt>
                <c:pt idx="775">
                  <c:v>660</c:v>
                </c:pt>
                <c:pt idx="776">
                  <c:v>840</c:v>
                </c:pt>
                <c:pt idx="777">
                  <c:v>850</c:v>
                </c:pt>
                <c:pt idx="778">
                  <c:v>600</c:v>
                </c:pt>
                <c:pt idx="779">
                  <c:v>710</c:v>
                </c:pt>
                <c:pt idx="780">
                  <c:v>450</c:v>
                </c:pt>
                <c:pt idx="781">
                  <c:v>740</c:v>
                </c:pt>
                <c:pt idx="782">
                  <c:v>1240</c:v>
                </c:pt>
                <c:pt idx="783">
                  <c:v>570</c:v>
                </c:pt>
                <c:pt idx="784">
                  <c:v>580</c:v>
                </c:pt>
                <c:pt idx="785">
                  <c:v>450</c:v>
                </c:pt>
                <c:pt idx="786">
                  <c:v>790</c:v>
                </c:pt>
                <c:pt idx="787">
                  <c:v>1040</c:v>
                </c:pt>
                <c:pt idx="788">
                  <c:v>670</c:v>
                </c:pt>
                <c:pt idx="789">
                  <c:v>370</c:v>
                </c:pt>
                <c:pt idx="790">
                  <c:v>620</c:v>
                </c:pt>
                <c:pt idx="791">
                  <c:v>1010</c:v>
                </c:pt>
                <c:pt idx="792">
                  <c:v>550</c:v>
                </c:pt>
                <c:pt idx="793">
                  <c:v>800</c:v>
                </c:pt>
                <c:pt idx="794">
                  <c:v>610</c:v>
                </c:pt>
                <c:pt idx="795">
                  <c:v>1090</c:v>
                </c:pt>
                <c:pt idx="796">
                  <c:v>700</c:v>
                </c:pt>
                <c:pt idx="797">
                  <c:v>830</c:v>
                </c:pt>
                <c:pt idx="798">
                  <c:v>850</c:v>
                </c:pt>
                <c:pt idx="799">
                  <c:v>1260</c:v>
                </c:pt>
                <c:pt idx="800">
                  <c:v>1030</c:v>
                </c:pt>
                <c:pt idx="801">
                  <c:v>1160</c:v>
                </c:pt>
                <c:pt idx="802">
                  <c:v>880</c:v>
                </c:pt>
                <c:pt idx="803">
                  <c:v>420</c:v>
                </c:pt>
                <c:pt idx="804">
                  <c:v>770</c:v>
                </c:pt>
                <c:pt idx="805">
                  <c:v>910</c:v>
                </c:pt>
                <c:pt idx="806">
                  <c:v>1110</c:v>
                </c:pt>
                <c:pt idx="807">
                  <c:v>510</c:v>
                </c:pt>
                <c:pt idx="808">
                  <c:v>780</c:v>
                </c:pt>
                <c:pt idx="809">
                  <c:v>790</c:v>
                </c:pt>
                <c:pt idx="810">
                  <c:v>1090</c:v>
                </c:pt>
                <c:pt idx="811">
                  <c:v>1270</c:v>
                </c:pt>
                <c:pt idx="812">
                  <c:v>1260</c:v>
                </c:pt>
                <c:pt idx="813">
                  <c:v>330</c:v>
                </c:pt>
                <c:pt idx="814">
                  <c:v>540</c:v>
                </c:pt>
                <c:pt idx="815">
                  <c:v>720</c:v>
                </c:pt>
                <c:pt idx="816">
                  <c:v>670</c:v>
                </c:pt>
                <c:pt idx="817">
                  <c:v>770</c:v>
                </c:pt>
                <c:pt idx="818">
                  <c:v>860</c:v>
                </c:pt>
                <c:pt idx="819">
                  <c:v>410</c:v>
                </c:pt>
                <c:pt idx="820">
                  <c:v>900</c:v>
                </c:pt>
                <c:pt idx="821">
                  <c:v>480</c:v>
                </c:pt>
                <c:pt idx="822">
                  <c:v>540</c:v>
                </c:pt>
                <c:pt idx="823">
                  <c:v>760</c:v>
                </c:pt>
                <c:pt idx="824">
                  <c:v>280</c:v>
                </c:pt>
                <c:pt idx="825">
                  <c:v>1120</c:v>
                </c:pt>
                <c:pt idx="826">
                  <c:v>160</c:v>
                </c:pt>
                <c:pt idx="827">
                  <c:v>620</c:v>
                </c:pt>
                <c:pt idx="828">
                  <c:v>440</c:v>
                </c:pt>
                <c:pt idx="829">
                  <c:v>870</c:v>
                </c:pt>
                <c:pt idx="830">
                  <c:v>900</c:v>
                </c:pt>
                <c:pt idx="831">
                  <c:v>710</c:v>
                </c:pt>
                <c:pt idx="832">
                  <c:v>590</c:v>
                </c:pt>
                <c:pt idx="833">
                  <c:v>910</c:v>
                </c:pt>
                <c:pt idx="834">
                  <c:v>1320</c:v>
                </c:pt>
                <c:pt idx="835">
                  <c:v>1000</c:v>
                </c:pt>
                <c:pt idx="836">
                  <c:v>670</c:v>
                </c:pt>
                <c:pt idx="837">
                  <c:v>610</c:v>
                </c:pt>
                <c:pt idx="838">
                  <c:v>1050</c:v>
                </c:pt>
                <c:pt idx="839">
                  <c:v>480</c:v>
                </c:pt>
                <c:pt idx="840">
                  <c:v>770</c:v>
                </c:pt>
                <c:pt idx="841">
                  <c:v>340</c:v>
                </c:pt>
                <c:pt idx="842">
                  <c:v>580</c:v>
                </c:pt>
                <c:pt idx="843">
                  <c:v>900</c:v>
                </c:pt>
                <c:pt idx="844">
                  <c:v>700</c:v>
                </c:pt>
                <c:pt idx="845">
                  <c:v>860</c:v>
                </c:pt>
                <c:pt idx="846">
                  <c:v>540</c:v>
                </c:pt>
                <c:pt idx="847">
                  <c:v>970</c:v>
                </c:pt>
                <c:pt idx="848">
                  <c:v>1560</c:v>
                </c:pt>
                <c:pt idx="849">
                  <c:v>790</c:v>
                </c:pt>
                <c:pt idx="850">
                  <c:v>1020</c:v>
                </c:pt>
                <c:pt idx="851">
                  <c:v>790</c:v>
                </c:pt>
                <c:pt idx="852">
                  <c:v>880</c:v>
                </c:pt>
                <c:pt idx="853">
                  <c:v>550</c:v>
                </c:pt>
                <c:pt idx="854">
                  <c:v>550</c:v>
                </c:pt>
                <c:pt idx="855">
                  <c:v>950</c:v>
                </c:pt>
                <c:pt idx="856">
                  <c:v>810</c:v>
                </c:pt>
                <c:pt idx="857">
                  <c:v>390</c:v>
                </c:pt>
                <c:pt idx="858">
                  <c:v>860</c:v>
                </c:pt>
                <c:pt idx="859">
                  <c:v>850</c:v>
                </c:pt>
                <c:pt idx="860">
                  <c:v>660</c:v>
                </c:pt>
                <c:pt idx="861">
                  <c:v>830</c:v>
                </c:pt>
                <c:pt idx="862">
                  <c:v>640</c:v>
                </c:pt>
                <c:pt idx="863">
                  <c:v>750</c:v>
                </c:pt>
                <c:pt idx="864">
                  <c:v>1170</c:v>
                </c:pt>
                <c:pt idx="865">
                  <c:v>790</c:v>
                </c:pt>
                <c:pt idx="866">
                  <c:v>900</c:v>
                </c:pt>
                <c:pt idx="867">
                  <c:v>370</c:v>
                </c:pt>
                <c:pt idx="868">
                  <c:v>980</c:v>
                </c:pt>
                <c:pt idx="869">
                  <c:v>1170</c:v>
                </c:pt>
                <c:pt idx="870">
                  <c:v>800</c:v>
                </c:pt>
                <c:pt idx="871">
                  <c:v>1100</c:v>
                </c:pt>
                <c:pt idx="872">
                  <c:v>1070</c:v>
                </c:pt>
                <c:pt idx="873">
                  <c:v>830</c:v>
                </c:pt>
                <c:pt idx="874">
                  <c:v>1210</c:v>
                </c:pt>
                <c:pt idx="875">
                  <c:v>540</c:v>
                </c:pt>
                <c:pt idx="876">
                  <c:v>100</c:v>
                </c:pt>
                <c:pt idx="877">
                  <c:v>820</c:v>
                </c:pt>
                <c:pt idx="878">
                  <c:v>1210</c:v>
                </c:pt>
                <c:pt idx="879">
                  <c:v>810</c:v>
                </c:pt>
                <c:pt idx="880">
                  <c:v>780</c:v>
                </c:pt>
                <c:pt idx="881">
                  <c:v>1160</c:v>
                </c:pt>
                <c:pt idx="882">
                  <c:v>590</c:v>
                </c:pt>
                <c:pt idx="883">
                  <c:v>1140</c:v>
                </c:pt>
                <c:pt idx="884">
                  <c:v>690</c:v>
                </c:pt>
                <c:pt idx="885">
                  <c:v>560</c:v>
                </c:pt>
                <c:pt idx="886">
                  <c:v>1150</c:v>
                </c:pt>
                <c:pt idx="887">
                  <c:v>140</c:v>
                </c:pt>
                <c:pt idx="888">
                  <c:v>670</c:v>
                </c:pt>
                <c:pt idx="889">
                  <c:v>650</c:v>
                </c:pt>
                <c:pt idx="890">
                  <c:v>1220</c:v>
                </c:pt>
                <c:pt idx="891">
                  <c:v>1080</c:v>
                </c:pt>
                <c:pt idx="892">
                  <c:v>850</c:v>
                </c:pt>
                <c:pt idx="893">
                  <c:v>1060</c:v>
                </c:pt>
                <c:pt idx="894">
                  <c:v>770</c:v>
                </c:pt>
                <c:pt idx="895">
                  <c:v>1110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C1-44C1-8F07-03D477D3AE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666368"/>
        <c:axId val="664665288"/>
      </c:scatterChart>
      <c:valAx>
        <c:axId val="664666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Store</a:t>
                </a:r>
                <a:r>
                  <a:rPr lang="en-US" b="1" baseline="0">
                    <a:solidFill>
                      <a:schemeClr val="tx1"/>
                    </a:solidFill>
                  </a:rPr>
                  <a:t> Area</a:t>
                </a:r>
                <a:endParaRPr lang="en-US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665288"/>
        <c:crosses val="autoZero"/>
        <c:crossBetween val="midCat"/>
      </c:valAx>
      <c:valAx>
        <c:axId val="664665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Daily</a:t>
                </a:r>
                <a:r>
                  <a:rPr lang="en-US" b="1" baseline="0">
                    <a:solidFill>
                      <a:schemeClr val="tx1"/>
                    </a:solidFill>
                  </a:rPr>
                  <a:t> Customer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666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[stores_data_analysis.xlsx]Store Characteristics!PivotTable8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Which stores have the highest efficiency (sales per square foot)?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'Store Characteristics'!$K$45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'Store Characteristics'!$J$46:$J$55</c:f>
              <c:strCache>
                <c:ptCount val="10"/>
                <c:pt idx="0">
                  <c:v>557</c:v>
                </c:pt>
                <c:pt idx="1">
                  <c:v>469</c:v>
                </c:pt>
                <c:pt idx="2">
                  <c:v>745</c:v>
                </c:pt>
                <c:pt idx="3">
                  <c:v>558</c:v>
                </c:pt>
                <c:pt idx="4">
                  <c:v>340</c:v>
                </c:pt>
                <c:pt idx="5">
                  <c:v>690</c:v>
                </c:pt>
                <c:pt idx="6">
                  <c:v>407</c:v>
                </c:pt>
                <c:pt idx="7">
                  <c:v>811</c:v>
                </c:pt>
                <c:pt idx="8">
                  <c:v>849</c:v>
                </c:pt>
                <c:pt idx="9">
                  <c:v>888</c:v>
                </c:pt>
              </c:strCache>
            </c:strRef>
          </c:cat>
          <c:val>
            <c:numRef>
              <c:f>'Store Characteristics'!$K$46:$K$55</c:f>
              <c:numCache>
                <c:formatCode>_("$"* #,##0.00_);_("$"* \(#,##0.00\);_("$"* "-"??_);_(@_)</c:formatCode>
                <c:ptCount val="10"/>
                <c:pt idx="0">
                  <c:v>10.701001430615165</c:v>
                </c:pt>
                <c:pt idx="1">
                  <c:v>10.20545073375262</c:v>
                </c:pt>
                <c:pt idx="2">
                  <c:v>10.114493884985688</c:v>
                </c:pt>
                <c:pt idx="3">
                  <c:v>9.9462523209225058</c:v>
                </c:pt>
                <c:pt idx="4">
                  <c:v>9.8309178743961354</c:v>
                </c:pt>
                <c:pt idx="5">
                  <c:v>9.7268604411461546</c:v>
                </c:pt>
                <c:pt idx="6">
                  <c:v>9.3142361111111107</c:v>
                </c:pt>
                <c:pt idx="7">
                  <c:v>9.0979208584842386</c:v>
                </c:pt>
                <c:pt idx="8">
                  <c:v>8.9239511546366828</c:v>
                </c:pt>
                <c:pt idx="9">
                  <c:v>8.8783160322952703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78-4BD5-A954-54DE876ECC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5966456"/>
        <c:axId val="645961776"/>
      </c:barChart>
      <c:catAx>
        <c:axId val="645966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Store 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961776"/>
        <c:crosses val="autoZero"/>
        <c:auto val="1"/>
        <c:lblAlgn val="ctr"/>
        <c:lblOffset val="100"/>
        <c:noMultiLvlLbl val="0"/>
      </c:catAx>
      <c:valAx>
        <c:axId val="64596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Efficiency (Sales</a:t>
                </a:r>
                <a:r>
                  <a:rPr lang="en-US" b="1" baseline="0">
                    <a:solidFill>
                      <a:schemeClr val="tx1"/>
                    </a:solidFill>
                  </a:rPr>
                  <a:t> per  Sq. ft)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966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u="none">
                <a:solidFill>
                  <a:schemeClr val="tx1"/>
                </a:solidFill>
              </a:rPr>
              <a:t>Is there a correlation between daily customer count and store sales?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25400" cap="flat" cmpd="sng">
                <a:solidFill>
                  <a:srgbClr val="FF0000"/>
                </a:solidFill>
                <a:prstDash val="solid"/>
                <a:round/>
                <a:headEnd type="none"/>
              </a:ln>
              <a:effectLst/>
            </c:spPr>
            <c:trendlineType val="linear"/>
            <c:dispRSqr val="0"/>
            <c:dispEq val="0"/>
          </c:trendline>
          <c:xVal>
            <c:numRef>
              <c:f>Dataset!$D$2:$D$897</c:f>
              <c:numCache>
                <c:formatCode>_(* #,##0_);_(* \(#,##0\);_(* "-"??_);_(@_)</c:formatCode>
                <c:ptCount val="896"/>
                <c:pt idx="0">
                  <c:v>530</c:v>
                </c:pt>
                <c:pt idx="1">
                  <c:v>210</c:v>
                </c:pt>
                <c:pt idx="2">
                  <c:v>720</c:v>
                </c:pt>
                <c:pt idx="3">
                  <c:v>620</c:v>
                </c:pt>
                <c:pt idx="4">
                  <c:v>450</c:v>
                </c:pt>
                <c:pt idx="5">
                  <c:v>760</c:v>
                </c:pt>
                <c:pt idx="6">
                  <c:v>1030</c:v>
                </c:pt>
                <c:pt idx="7">
                  <c:v>1020</c:v>
                </c:pt>
                <c:pt idx="8">
                  <c:v>680</c:v>
                </c:pt>
                <c:pt idx="9">
                  <c:v>1130</c:v>
                </c:pt>
                <c:pt idx="10">
                  <c:v>1090</c:v>
                </c:pt>
                <c:pt idx="11">
                  <c:v>720</c:v>
                </c:pt>
                <c:pt idx="12">
                  <c:v>1050</c:v>
                </c:pt>
                <c:pt idx="13">
                  <c:v>1160</c:v>
                </c:pt>
                <c:pt idx="14">
                  <c:v>770</c:v>
                </c:pt>
                <c:pt idx="15">
                  <c:v>790</c:v>
                </c:pt>
                <c:pt idx="16">
                  <c:v>1440</c:v>
                </c:pt>
                <c:pt idx="17">
                  <c:v>670</c:v>
                </c:pt>
                <c:pt idx="18">
                  <c:v>1030</c:v>
                </c:pt>
                <c:pt idx="19">
                  <c:v>980</c:v>
                </c:pt>
                <c:pt idx="20">
                  <c:v>370</c:v>
                </c:pt>
                <c:pt idx="21">
                  <c:v>690</c:v>
                </c:pt>
                <c:pt idx="22">
                  <c:v>950</c:v>
                </c:pt>
                <c:pt idx="23">
                  <c:v>620</c:v>
                </c:pt>
                <c:pt idx="24">
                  <c:v>840</c:v>
                </c:pt>
                <c:pt idx="25">
                  <c:v>820</c:v>
                </c:pt>
                <c:pt idx="26">
                  <c:v>1100</c:v>
                </c:pt>
                <c:pt idx="27">
                  <c:v>980</c:v>
                </c:pt>
                <c:pt idx="28">
                  <c:v>710</c:v>
                </c:pt>
                <c:pt idx="29">
                  <c:v>650</c:v>
                </c:pt>
                <c:pt idx="30">
                  <c:v>990</c:v>
                </c:pt>
                <c:pt idx="31">
                  <c:v>990</c:v>
                </c:pt>
                <c:pt idx="32">
                  <c:v>880</c:v>
                </c:pt>
                <c:pt idx="33">
                  <c:v>620</c:v>
                </c:pt>
                <c:pt idx="34">
                  <c:v>1020</c:v>
                </c:pt>
                <c:pt idx="35">
                  <c:v>700</c:v>
                </c:pt>
                <c:pt idx="36">
                  <c:v>610</c:v>
                </c:pt>
                <c:pt idx="37">
                  <c:v>1080</c:v>
                </c:pt>
                <c:pt idx="38">
                  <c:v>1010</c:v>
                </c:pt>
                <c:pt idx="39">
                  <c:v>10</c:v>
                </c:pt>
                <c:pt idx="40">
                  <c:v>1250</c:v>
                </c:pt>
                <c:pt idx="41">
                  <c:v>600</c:v>
                </c:pt>
                <c:pt idx="42">
                  <c:v>730</c:v>
                </c:pt>
                <c:pt idx="43">
                  <c:v>780</c:v>
                </c:pt>
                <c:pt idx="44">
                  <c:v>520</c:v>
                </c:pt>
                <c:pt idx="45">
                  <c:v>870</c:v>
                </c:pt>
                <c:pt idx="46">
                  <c:v>690</c:v>
                </c:pt>
                <c:pt idx="47">
                  <c:v>910</c:v>
                </c:pt>
                <c:pt idx="48">
                  <c:v>1260</c:v>
                </c:pt>
                <c:pt idx="49">
                  <c:v>1040</c:v>
                </c:pt>
                <c:pt idx="50">
                  <c:v>910</c:v>
                </c:pt>
                <c:pt idx="51">
                  <c:v>1300</c:v>
                </c:pt>
                <c:pt idx="52">
                  <c:v>320</c:v>
                </c:pt>
                <c:pt idx="53">
                  <c:v>530</c:v>
                </c:pt>
                <c:pt idx="54">
                  <c:v>980</c:v>
                </c:pt>
                <c:pt idx="55">
                  <c:v>740</c:v>
                </c:pt>
                <c:pt idx="56">
                  <c:v>1240</c:v>
                </c:pt>
                <c:pt idx="57">
                  <c:v>1080</c:v>
                </c:pt>
                <c:pt idx="58">
                  <c:v>1080</c:v>
                </c:pt>
                <c:pt idx="59">
                  <c:v>460</c:v>
                </c:pt>
                <c:pt idx="60">
                  <c:v>300</c:v>
                </c:pt>
                <c:pt idx="61">
                  <c:v>530</c:v>
                </c:pt>
                <c:pt idx="62">
                  <c:v>600</c:v>
                </c:pt>
                <c:pt idx="63">
                  <c:v>860</c:v>
                </c:pt>
                <c:pt idx="64">
                  <c:v>590</c:v>
                </c:pt>
                <c:pt idx="65">
                  <c:v>920</c:v>
                </c:pt>
                <c:pt idx="66">
                  <c:v>570</c:v>
                </c:pt>
                <c:pt idx="67">
                  <c:v>290</c:v>
                </c:pt>
                <c:pt idx="68">
                  <c:v>650</c:v>
                </c:pt>
                <c:pt idx="69">
                  <c:v>710</c:v>
                </c:pt>
                <c:pt idx="70">
                  <c:v>850</c:v>
                </c:pt>
                <c:pt idx="71">
                  <c:v>530</c:v>
                </c:pt>
                <c:pt idx="72">
                  <c:v>630</c:v>
                </c:pt>
                <c:pt idx="73">
                  <c:v>700</c:v>
                </c:pt>
                <c:pt idx="74">
                  <c:v>650</c:v>
                </c:pt>
                <c:pt idx="75">
                  <c:v>720</c:v>
                </c:pt>
                <c:pt idx="76">
                  <c:v>450</c:v>
                </c:pt>
                <c:pt idx="77">
                  <c:v>1390</c:v>
                </c:pt>
                <c:pt idx="78">
                  <c:v>960</c:v>
                </c:pt>
                <c:pt idx="79">
                  <c:v>600</c:v>
                </c:pt>
                <c:pt idx="80">
                  <c:v>620</c:v>
                </c:pt>
                <c:pt idx="81">
                  <c:v>1020</c:v>
                </c:pt>
                <c:pt idx="82">
                  <c:v>330</c:v>
                </c:pt>
                <c:pt idx="83">
                  <c:v>1410</c:v>
                </c:pt>
                <c:pt idx="84">
                  <c:v>1200</c:v>
                </c:pt>
                <c:pt idx="85">
                  <c:v>280</c:v>
                </c:pt>
                <c:pt idx="86">
                  <c:v>940</c:v>
                </c:pt>
                <c:pt idx="87">
                  <c:v>850</c:v>
                </c:pt>
                <c:pt idx="88">
                  <c:v>960</c:v>
                </c:pt>
                <c:pt idx="89">
                  <c:v>420</c:v>
                </c:pt>
                <c:pt idx="90">
                  <c:v>830</c:v>
                </c:pt>
                <c:pt idx="91">
                  <c:v>600</c:v>
                </c:pt>
                <c:pt idx="92">
                  <c:v>400</c:v>
                </c:pt>
                <c:pt idx="93">
                  <c:v>760</c:v>
                </c:pt>
                <c:pt idx="94">
                  <c:v>1470</c:v>
                </c:pt>
                <c:pt idx="95">
                  <c:v>500</c:v>
                </c:pt>
                <c:pt idx="96">
                  <c:v>1120</c:v>
                </c:pt>
                <c:pt idx="97">
                  <c:v>1160</c:v>
                </c:pt>
                <c:pt idx="98">
                  <c:v>820</c:v>
                </c:pt>
                <c:pt idx="99">
                  <c:v>1140</c:v>
                </c:pt>
                <c:pt idx="100">
                  <c:v>900</c:v>
                </c:pt>
                <c:pt idx="101">
                  <c:v>760</c:v>
                </c:pt>
                <c:pt idx="102">
                  <c:v>1170</c:v>
                </c:pt>
                <c:pt idx="103">
                  <c:v>1080</c:v>
                </c:pt>
                <c:pt idx="104">
                  <c:v>1000</c:v>
                </c:pt>
                <c:pt idx="105">
                  <c:v>690</c:v>
                </c:pt>
                <c:pt idx="106">
                  <c:v>810</c:v>
                </c:pt>
                <c:pt idx="107">
                  <c:v>630</c:v>
                </c:pt>
                <c:pt idx="108">
                  <c:v>650</c:v>
                </c:pt>
                <c:pt idx="109">
                  <c:v>920</c:v>
                </c:pt>
                <c:pt idx="110">
                  <c:v>1260</c:v>
                </c:pt>
                <c:pt idx="111">
                  <c:v>800</c:v>
                </c:pt>
                <c:pt idx="112">
                  <c:v>1330</c:v>
                </c:pt>
                <c:pt idx="113">
                  <c:v>940</c:v>
                </c:pt>
                <c:pt idx="114">
                  <c:v>1210</c:v>
                </c:pt>
                <c:pt idx="115">
                  <c:v>660</c:v>
                </c:pt>
                <c:pt idx="116">
                  <c:v>770</c:v>
                </c:pt>
                <c:pt idx="117">
                  <c:v>460</c:v>
                </c:pt>
                <c:pt idx="118">
                  <c:v>860</c:v>
                </c:pt>
                <c:pt idx="119">
                  <c:v>780</c:v>
                </c:pt>
                <c:pt idx="120">
                  <c:v>890</c:v>
                </c:pt>
                <c:pt idx="121">
                  <c:v>900</c:v>
                </c:pt>
                <c:pt idx="122">
                  <c:v>530</c:v>
                </c:pt>
                <c:pt idx="123">
                  <c:v>790</c:v>
                </c:pt>
                <c:pt idx="124">
                  <c:v>370</c:v>
                </c:pt>
                <c:pt idx="125">
                  <c:v>610</c:v>
                </c:pt>
                <c:pt idx="126">
                  <c:v>500</c:v>
                </c:pt>
                <c:pt idx="127">
                  <c:v>750</c:v>
                </c:pt>
                <c:pt idx="128">
                  <c:v>980</c:v>
                </c:pt>
                <c:pt idx="129">
                  <c:v>530</c:v>
                </c:pt>
                <c:pt idx="130">
                  <c:v>910</c:v>
                </c:pt>
                <c:pt idx="131">
                  <c:v>620</c:v>
                </c:pt>
                <c:pt idx="132">
                  <c:v>1170</c:v>
                </c:pt>
                <c:pt idx="133">
                  <c:v>900</c:v>
                </c:pt>
                <c:pt idx="134">
                  <c:v>980</c:v>
                </c:pt>
                <c:pt idx="135">
                  <c:v>740</c:v>
                </c:pt>
                <c:pt idx="136">
                  <c:v>810</c:v>
                </c:pt>
                <c:pt idx="137">
                  <c:v>810</c:v>
                </c:pt>
                <c:pt idx="138">
                  <c:v>300</c:v>
                </c:pt>
                <c:pt idx="139">
                  <c:v>790</c:v>
                </c:pt>
                <c:pt idx="140">
                  <c:v>800</c:v>
                </c:pt>
                <c:pt idx="141">
                  <c:v>760</c:v>
                </c:pt>
                <c:pt idx="142">
                  <c:v>530</c:v>
                </c:pt>
                <c:pt idx="143">
                  <c:v>540</c:v>
                </c:pt>
                <c:pt idx="144">
                  <c:v>620</c:v>
                </c:pt>
                <c:pt idx="145">
                  <c:v>1010</c:v>
                </c:pt>
                <c:pt idx="146">
                  <c:v>130</c:v>
                </c:pt>
                <c:pt idx="147">
                  <c:v>730</c:v>
                </c:pt>
                <c:pt idx="148">
                  <c:v>830</c:v>
                </c:pt>
                <c:pt idx="149">
                  <c:v>1060</c:v>
                </c:pt>
                <c:pt idx="150">
                  <c:v>770</c:v>
                </c:pt>
                <c:pt idx="151">
                  <c:v>70</c:v>
                </c:pt>
                <c:pt idx="152">
                  <c:v>670</c:v>
                </c:pt>
                <c:pt idx="153">
                  <c:v>490</c:v>
                </c:pt>
                <c:pt idx="154">
                  <c:v>670</c:v>
                </c:pt>
                <c:pt idx="155">
                  <c:v>380</c:v>
                </c:pt>
                <c:pt idx="156">
                  <c:v>1200</c:v>
                </c:pt>
                <c:pt idx="157">
                  <c:v>350</c:v>
                </c:pt>
                <c:pt idx="158">
                  <c:v>1090</c:v>
                </c:pt>
                <c:pt idx="159">
                  <c:v>1230</c:v>
                </c:pt>
                <c:pt idx="160">
                  <c:v>680</c:v>
                </c:pt>
                <c:pt idx="161">
                  <c:v>580</c:v>
                </c:pt>
                <c:pt idx="162">
                  <c:v>680</c:v>
                </c:pt>
                <c:pt idx="163">
                  <c:v>340</c:v>
                </c:pt>
                <c:pt idx="164">
                  <c:v>700</c:v>
                </c:pt>
                <c:pt idx="165">
                  <c:v>580</c:v>
                </c:pt>
                <c:pt idx="166">
                  <c:v>680</c:v>
                </c:pt>
                <c:pt idx="167">
                  <c:v>630</c:v>
                </c:pt>
                <c:pt idx="168">
                  <c:v>860</c:v>
                </c:pt>
                <c:pt idx="169">
                  <c:v>490</c:v>
                </c:pt>
                <c:pt idx="170">
                  <c:v>870</c:v>
                </c:pt>
                <c:pt idx="171">
                  <c:v>990</c:v>
                </c:pt>
                <c:pt idx="172">
                  <c:v>670</c:v>
                </c:pt>
                <c:pt idx="173">
                  <c:v>490</c:v>
                </c:pt>
                <c:pt idx="174">
                  <c:v>580</c:v>
                </c:pt>
                <c:pt idx="175">
                  <c:v>700</c:v>
                </c:pt>
                <c:pt idx="176">
                  <c:v>670</c:v>
                </c:pt>
                <c:pt idx="177">
                  <c:v>390</c:v>
                </c:pt>
                <c:pt idx="178">
                  <c:v>590</c:v>
                </c:pt>
                <c:pt idx="179">
                  <c:v>1350</c:v>
                </c:pt>
                <c:pt idx="180">
                  <c:v>840</c:v>
                </c:pt>
                <c:pt idx="181">
                  <c:v>1100</c:v>
                </c:pt>
                <c:pt idx="182">
                  <c:v>950</c:v>
                </c:pt>
                <c:pt idx="183">
                  <c:v>950</c:v>
                </c:pt>
                <c:pt idx="184">
                  <c:v>650</c:v>
                </c:pt>
                <c:pt idx="185">
                  <c:v>230</c:v>
                </c:pt>
                <c:pt idx="186">
                  <c:v>1060</c:v>
                </c:pt>
                <c:pt idx="187">
                  <c:v>1180</c:v>
                </c:pt>
                <c:pt idx="188">
                  <c:v>710</c:v>
                </c:pt>
                <c:pt idx="189">
                  <c:v>480</c:v>
                </c:pt>
                <c:pt idx="190">
                  <c:v>810</c:v>
                </c:pt>
                <c:pt idx="191">
                  <c:v>1140</c:v>
                </c:pt>
                <c:pt idx="192">
                  <c:v>1070</c:v>
                </c:pt>
                <c:pt idx="193">
                  <c:v>790</c:v>
                </c:pt>
                <c:pt idx="194">
                  <c:v>690</c:v>
                </c:pt>
                <c:pt idx="195">
                  <c:v>610</c:v>
                </c:pt>
                <c:pt idx="196">
                  <c:v>1240</c:v>
                </c:pt>
                <c:pt idx="197">
                  <c:v>840</c:v>
                </c:pt>
                <c:pt idx="198">
                  <c:v>460</c:v>
                </c:pt>
                <c:pt idx="199">
                  <c:v>940</c:v>
                </c:pt>
                <c:pt idx="200">
                  <c:v>590</c:v>
                </c:pt>
                <c:pt idx="201">
                  <c:v>890</c:v>
                </c:pt>
                <c:pt idx="202">
                  <c:v>770</c:v>
                </c:pt>
                <c:pt idx="203">
                  <c:v>900</c:v>
                </c:pt>
                <c:pt idx="204">
                  <c:v>1020</c:v>
                </c:pt>
                <c:pt idx="205">
                  <c:v>910</c:v>
                </c:pt>
                <c:pt idx="206">
                  <c:v>660</c:v>
                </c:pt>
                <c:pt idx="207">
                  <c:v>480</c:v>
                </c:pt>
                <c:pt idx="208">
                  <c:v>1080</c:v>
                </c:pt>
                <c:pt idx="209">
                  <c:v>690</c:v>
                </c:pt>
                <c:pt idx="210">
                  <c:v>510</c:v>
                </c:pt>
                <c:pt idx="211">
                  <c:v>1030</c:v>
                </c:pt>
                <c:pt idx="212">
                  <c:v>370</c:v>
                </c:pt>
                <c:pt idx="213">
                  <c:v>640</c:v>
                </c:pt>
                <c:pt idx="214">
                  <c:v>750</c:v>
                </c:pt>
                <c:pt idx="215">
                  <c:v>370</c:v>
                </c:pt>
                <c:pt idx="216">
                  <c:v>840</c:v>
                </c:pt>
                <c:pt idx="217">
                  <c:v>840</c:v>
                </c:pt>
                <c:pt idx="218">
                  <c:v>890</c:v>
                </c:pt>
                <c:pt idx="219">
                  <c:v>620</c:v>
                </c:pt>
                <c:pt idx="220">
                  <c:v>310</c:v>
                </c:pt>
                <c:pt idx="221">
                  <c:v>550</c:v>
                </c:pt>
                <c:pt idx="222">
                  <c:v>380</c:v>
                </c:pt>
                <c:pt idx="223">
                  <c:v>1200</c:v>
                </c:pt>
                <c:pt idx="224">
                  <c:v>800</c:v>
                </c:pt>
                <c:pt idx="225">
                  <c:v>870</c:v>
                </c:pt>
                <c:pt idx="226">
                  <c:v>1220</c:v>
                </c:pt>
                <c:pt idx="227">
                  <c:v>1080</c:v>
                </c:pt>
                <c:pt idx="228">
                  <c:v>540</c:v>
                </c:pt>
                <c:pt idx="229">
                  <c:v>880</c:v>
                </c:pt>
                <c:pt idx="230">
                  <c:v>120</c:v>
                </c:pt>
                <c:pt idx="231">
                  <c:v>1410</c:v>
                </c:pt>
                <c:pt idx="232">
                  <c:v>570</c:v>
                </c:pt>
                <c:pt idx="233">
                  <c:v>940</c:v>
                </c:pt>
                <c:pt idx="234">
                  <c:v>760</c:v>
                </c:pt>
                <c:pt idx="235">
                  <c:v>1200</c:v>
                </c:pt>
                <c:pt idx="236">
                  <c:v>670</c:v>
                </c:pt>
                <c:pt idx="237">
                  <c:v>950</c:v>
                </c:pt>
                <c:pt idx="238">
                  <c:v>480</c:v>
                </c:pt>
                <c:pt idx="239">
                  <c:v>920</c:v>
                </c:pt>
                <c:pt idx="240">
                  <c:v>1150</c:v>
                </c:pt>
                <c:pt idx="241">
                  <c:v>750</c:v>
                </c:pt>
                <c:pt idx="242">
                  <c:v>370</c:v>
                </c:pt>
                <c:pt idx="243">
                  <c:v>610</c:v>
                </c:pt>
                <c:pt idx="244">
                  <c:v>1150</c:v>
                </c:pt>
                <c:pt idx="245">
                  <c:v>1070</c:v>
                </c:pt>
                <c:pt idx="246">
                  <c:v>790</c:v>
                </c:pt>
                <c:pt idx="247">
                  <c:v>1070</c:v>
                </c:pt>
                <c:pt idx="248">
                  <c:v>730</c:v>
                </c:pt>
                <c:pt idx="249">
                  <c:v>620</c:v>
                </c:pt>
                <c:pt idx="250">
                  <c:v>530</c:v>
                </c:pt>
                <c:pt idx="251">
                  <c:v>700</c:v>
                </c:pt>
                <c:pt idx="252">
                  <c:v>680</c:v>
                </c:pt>
                <c:pt idx="253">
                  <c:v>1060</c:v>
                </c:pt>
                <c:pt idx="254">
                  <c:v>670</c:v>
                </c:pt>
                <c:pt idx="255">
                  <c:v>400</c:v>
                </c:pt>
                <c:pt idx="256">
                  <c:v>910</c:v>
                </c:pt>
                <c:pt idx="257">
                  <c:v>760</c:v>
                </c:pt>
                <c:pt idx="258">
                  <c:v>540</c:v>
                </c:pt>
                <c:pt idx="259">
                  <c:v>350</c:v>
                </c:pt>
                <c:pt idx="260">
                  <c:v>980</c:v>
                </c:pt>
                <c:pt idx="261">
                  <c:v>860</c:v>
                </c:pt>
                <c:pt idx="262">
                  <c:v>1020</c:v>
                </c:pt>
                <c:pt idx="263">
                  <c:v>1120</c:v>
                </c:pt>
                <c:pt idx="264">
                  <c:v>1020</c:v>
                </c:pt>
                <c:pt idx="265">
                  <c:v>940</c:v>
                </c:pt>
                <c:pt idx="266">
                  <c:v>970</c:v>
                </c:pt>
                <c:pt idx="267">
                  <c:v>830</c:v>
                </c:pt>
                <c:pt idx="268">
                  <c:v>920</c:v>
                </c:pt>
                <c:pt idx="269">
                  <c:v>660</c:v>
                </c:pt>
                <c:pt idx="270">
                  <c:v>780</c:v>
                </c:pt>
                <c:pt idx="271">
                  <c:v>340</c:v>
                </c:pt>
                <c:pt idx="272">
                  <c:v>1190</c:v>
                </c:pt>
                <c:pt idx="273">
                  <c:v>490</c:v>
                </c:pt>
                <c:pt idx="274">
                  <c:v>1090</c:v>
                </c:pt>
                <c:pt idx="275">
                  <c:v>1040</c:v>
                </c:pt>
                <c:pt idx="276">
                  <c:v>1210</c:v>
                </c:pt>
                <c:pt idx="277">
                  <c:v>1030</c:v>
                </c:pt>
                <c:pt idx="278">
                  <c:v>1170</c:v>
                </c:pt>
                <c:pt idx="279">
                  <c:v>730</c:v>
                </c:pt>
                <c:pt idx="280">
                  <c:v>720</c:v>
                </c:pt>
                <c:pt idx="281">
                  <c:v>500</c:v>
                </c:pt>
                <c:pt idx="282">
                  <c:v>1070</c:v>
                </c:pt>
                <c:pt idx="283">
                  <c:v>800</c:v>
                </c:pt>
                <c:pt idx="284">
                  <c:v>1020</c:v>
                </c:pt>
                <c:pt idx="285">
                  <c:v>1070</c:v>
                </c:pt>
                <c:pt idx="286">
                  <c:v>420</c:v>
                </c:pt>
                <c:pt idx="287">
                  <c:v>510</c:v>
                </c:pt>
                <c:pt idx="288">
                  <c:v>1210</c:v>
                </c:pt>
                <c:pt idx="289">
                  <c:v>660</c:v>
                </c:pt>
                <c:pt idx="290">
                  <c:v>360</c:v>
                </c:pt>
                <c:pt idx="291">
                  <c:v>1210</c:v>
                </c:pt>
                <c:pt idx="292">
                  <c:v>560</c:v>
                </c:pt>
                <c:pt idx="293">
                  <c:v>360</c:v>
                </c:pt>
                <c:pt idx="294">
                  <c:v>970</c:v>
                </c:pt>
                <c:pt idx="295">
                  <c:v>480</c:v>
                </c:pt>
                <c:pt idx="296">
                  <c:v>690</c:v>
                </c:pt>
                <c:pt idx="297">
                  <c:v>710</c:v>
                </c:pt>
                <c:pt idx="298">
                  <c:v>780</c:v>
                </c:pt>
                <c:pt idx="299">
                  <c:v>630</c:v>
                </c:pt>
                <c:pt idx="300">
                  <c:v>220</c:v>
                </c:pt>
                <c:pt idx="301">
                  <c:v>1110</c:v>
                </c:pt>
                <c:pt idx="302">
                  <c:v>720</c:v>
                </c:pt>
                <c:pt idx="303">
                  <c:v>560</c:v>
                </c:pt>
                <c:pt idx="304">
                  <c:v>600</c:v>
                </c:pt>
                <c:pt idx="305">
                  <c:v>440</c:v>
                </c:pt>
                <c:pt idx="306">
                  <c:v>520</c:v>
                </c:pt>
                <c:pt idx="307">
                  <c:v>410</c:v>
                </c:pt>
                <c:pt idx="308">
                  <c:v>590</c:v>
                </c:pt>
                <c:pt idx="309">
                  <c:v>740</c:v>
                </c:pt>
                <c:pt idx="310">
                  <c:v>610</c:v>
                </c:pt>
                <c:pt idx="311">
                  <c:v>540</c:v>
                </c:pt>
                <c:pt idx="312">
                  <c:v>1450</c:v>
                </c:pt>
                <c:pt idx="313">
                  <c:v>620</c:v>
                </c:pt>
                <c:pt idx="314">
                  <c:v>340</c:v>
                </c:pt>
                <c:pt idx="315">
                  <c:v>970</c:v>
                </c:pt>
                <c:pt idx="316">
                  <c:v>1080</c:v>
                </c:pt>
                <c:pt idx="317">
                  <c:v>560</c:v>
                </c:pt>
                <c:pt idx="318">
                  <c:v>630</c:v>
                </c:pt>
                <c:pt idx="319">
                  <c:v>980</c:v>
                </c:pt>
                <c:pt idx="320">
                  <c:v>930</c:v>
                </c:pt>
                <c:pt idx="321">
                  <c:v>470</c:v>
                </c:pt>
                <c:pt idx="322">
                  <c:v>680</c:v>
                </c:pt>
                <c:pt idx="323">
                  <c:v>430</c:v>
                </c:pt>
                <c:pt idx="324">
                  <c:v>830</c:v>
                </c:pt>
                <c:pt idx="325">
                  <c:v>950</c:v>
                </c:pt>
                <c:pt idx="326">
                  <c:v>870</c:v>
                </c:pt>
                <c:pt idx="327">
                  <c:v>730</c:v>
                </c:pt>
                <c:pt idx="328">
                  <c:v>760</c:v>
                </c:pt>
                <c:pt idx="329">
                  <c:v>960</c:v>
                </c:pt>
                <c:pt idx="330">
                  <c:v>860</c:v>
                </c:pt>
                <c:pt idx="331">
                  <c:v>330</c:v>
                </c:pt>
                <c:pt idx="332">
                  <c:v>630</c:v>
                </c:pt>
                <c:pt idx="333">
                  <c:v>1280</c:v>
                </c:pt>
                <c:pt idx="334">
                  <c:v>1440</c:v>
                </c:pt>
                <c:pt idx="335">
                  <c:v>570</c:v>
                </c:pt>
                <c:pt idx="336">
                  <c:v>540</c:v>
                </c:pt>
                <c:pt idx="337">
                  <c:v>480</c:v>
                </c:pt>
                <c:pt idx="338">
                  <c:v>390</c:v>
                </c:pt>
                <c:pt idx="339">
                  <c:v>900</c:v>
                </c:pt>
                <c:pt idx="340">
                  <c:v>290</c:v>
                </c:pt>
                <c:pt idx="341">
                  <c:v>740</c:v>
                </c:pt>
                <c:pt idx="342">
                  <c:v>690</c:v>
                </c:pt>
                <c:pt idx="343">
                  <c:v>950</c:v>
                </c:pt>
                <c:pt idx="344">
                  <c:v>930</c:v>
                </c:pt>
                <c:pt idx="345">
                  <c:v>810</c:v>
                </c:pt>
                <c:pt idx="346">
                  <c:v>760</c:v>
                </c:pt>
                <c:pt idx="347">
                  <c:v>580</c:v>
                </c:pt>
                <c:pt idx="348">
                  <c:v>770</c:v>
                </c:pt>
                <c:pt idx="349">
                  <c:v>1530</c:v>
                </c:pt>
                <c:pt idx="350">
                  <c:v>420</c:v>
                </c:pt>
                <c:pt idx="351">
                  <c:v>1210</c:v>
                </c:pt>
                <c:pt idx="352">
                  <c:v>850</c:v>
                </c:pt>
                <c:pt idx="353">
                  <c:v>1340</c:v>
                </c:pt>
                <c:pt idx="354">
                  <c:v>1160</c:v>
                </c:pt>
                <c:pt idx="355">
                  <c:v>500</c:v>
                </c:pt>
                <c:pt idx="356">
                  <c:v>820</c:v>
                </c:pt>
                <c:pt idx="357">
                  <c:v>670</c:v>
                </c:pt>
                <c:pt idx="358">
                  <c:v>460</c:v>
                </c:pt>
                <c:pt idx="359">
                  <c:v>950</c:v>
                </c:pt>
                <c:pt idx="360">
                  <c:v>980</c:v>
                </c:pt>
                <c:pt idx="361">
                  <c:v>850</c:v>
                </c:pt>
                <c:pt idx="362">
                  <c:v>580</c:v>
                </c:pt>
                <c:pt idx="363">
                  <c:v>620</c:v>
                </c:pt>
                <c:pt idx="364">
                  <c:v>650</c:v>
                </c:pt>
                <c:pt idx="365">
                  <c:v>1130</c:v>
                </c:pt>
                <c:pt idx="366">
                  <c:v>720</c:v>
                </c:pt>
                <c:pt idx="367">
                  <c:v>940</c:v>
                </c:pt>
                <c:pt idx="368">
                  <c:v>920</c:v>
                </c:pt>
                <c:pt idx="369">
                  <c:v>660</c:v>
                </c:pt>
                <c:pt idx="370">
                  <c:v>610</c:v>
                </c:pt>
                <c:pt idx="371">
                  <c:v>1190</c:v>
                </c:pt>
                <c:pt idx="372">
                  <c:v>1340</c:v>
                </c:pt>
                <c:pt idx="373">
                  <c:v>820</c:v>
                </c:pt>
                <c:pt idx="374">
                  <c:v>1130</c:v>
                </c:pt>
                <c:pt idx="375">
                  <c:v>890</c:v>
                </c:pt>
                <c:pt idx="376">
                  <c:v>810</c:v>
                </c:pt>
                <c:pt idx="377">
                  <c:v>680</c:v>
                </c:pt>
                <c:pt idx="378">
                  <c:v>320</c:v>
                </c:pt>
                <c:pt idx="379">
                  <c:v>700</c:v>
                </c:pt>
                <c:pt idx="380">
                  <c:v>940</c:v>
                </c:pt>
                <c:pt idx="381">
                  <c:v>910</c:v>
                </c:pt>
                <c:pt idx="382">
                  <c:v>870</c:v>
                </c:pt>
                <c:pt idx="383">
                  <c:v>1260</c:v>
                </c:pt>
                <c:pt idx="384">
                  <c:v>440</c:v>
                </c:pt>
                <c:pt idx="385">
                  <c:v>980</c:v>
                </c:pt>
                <c:pt idx="386">
                  <c:v>1200</c:v>
                </c:pt>
                <c:pt idx="387">
                  <c:v>890</c:v>
                </c:pt>
                <c:pt idx="388">
                  <c:v>1050</c:v>
                </c:pt>
                <c:pt idx="389">
                  <c:v>610</c:v>
                </c:pt>
                <c:pt idx="390">
                  <c:v>960</c:v>
                </c:pt>
                <c:pt idx="391">
                  <c:v>860</c:v>
                </c:pt>
                <c:pt idx="392">
                  <c:v>800</c:v>
                </c:pt>
                <c:pt idx="393">
                  <c:v>1060</c:v>
                </c:pt>
                <c:pt idx="394">
                  <c:v>600</c:v>
                </c:pt>
                <c:pt idx="395">
                  <c:v>380</c:v>
                </c:pt>
                <c:pt idx="396">
                  <c:v>1140</c:v>
                </c:pt>
                <c:pt idx="397">
                  <c:v>730</c:v>
                </c:pt>
                <c:pt idx="398">
                  <c:v>810</c:v>
                </c:pt>
                <c:pt idx="399">
                  <c:v>1000</c:v>
                </c:pt>
                <c:pt idx="400">
                  <c:v>1220</c:v>
                </c:pt>
                <c:pt idx="401">
                  <c:v>360</c:v>
                </c:pt>
                <c:pt idx="402">
                  <c:v>900</c:v>
                </c:pt>
                <c:pt idx="403">
                  <c:v>750</c:v>
                </c:pt>
                <c:pt idx="404">
                  <c:v>930</c:v>
                </c:pt>
                <c:pt idx="405">
                  <c:v>1180</c:v>
                </c:pt>
                <c:pt idx="406">
                  <c:v>870</c:v>
                </c:pt>
                <c:pt idx="407">
                  <c:v>680</c:v>
                </c:pt>
                <c:pt idx="408">
                  <c:v>1310</c:v>
                </c:pt>
                <c:pt idx="409">
                  <c:v>1000</c:v>
                </c:pt>
                <c:pt idx="410">
                  <c:v>1130</c:v>
                </c:pt>
                <c:pt idx="411">
                  <c:v>990</c:v>
                </c:pt>
                <c:pt idx="412">
                  <c:v>360</c:v>
                </c:pt>
                <c:pt idx="413">
                  <c:v>720</c:v>
                </c:pt>
                <c:pt idx="414">
                  <c:v>950</c:v>
                </c:pt>
                <c:pt idx="415">
                  <c:v>840</c:v>
                </c:pt>
                <c:pt idx="416">
                  <c:v>1120</c:v>
                </c:pt>
                <c:pt idx="417">
                  <c:v>920</c:v>
                </c:pt>
                <c:pt idx="418">
                  <c:v>1240</c:v>
                </c:pt>
                <c:pt idx="419">
                  <c:v>840</c:v>
                </c:pt>
                <c:pt idx="420">
                  <c:v>430</c:v>
                </c:pt>
                <c:pt idx="421">
                  <c:v>810</c:v>
                </c:pt>
                <c:pt idx="422">
                  <c:v>920</c:v>
                </c:pt>
                <c:pt idx="423">
                  <c:v>880</c:v>
                </c:pt>
                <c:pt idx="424">
                  <c:v>1350</c:v>
                </c:pt>
                <c:pt idx="425">
                  <c:v>1000</c:v>
                </c:pt>
                <c:pt idx="426">
                  <c:v>1220</c:v>
                </c:pt>
                <c:pt idx="427">
                  <c:v>430</c:v>
                </c:pt>
                <c:pt idx="428">
                  <c:v>520</c:v>
                </c:pt>
                <c:pt idx="429">
                  <c:v>580</c:v>
                </c:pt>
                <c:pt idx="430">
                  <c:v>460</c:v>
                </c:pt>
                <c:pt idx="431">
                  <c:v>470</c:v>
                </c:pt>
                <c:pt idx="432">
                  <c:v>680</c:v>
                </c:pt>
                <c:pt idx="433">
                  <c:v>950</c:v>
                </c:pt>
                <c:pt idx="434">
                  <c:v>840</c:v>
                </c:pt>
                <c:pt idx="435">
                  <c:v>990</c:v>
                </c:pt>
                <c:pt idx="436">
                  <c:v>520</c:v>
                </c:pt>
                <c:pt idx="437">
                  <c:v>520</c:v>
                </c:pt>
                <c:pt idx="438">
                  <c:v>1070</c:v>
                </c:pt>
                <c:pt idx="439">
                  <c:v>990</c:v>
                </c:pt>
                <c:pt idx="440">
                  <c:v>710</c:v>
                </c:pt>
                <c:pt idx="441">
                  <c:v>430</c:v>
                </c:pt>
                <c:pt idx="442">
                  <c:v>1290</c:v>
                </c:pt>
                <c:pt idx="443">
                  <c:v>1080</c:v>
                </c:pt>
                <c:pt idx="444">
                  <c:v>890</c:v>
                </c:pt>
                <c:pt idx="445">
                  <c:v>1000</c:v>
                </c:pt>
                <c:pt idx="446">
                  <c:v>1290</c:v>
                </c:pt>
                <c:pt idx="447">
                  <c:v>860</c:v>
                </c:pt>
                <c:pt idx="448">
                  <c:v>1010</c:v>
                </c:pt>
                <c:pt idx="449">
                  <c:v>1160</c:v>
                </c:pt>
                <c:pt idx="450">
                  <c:v>880</c:v>
                </c:pt>
                <c:pt idx="451">
                  <c:v>670</c:v>
                </c:pt>
                <c:pt idx="452">
                  <c:v>930</c:v>
                </c:pt>
                <c:pt idx="453">
                  <c:v>990</c:v>
                </c:pt>
                <c:pt idx="454">
                  <c:v>450</c:v>
                </c:pt>
                <c:pt idx="455">
                  <c:v>690</c:v>
                </c:pt>
                <c:pt idx="456">
                  <c:v>650</c:v>
                </c:pt>
                <c:pt idx="457">
                  <c:v>1020</c:v>
                </c:pt>
                <c:pt idx="458">
                  <c:v>880</c:v>
                </c:pt>
                <c:pt idx="459">
                  <c:v>760</c:v>
                </c:pt>
                <c:pt idx="460">
                  <c:v>690</c:v>
                </c:pt>
                <c:pt idx="461">
                  <c:v>630</c:v>
                </c:pt>
                <c:pt idx="462">
                  <c:v>370</c:v>
                </c:pt>
                <c:pt idx="463">
                  <c:v>460</c:v>
                </c:pt>
                <c:pt idx="464">
                  <c:v>770</c:v>
                </c:pt>
                <c:pt idx="465">
                  <c:v>750</c:v>
                </c:pt>
                <c:pt idx="466">
                  <c:v>660</c:v>
                </c:pt>
                <c:pt idx="467">
                  <c:v>730</c:v>
                </c:pt>
                <c:pt idx="468">
                  <c:v>670</c:v>
                </c:pt>
                <c:pt idx="469">
                  <c:v>680</c:v>
                </c:pt>
                <c:pt idx="470">
                  <c:v>960</c:v>
                </c:pt>
                <c:pt idx="471">
                  <c:v>1230</c:v>
                </c:pt>
                <c:pt idx="472">
                  <c:v>800</c:v>
                </c:pt>
                <c:pt idx="473">
                  <c:v>450</c:v>
                </c:pt>
                <c:pt idx="474">
                  <c:v>940</c:v>
                </c:pt>
                <c:pt idx="475">
                  <c:v>1060</c:v>
                </c:pt>
                <c:pt idx="476">
                  <c:v>560</c:v>
                </c:pt>
                <c:pt idx="477">
                  <c:v>860</c:v>
                </c:pt>
                <c:pt idx="478">
                  <c:v>730</c:v>
                </c:pt>
                <c:pt idx="479">
                  <c:v>940</c:v>
                </c:pt>
                <c:pt idx="480">
                  <c:v>920</c:v>
                </c:pt>
                <c:pt idx="481">
                  <c:v>1050</c:v>
                </c:pt>
                <c:pt idx="482">
                  <c:v>380</c:v>
                </c:pt>
                <c:pt idx="483">
                  <c:v>930</c:v>
                </c:pt>
                <c:pt idx="484">
                  <c:v>980</c:v>
                </c:pt>
                <c:pt idx="485">
                  <c:v>580</c:v>
                </c:pt>
                <c:pt idx="486">
                  <c:v>680</c:v>
                </c:pt>
                <c:pt idx="487">
                  <c:v>850</c:v>
                </c:pt>
                <c:pt idx="488">
                  <c:v>730</c:v>
                </c:pt>
                <c:pt idx="489">
                  <c:v>570</c:v>
                </c:pt>
                <c:pt idx="490">
                  <c:v>620</c:v>
                </c:pt>
                <c:pt idx="491">
                  <c:v>890</c:v>
                </c:pt>
                <c:pt idx="492">
                  <c:v>800</c:v>
                </c:pt>
                <c:pt idx="493">
                  <c:v>920</c:v>
                </c:pt>
                <c:pt idx="494">
                  <c:v>920</c:v>
                </c:pt>
                <c:pt idx="495">
                  <c:v>760</c:v>
                </c:pt>
                <c:pt idx="496">
                  <c:v>500</c:v>
                </c:pt>
                <c:pt idx="497">
                  <c:v>680</c:v>
                </c:pt>
                <c:pt idx="498">
                  <c:v>770</c:v>
                </c:pt>
                <c:pt idx="499">
                  <c:v>460</c:v>
                </c:pt>
                <c:pt idx="500">
                  <c:v>1070</c:v>
                </c:pt>
                <c:pt idx="501">
                  <c:v>450</c:v>
                </c:pt>
                <c:pt idx="502">
                  <c:v>310</c:v>
                </c:pt>
                <c:pt idx="503">
                  <c:v>880</c:v>
                </c:pt>
                <c:pt idx="504">
                  <c:v>370</c:v>
                </c:pt>
                <c:pt idx="505">
                  <c:v>760</c:v>
                </c:pt>
                <c:pt idx="506">
                  <c:v>950</c:v>
                </c:pt>
                <c:pt idx="507">
                  <c:v>890</c:v>
                </c:pt>
                <c:pt idx="508">
                  <c:v>800</c:v>
                </c:pt>
                <c:pt idx="509">
                  <c:v>700</c:v>
                </c:pt>
                <c:pt idx="510">
                  <c:v>1050</c:v>
                </c:pt>
                <c:pt idx="511">
                  <c:v>330</c:v>
                </c:pt>
                <c:pt idx="512">
                  <c:v>980</c:v>
                </c:pt>
                <c:pt idx="513">
                  <c:v>1090</c:v>
                </c:pt>
                <c:pt idx="514">
                  <c:v>1140</c:v>
                </c:pt>
                <c:pt idx="515">
                  <c:v>820</c:v>
                </c:pt>
                <c:pt idx="516">
                  <c:v>890</c:v>
                </c:pt>
                <c:pt idx="517">
                  <c:v>650</c:v>
                </c:pt>
                <c:pt idx="518">
                  <c:v>850</c:v>
                </c:pt>
                <c:pt idx="519">
                  <c:v>360</c:v>
                </c:pt>
                <c:pt idx="520">
                  <c:v>780</c:v>
                </c:pt>
                <c:pt idx="521">
                  <c:v>590</c:v>
                </c:pt>
                <c:pt idx="522">
                  <c:v>670</c:v>
                </c:pt>
                <c:pt idx="523">
                  <c:v>340</c:v>
                </c:pt>
                <c:pt idx="524">
                  <c:v>730</c:v>
                </c:pt>
                <c:pt idx="525">
                  <c:v>1210</c:v>
                </c:pt>
                <c:pt idx="526">
                  <c:v>1280</c:v>
                </c:pt>
                <c:pt idx="527">
                  <c:v>710</c:v>
                </c:pt>
                <c:pt idx="528">
                  <c:v>940</c:v>
                </c:pt>
                <c:pt idx="529">
                  <c:v>670</c:v>
                </c:pt>
                <c:pt idx="530">
                  <c:v>800</c:v>
                </c:pt>
                <c:pt idx="531">
                  <c:v>790</c:v>
                </c:pt>
                <c:pt idx="532">
                  <c:v>720</c:v>
                </c:pt>
                <c:pt idx="533">
                  <c:v>1270</c:v>
                </c:pt>
                <c:pt idx="534">
                  <c:v>930</c:v>
                </c:pt>
                <c:pt idx="535">
                  <c:v>1490</c:v>
                </c:pt>
                <c:pt idx="536">
                  <c:v>810</c:v>
                </c:pt>
                <c:pt idx="537">
                  <c:v>600</c:v>
                </c:pt>
                <c:pt idx="538">
                  <c:v>210</c:v>
                </c:pt>
                <c:pt idx="539">
                  <c:v>460</c:v>
                </c:pt>
                <c:pt idx="540">
                  <c:v>740</c:v>
                </c:pt>
                <c:pt idx="541">
                  <c:v>1320</c:v>
                </c:pt>
                <c:pt idx="542">
                  <c:v>760</c:v>
                </c:pt>
                <c:pt idx="543">
                  <c:v>920</c:v>
                </c:pt>
                <c:pt idx="544">
                  <c:v>920</c:v>
                </c:pt>
                <c:pt idx="545">
                  <c:v>880</c:v>
                </c:pt>
                <c:pt idx="546">
                  <c:v>1110</c:v>
                </c:pt>
                <c:pt idx="547">
                  <c:v>1370</c:v>
                </c:pt>
                <c:pt idx="548">
                  <c:v>410</c:v>
                </c:pt>
                <c:pt idx="549">
                  <c:v>850</c:v>
                </c:pt>
                <c:pt idx="550">
                  <c:v>720</c:v>
                </c:pt>
                <c:pt idx="551">
                  <c:v>570</c:v>
                </c:pt>
                <c:pt idx="552">
                  <c:v>690</c:v>
                </c:pt>
                <c:pt idx="553">
                  <c:v>1220</c:v>
                </c:pt>
                <c:pt idx="554">
                  <c:v>840</c:v>
                </c:pt>
                <c:pt idx="555">
                  <c:v>560</c:v>
                </c:pt>
                <c:pt idx="556">
                  <c:v>820</c:v>
                </c:pt>
                <c:pt idx="557">
                  <c:v>700</c:v>
                </c:pt>
                <c:pt idx="558">
                  <c:v>810</c:v>
                </c:pt>
                <c:pt idx="559">
                  <c:v>1070</c:v>
                </c:pt>
                <c:pt idx="560">
                  <c:v>540</c:v>
                </c:pt>
                <c:pt idx="561">
                  <c:v>530</c:v>
                </c:pt>
                <c:pt idx="562">
                  <c:v>580</c:v>
                </c:pt>
                <c:pt idx="563">
                  <c:v>500</c:v>
                </c:pt>
                <c:pt idx="564">
                  <c:v>1200</c:v>
                </c:pt>
                <c:pt idx="565">
                  <c:v>980</c:v>
                </c:pt>
                <c:pt idx="566">
                  <c:v>1000</c:v>
                </c:pt>
                <c:pt idx="567">
                  <c:v>720</c:v>
                </c:pt>
                <c:pt idx="568">
                  <c:v>1030</c:v>
                </c:pt>
                <c:pt idx="569">
                  <c:v>420</c:v>
                </c:pt>
                <c:pt idx="570">
                  <c:v>1070</c:v>
                </c:pt>
                <c:pt idx="571">
                  <c:v>830</c:v>
                </c:pt>
                <c:pt idx="572">
                  <c:v>940</c:v>
                </c:pt>
                <c:pt idx="573">
                  <c:v>550</c:v>
                </c:pt>
                <c:pt idx="574">
                  <c:v>1140</c:v>
                </c:pt>
                <c:pt idx="575">
                  <c:v>750</c:v>
                </c:pt>
                <c:pt idx="576">
                  <c:v>620</c:v>
                </c:pt>
                <c:pt idx="577">
                  <c:v>660</c:v>
                </c:pt>
                <c:pt idx="578">
                  <c:v>660</c:v>
                </c:pt>
                <c:pt idx="579">
                  <c:v>410</c:v>
                </c:pt>
                <c:pt idx="580">
                  <c:v>440</c:v>
                </c:pt>
                <c:pt idx="581">
                  <c:v>630</c:v>
                </c:pt>
                <c:pt idx="582">
                  <c:v>730</c:v>
                </c:pt>
                <c:pt idx="583">
                  <c:v>220</c:v>
                </c:pt>
                <c:pt idx="584">
                  <c:v>610</c:v>
                </c:pt>
                <c:pt idx="585">
                  <c:v>720</c:v>
                </c:pt>
                <c:pt idx="586">
                  <c:v>740</c:v>
                </c:pt>
                <c:pt idx="587">
                  <c:v>740</c:v>
                </c:pt>
                <c:pt idx="588">
                  <c:v>770</c:v>
                </c:pt>
                <c:pt idx="589">
                  <c:v>590</c:v>
                </c:pt>
                <c:pt idx="590">
                  <c:v>1330</c:v>
                </c:pt>
                <c:pt idx="591">
                  <c:v>910</c:v>
                </c:pt>
                <c:pt idx="592">
                  <c:v>330</c:v>
                </c:pt>
                <c:pt idx="593">
                  <c:v>870</c:v>
                </c:pt>
                <c:pt idx="594">
                  <c:v>790</c:v>
                </c:pt>
                <c:pt idx="595">
                  <c:v>1270</c:v>
                </c:pt>
                <c:pt idx="596">
                  <c:v>590</c:v>
                </c:pt>
                <c:pt idx="597">
                  <c:v>1080</c:v>
                </c:pt>
                <c:pt idx="598">
                  <c:v>830</c:v>
                </c:pt>
                <c:pt idx="599">
                  <c:v>910</c:v>
                </c:pt>
                <c:pt idx="600">
                  <c:v>830</c:v>
                </c:pt>
                <c:pt idx="601">
                  <c:v>1380</c:v>
                </c:pt>
                <c:pt idx="602">
                  <c:v>1180</c:v>
                </c:pt>
                <c:pt idx="603">
                  <c:v>770</c:v>
                </c:pt>
                <c:pt idx="604">
                  <c:v>680</c:v>
                </c:pt>
                <c:pt idx="605">
                  <c:v>910</c:v>
                </c:pt>
                <c:pt idx="606">
                  <c:v>540</c:v>
                </c:pt>
                <c:pt idx="607">
                  <c:v>760</c:v>
                </c:pt>
                <c:pt idx="608">
                  <c:v>760</c:v>
                </c:pt>
                <c:pt idx="609">
                  <c:v>730</c:v>
                </c:pt>
                <c:pt idx="610">
                  <c:v>430</c:v>
                </c:pt>
                <c:pt idx="611">
                  <c:v>1000</c:v>
                </c:pt>
                <c:pt idx="612">
                  <c:v>660</c:v>
                </c:pt>
                <c:pt idx="613">
                  <c:v>930</c:v>
                </c:pt>
                <c:pt idx="614">
                  <c:v>760</c:v>
                </c:pt>
                <c:pt idx="615">
                  <c:v>370</c:v>
                </c:pt>
                <c:pt idx="616">
                  <c:v>630</c:v>
                </c:pt>
                <c:pt idx="617">
                  <c:v>360</c:v>
                </c:pt>
                <c:pt idx="618">
                  <c:v>630</c:v>
                </c:pt>
                <c:pt idx="619">
                  <c:v>670</c:v>
                </c:pt>
                <c:pt idx="620">
                  <c:v>690</c:v>
                </c:pt>
                <c:pt idx="621">
                  <c:v>830</c:v>
                </c:pt>
                <c:pt idx="622">
                  <c:v>720</c:v>
                </c:pt>
                <c:pt idx="623">
                  <c:v>520</c:v>
                </c:pt>
                <c:pt idx="624">
                  <c:v>750</c:v>
                </c:pt>
                <c:pt idx="625">
                  <c:v>1070</c:v>
                </c:pt>
                <c:pt idx="626">
                  <c:v>590</c:v>
                </c:pt>
                <c:pt idx="627">
                  <c:v>600</c:v>
                </c:pt>
                <c:pt idx="628">
                  <c:v>380</c:v>
                </c:pt>
                <c:pt idx="629">
                  <c:v>830</c:v>
                </c:pt>
                <c:pt idx="630">
                  <c:v>940</c:v>
                </c:pt>
                <c:pt idx="631">
                  <c:v>560</c:v>
                </c:pt>
                <c:pt idx="632">
                  <c:v>1030</c:v>
                </c:pt>
                <c:pt idx="633">
                  <c:v>730</c:v>
                </c:pt>
                <c:pt idx="634">
                  <c:v>890</c:v>
                </c:pt>
                <c:pt idx="635">
                  <c:v>1140</c:v>
                </c:pt>
                <c:pt idx="636">
                  <c:v>590</c:v>
                </c:pt>
                <c:pt idx="637">
                  <c:v>580</c:v>
                </c:pt>
                <c:pt idx="638">
                  <c:v>310</c:v>
                </c:pt>
                <c:pt idx="639">
                  <c:v>720</c:v>
                </c:pt>
                <c:pt idx="640">
                  <c:v>490</c:v>
                </c:pt>
                <c:pt idx="641">
                  <c:v>1010</c:v>
                </c:pt>
                <c:pt idx="642">
                  <c:v>680</c:v>
                </c:pt>
                <c:pt idx="643">
                  <c:v>1020</c:v>
                </c:pt>
                <c:pt idx="644">
                  <c:v>1050</c:v>
                </c:pt>
                <c:pt idx="645">
                  <c:v>740</c:v>
                </c:pt>
                <c:pt idx="646">
                  <c:v>410</c:v>
                </c:pt>
                <c:pt idx="647">
                  <c:v>770</c:v>
                </c:pt>
                <c:pt idx="648">
                  <c:v>1400</c:v>
                </c:pt>
                <c:pt idx="649">
                  <c:v>860</c:v>
                </c:pt>
                <c:pt idx="650">
                  <c:v>840</c:v>
                </c:pt>
                <c:pt idx="651">
                  <c:v>950</c:v>
                </c:pt>
                <c:pt idx="652">
                  <c:v>940</c:v>
                </c:pt>
                <c:pt idx="653">
                  <c:v>930</c:v>
                </c:pt>
                <c:pt idx="654">
                  <c:v>1060</c:v>
                </c:pt>
                <c:pt idx="655">
                  <c:v>560</c:v>
                </c:pt>
                <c:pt idx="656">
                  <c:v>670</c:v>
                </c:pt>
                <c:pt idx="657">
                  <c:v>540</c:v>
                </c:pt>
                <c:pt idx="658">
                  <c:v>1010</c:v>
                </c:pt>
                <c:pt idx="659">
                  <c:v>1340</c:v>
                </c:pt>
                <c:pt idx="660">
                  <c:v>980</c:v>
                </c:pt>
                <c:pt idx="661">
                  <c:v>630</c:v>
                </c:pt>
                <c:pt idx="662">
                  <c:v>1110</c:v>
                </c:pt>
                <c:pt idx="663">
                  <c:v>700</c:v>
                </c:pt>
                <c:pt idx="664">
                  <c:v>580</c:v>
                </c:pt>
                <c:pt idx="665">
                  <c:v>1050</c:v>
                </c:pt>
                <c:pt idx="666">
                  <c:v>790</c:v>
                </c:pt>
                <c:pt idx="667">
                  <c:v>600</c:v>
                </c:pt>
                <c:pt idx="668">
                  <c:v>440</c:v>
                </c:pt>
                <c:pt idx="669">
                  <c:v>1340</c:v>
                </c:pt>
                <c:pt idx="670">
                  <c:v>1250</c:v>
                </c:pt>
                <c:pt idx="671">
                  <c:v>990</c:v>
                </c:pt>
                <c:pt idx="672">
                  <c:v>290</c:v>
                </c:pt>
                <c:pt idx="673">
                  <c:v>350</c:v>
                </c:pt>
                <c:pt idx="674">
                  <c:v>210</c:v>
                </c:pt>
                <c:pt idx="675">
                  <c:v>810</c:v>
                </c:pt>
                <c:pt idx="676">
                  <c:v>790</c:v>
                </c:pt>
                <c:pt idx="677">
                  <c:v>780</c:v>
                </c:pt>
                <c:pt idx="678">
                  <c:v>730</c:v>
                </c:pt>
                <c:pt idx="679">
                  <c:v>1040</c:v>
                </c:pt>
                <c:pt idx="680">
                  <c:v>760</c:v>
                </c:pt>
                <c:pt idx="681">
                  <c:v>570</c:v>
                </c:pt>
                <c:pt idx="682">
                  <c:v>620</c:v>
                </c:pt>
                <c:pt idx="683">
                  <c:v>310</c:v>
                </c:pt>
                <c:pt idx="684">
                  <c:v>310</c:v>
                </c:pt>
                <c:pt idx="685">
                  <c:v>790</c:v>
                </c:pt>
                <c:pt idx="686">
                  <c:v>490</c:v>
                </c:pt>
                <c:pt idx="687">
                  <c:v>230</c:v>
                </c:pt>
                <c:pt idx="688">
                  <c:v>900</c:v>
                </c:pt>
                <c:pt idx="689">
                  <c:v>640</c:v>
                </c:pt>
                <c:pt idx="690">
                  <c:v>840</c:v>
                </c:pt>
                <c:pt idx="691">
                  <c:v>780</c:v>
                </c:pt>
                <c:pt idx="692">
                  <c:v>480</c:v>
                </c:pt>
                <c:pt idx="693">
                  <c:v>1040</c:v>
                </c:pt>
                <c:pt idx="694">
                  <c:v>870</c:v>
                </c:pt>
                <c:pt idx="695">
                  <c:v>530</c:v>
                </c:pt>
                <c:pt idx="696">
                  <c:v>750</c:v>
                </c:pt>
                <c:pt idx="697">
                  <c:v>840</c:v>
                </c:pt>
                <c:pt idx="698">
                  <c:v>800</c:v>
                </c:pt>
                <c:pt idx="699">
                  <c:v>660</c:v>
                </c:pt>
                <c:pt idx="700">
                  <c:v>560</c:v>
                </c:pt>
                <c:pt idx="701">
                  <c:v>910</c:v>
                </c:pt>
                <c:pt idx="702">
                  <c:v>480</c:v>
                </c:pt>
                <c:pt idx="703">
                  <c:v>700</c:v>
                </c:pt>
                <c:pt idx="704">
                  <c:v>660</c:v>
                </c:pt>
                <c:pt idx="705">
                  <c:v>1170</c:v>
                </c:pt>
                <c:pt idx="706">
                  <c:v>1020</c:v>
                </c:pt>
                <c:pt idx="707">
                  <c:v>580</c:v>
                </c:pt>
                <c:pt idx="708">
                  <c:v>610</c:v>
                </c:pt>
                <c:pt idx="709">
                  <c:v>590</c:v>
                </c:pt>
                <c:pt idx="710">
                  <c:v>190</c:v>
                </c:pt>
                <c:pt idx="711">
                  <c:v>490</c:v>
                </c:pt>
                <c:pt idx="712">
                  <c:v>680</c:v>
                </c:pt>
                <c:pt idx="713">
                  <c:v>670</c:v>
                </c:pt>
                <c:pt idx="714">
                  <c:v>1070</c:v>
                </c:pt>
                <c:pt idx="715">
                  <c:v>1110</c:v>
                </c:pt>
                <c:pt idx="716">
                  <c:v>560</c:v>
                </c:pt>
                <c:pt idx="717">
                  <c:v>1100</c:v>
                </c:pt>
                <c:pt idx="718">
                  <c:v>970</c:v>
                </c:pt>
                <c:pt idx="719">
                  <c:v>930</c:v>
                </c:pt>
                <c:pt idx="720">
                  <c:v>1040</c:v>
                </c:pt>
                <c:pt idx="721">
                  <c:v>1120</c:v>
                </c:pt>
                <c:pt idx="722">
                  <c:v>910</c:v>
                </c:pt>
                <c:pt idx="723">
                  <c:v>440</c:v>
                </c:pt>
                <c:pt idx="724">
                  <c:v>530</c:v>
                </c:pt>
                <c:pt idx="725">
                  <c:v>900</c:v>
                </c:pt>
                <c:pt idx="726">
                  <c:v>740</c:v>
                </c:pt>
                <c:pt idx="727">
                  <c:v>1020</c:v>
                </c:pt>
                <c:pt idx="728">
                  <c:v>970</c:v>
                </c:pt>
                <c:pt idx="729">
                  <c:v>890</c:v>
                </c:pt>
                <c:pt idx="730">
                  <c:v>550</c:v>
                </c:pt>
                <c:pt idx="731">
                  <c:v>520</c:v>
                </c:pt>
                <c:pt idx="732">
                  <c:v>950</c:v>
                </c:pt>
                <c:pt idx="733">
                  <c:v>650</c:v>
                </c:pt>
                <c:pt idx="734">
                  <c:v>860</c:v>
                </c:pt>
                <c:pt idx="735">
                  <c:v>320</c:v>
                </c:pt>
                <c:pt idx="736">
                  <c:v>860</c:v>
                </c:pt>
                <c:pt idx="737">
                  <c:v>900</c:v>
                </c:pt>
                <c:pt idx="738">
                  <c:v>550</c:v>
                </c:pt>
                <c:pt idx="739">
                  <c:v>770</c:v>
                </c:pt>
                <c:pt idx="740">
                  <c:v>710</c:v>
                </c:pt>
                <c:pt idx="741">
                  <c:v>840</c:v>
                </c:pt>
                <c:pt idx="742">
                  <c:v>860</c:v>
                </c:pt>
                <c:pt idx="743">
                  <c:v>870</c:v>
                </c:pt>
                <c:pt idx="744">
                  <c:v>660</c:v>
                </c:pt>
                <c:pt idx="745">
                  <c:v>930</c:v>
                </c:pt>
                <c:pt idx="746">
                  <c:v>1020</c:v>
                </c:pt>
                <c:pt idx="747">
                  <c:v>1190</c:v>
                </c:pt>
                <c:pt idx="748">
                  <c:v>1140</c:v>
                </c:pt>
                <c:pt idx="749">
                  <c:v>490</c:v>
                </c:pt>
                <c:pt idx="750">
                  <c:v>1170</c:v>
                </c:pt>
                <c:pt idx="751">
                  <c:v>480</c:v>
                </c:pt>
                <c:pt idx="752">
                  <c:v>930</c:v>
                </c:pt>
                <c:pt idx="753">
                  <c:v>890</c:v>
                </c:pt>
                <c:pt idx="754">
                  <c:v>680</c:v>
                </c:pt>
                <c:pt idx="755">
                  <c:v>740</c:v>
                </c:pt>
                <c:pt idx="756">
                  <c:v>990</c:v>
                </c:pt>
                <c:pt idx="757">
                  <c:v>680</c:v>
                </c:pt>
                <c:pt idx="758">
                  <c:v>820</c:v>
                </c:pt>
                <c:pt idx="759">
                  <c:v>440</c:v>
                </c:pt>
                <c:pt idx="760">
                  <c:v>900</c:v>
                </c:pt>
                <c:pt idx="761">
                  <c:v>1080</c:v>
                </c:pt>
                <c:pt idx="762">
                  <c:v>830</c:v>
                </c:pt>
                <c:pt idx="763">
                  <c:v>310</c:v>
                </c:pt>
                <c:pt idx="764">
                  <c:v>730</c:v>
                </c:pt>
                <c:pt idx="765">
                  <c:v>740</c:v>
                </c:pt>
                <c:pt idx="766">
                  <c:v>960</c:v>
                </c:pt>
                <c:pt idx="767">
                  <c:v>790</c:v>
                </c:pt>
                <c:pt idx="768">
                  <c:v>700</c:v>
                </c:pt>
                <c:pt idx="769">
                  <c:v>750</c:v>
                </c:pt>
                <c:pt idx="770">
                  <c:v>590</c:v>
                </c:pt>
                <c:pt idx="771">
                  <c:v>570</c:v>
                </c:pt>
                <c:pt idx="772">
                  <c:v>660</c:v>
                </c:pt>
                <c:pt idx="773">
                  <c:v>700</c:v>
                </c:pt>
                <c:pt idx="774">
                  <c:v>1070</c:v>
                </c:pt>
                <c:pt idx="775">
                  <c:v>660</c:v>
                </c:pt>
                <c:pt idx="776">
                  <c:v>840</c:v>
                </c:pt>
                <c:pt idx="777">
                  <c:v>850</c:v>
                </c:pt>
                <c:pt idx="778">
                  <c:v>600</c:v>
                </c:pt>
                <c:pt idx="779">
                  <c:v>710</c:v>
                </c:pt>
                <c:pt idx="780">
                  <c:v>450</c:v>
                </c:pt>
                <c:pt idx="781">
                  <c:v>740</c:v>
                </c:pt>
                <c:pt idx="782">
                  <c:v>1240</c:v>
                </c:pt>
                <c:pt idx="783">
                  <c:v>570</c:v>
                </c:pt>
                <c:pt idx="784">
                  <c:v>580</c:v>
                </c:pt>
                <c:pt idx="785">
                  <c:v>450</c:v>
                </c:pt>
                <c:pt idx="786">
                  <c:v>790</c:v>
                </c:pt>
                <c:pt idx="787">
                  <c:v>1040</c:v>
                </c:pt>
                <c:pt idx="788">
                  <c:v>670</c:v>
                </c:pt>
                <c:pt idx="789">
                  <c:v>370</c:v>
                </c:pt>
                <c:pt idx="790">
                  <c:v>620</c:v>
                </c:pt>
                <c:pt idx="791">
                  <c:v>1010</c:v>
                </c:pt>
                <c:pt idx="792">
                  <c:v>550</c:v>
                </c:pt>
                <c:pt idx="793">
                  <c:v>800</c:v>
                </c:pt>
                <c:pt idx="794">
                  <c:v>610</c:v>
                </c:pt>
                <c:pt idx="795">
                  <c:v>1090</c:v>
                </c:pt>
                <c:pt idx="796">
                  <c:v>700</c:v>
                </c:pt>
                <c:pt idx="797">
                  <c:v>830</c:v>
                </c:pt>
                <c:pt idx="798">
                  <c:v>850</c:v>
                </c:pt>
                <c:pt idx="799">
                  <c:v>1260</c:v>
                </c:pt>
                <c:pt idx="800">
                  <c:v>1030</c:v>
                </c:pt>
                <c:pt idx="801">
                  <c:v>1160</c:v>
                </c:pt>
                <c:pt idx="802">
                  <c:v>880</c:v>
                </c:pt>
                <c:pt idx="803">
                  <c:v>420</c:v>
                </c:pt>
                <c:pt idx="804">
                  <c:v>770</c:v>
                </c:pt>
                <c:pt idx="805">
                  <c:v>910</c:v>
                </c:pt>
                <c:pt idx="806">
                  <c:v>1110</c:v>
                </c:pt>
                <c:pt idx="807">
                  <c:v>510</c:v>
                </c:pt>
                <c:pt idx="808">
                  <c:v>780</c:v>
                </c:pt>
                <c:pt idx="809">
                  <c:v>790</c:v>
                </c:pt>
                <c:pt idx="810">
                  <c:v>1090</c:v>
                </c:pt>
                <c:pt idx="811">
                  <c:v>1270</c:v>
                </c:pt>
                <c:pt idx="812">
                  <c:v>1260</c:v>
                </c:pt>
                <c:pt idx="813">
                  <c:v>330</c:v>
                </c:pt>
                <c:pt idx="814">
                  <c:v>540</c:v>
                </c:pt>
                <c:pt idx="815">
                  <c:v>720</c:v>
                </c:pt>
                <c:pt idx="816">
                  <c:v>670</c:v>
                </c:pt>
                <c:pt idx="817">
                  <c:v>770</c:v>
                </c:pt>
                <c:pt idx="818">
                  <c:v>860</c:v>
                </c:pt>
                <c:pt idx="819">
                  <c:v>410</c:v>
                </c:pt>
                <c:pt idx="820">
                  <c:v>900</c:v>
                </c:pt>
                <c:pt idx="821">
                  <c:v>480</c:v>
                </c:pt>
                <c:pt idx="822">
                  <c:v>540</c:v>
                </c:pt>
                <c:pt idx="823">
                  <c:v>760</c:v>
                </c:pt>
                <c:pt idx="824">
                  <c:v>280</c:v>
                </c:pt>
                <c:pt idx="825">
                  <c:v>1120</c:v>
                </c:pt>
                <c:pt idx="826">
                  <c:v>160</c:v>
                </c:pt>
                <c:pt idx="827">
                  <c:v>620</c:v>
                </c:pt>
                <c:pt idx="828">
                  <c:v>440</c:v>
                </c:pt>
                <c:pt idx="829">
                  <c:v>870</c:v>
                </c:pt>
                <c:pt idx="830">
                  <c:v>900</c:v>
                </c:pt>
                <c:pt idx="831">
                  <c:v>710</c:v>
                </c:pt>
                <c:pt idx="832">
                  <c:v>590</c:v>
                </c:pt>
                <c:pt idx="833">
                  <c:v>910</c:v>
                </c:pt>
                <c:pt idx="834">
                  <c:v>1320</c:v>
                </c:pt>
                <c:pt idx="835">
                  <c:v>1000</c:v>
                </c:pt>
                <c:pt idx="836">
                  <c:v>670</c:v>
                </c:pt>
                <c:pt idx="837">
                  <c:v>610</c:v>
                </c:pt>
                <c:pt idx="838">
                  <c:v>1050</c:v>
                </c:pt>
                <c:pt idx="839">
                  <c:v>480</c:v>
                </c:pt>
                <c:pt idx="840">
                  <c:v>770</c:v>
                </c:pt>
                <c:pt idx="841">
                  <c:v>340</c:v>
                </c:pt>
                <c:pt idx="842">
                  <c:v>580</c:v>
                </c:pt>
                <c:pt idx="843">
                  <c:v>900</c:v>
                </c:pt>
                <c:pt idx="844">
                  <c:v>700</c:v>
                </c:pt>
                <c:pt idx="845">
                  <c:v>860</c:v>
                </c:pt>
                <c:pt idx="846">
                  <c:v>540</c:v>
                </c:pt>
                <c:pt idx="847">
                  <c:v>970</c:v>
                </c:pt>
                <c:pt idx="848">
                  <c:v>1560</c:v>
                </c:pt>
                <c:pt idx="849">
                  <c:v>790</c:v>
                </c:pt>
                <c:pt idx="850">
                  <c:v>1020</c:v>
                </c:pt>
                <c:pt idx="851">
                  <c:v>790</c:v>
                </c:pt>
                <c:pt idx="852">
                  <c:v>880</c:v>
                </c:pt>
                <c:pt idx="853">
                  <c:v>550</c:v>
                </c:pt>
                <c:pt idx="854">
                  <c:v>550</c:v>
                </c:pt>
                <c:pt idx="855">
                  <c:v>950</c:v>
                </c:pt>
                <c:pt idx="856">
                  <c:v>810</c:v>
                </c:pt>
                <c:pt idx="857">
                  <c:v>390</c:v>
                </c:pt>
                <c:pt idx="858">
                  <c:v>860</c:v>
                </c:pt>
                <c:pt idx="859">
                  <c:v>850</c:v>
                </c:pt>
                <c:pt idx="860">
                  <c:v>660</c:v>
                </c:pt>
                <c:pt idx="861">
                  <c:v>830</c:v>
                </c:pt>
                <c:pt idx="862">
                  <c:v>640</c:v>
                </c:pt>
                <c:pt idx="863">
                  <c:v>750</c:v>
                </c:pt>
                <c:pt idx="864">
                  <c:v>1170</c:v>
                </c:pt>
                <c:pt idx="865">
                  <c:v>790</c:v>
                </c:pt>
                <c:pt idx="866">
                  <c:v>900</c:v>
                </c:pt>
                <c:pt idx="867">
                  <c:v>370</c:v>
                </c:pt>
                <c:pt idx="868">
                  <c:v>980</c:v>
                </c:pt>
                <c:pt idx="869">
                  <c:v>1170</c:v>
                </c:pt>
                <c:pt idx="870">
                  <c:v>800</c:v>
                </c:pt>
                <c:pt idx="871">
                  <c:v>1100</c:v>
                </c:pt>
                <c:pt idx="872">
                  <c:v>1070</c:v>
                </c:pt>
                <c:pt idx="873">
                  <c:v>830</c:v>
                </c:pt>
                <c:pt idx="874">
                  <c:v>1210</c:v>
                </c:pt>
                <c:pt idx="875">
                  <c:v>540</c:v>
                </c:pt>
                <c:pt idx="876">
                  <c:v>100</c:v>
                </c:pt>
                <c:pt idx="877">
                  <c:v>820</c:v>
                </c:pt>
                <c:pt idx="878">
                  <c:v>1210</c:v>
                </c:pt>
                <c:pt idx="879">
                  <c:v>810</c:v>
                </c:pt>
                <c:pt idx="880">
                  <c:v>780</c:v>
                </c:pt>
                <c:pt idx="881">
                  <c:v>1160</c:v>
                </c:pt>
                <c:pt idx="882">
                  <c:v>590</c:v>
                </c:pt>
                <c:pt idx="883">
                  <c:v>1140</c:v>
                </c:pt>
                <c:pt idx="884">
                  <c:v>690</c:v>
                </c:pt>
                <c:pt idx="885">
                  <c:v>560</c:v>
                </c:pt>
                <c:pt idx="886">
                  <c:v>1150</c:v>
                </c:pt>
                <c:pt idx="887">
                  <c:v>140</c:v>
                </c:pt>
                <c:pt idx="888">
                  <c:v>670</c:v>
                </c:pt>
                <c:pt idx="889">
                  <c:v>650</c:v>
                </c:pt>
                <c:pt idx="890">
                  <c:v>1220</c:v>
                </c:pt>
                <c:pt idx="891">
                  <c:v>1080</c:v>
                </c:pt>
                <c:pt idx="892">
                  <c:v>850</c:v>
                </c:pt>
                <c:pt idx="893">
                  <c:v>1060</c:v>
                </c:pt>
                <c:pt idx="894">
                  <c:v>770</c:v>
                </c:pt>
                <c:pt idx="895">
                  <c:v>1110</c:v>
                </c:pt>
              </c:numCache>
            </c:numRef>
          </c:xVal>
          <c:yVal>
            <c:numRef>
              <c:f>Dataset!$E$2:$E$897</c:f>
              <c:numCache>
                <c:formatCode>_("$"* #,##0.00_);_("$"* \(#,##0.00\);_("$"* "-"??_);_(@_)</c:formatCode>
                <c:ptCount val="896"/>
                <c:pt idx="0">
                  <c:v>66490</c:v>
                </c:pt>
                <c:pt idx="1">
                  <c:v>39820</c:v>
                </c:pt>
                <c:pt idx="2">
                  <c:v>54010</c:v>
                </c:pt>
                <c:pt idx="3">
                  <c:v>53730</c:v>
                </c:pt>
                <c:pt idx="4">
                  <c:v>46620</c:v>
                </c:pt>
                <c:pt idx="5">
                  <c:v>45260</c:v>
                </c:pt>
                <c:pt idx="6">
                  <c:v>72240</c:v>
                </c:pt>
                <c:pt idx="7">
                  <c:v>37720</c:v>
                </c:pt>
                <c:pt idx="8">
                  <c:v>46310</c:v>
                </c:pt>
                <c:pt idx="9">
                  <c:v>44150</c:v>
                </c:pt>
                <c:pt idx="10">
                  <c:v>71280</c:v>
                </c:pt>
                <c:pt idx="11">
                  <c:v>57620</c:v>
                </c:pt>
                <c:pt idx="12">
                  <c:v>60470</c:v>
                </c:pt>
                <c:pt idx="13">
                  <c:v>59130</c:v>
                </c:pt>
                <c:pt idx="14">
                  <c:v>66360</c:v>
                </c:pt>
                <c:pt idx="15">
                  <c:v>78870</c:v>
                </c:pt>
                <c:pt idx="16">
                  <c:v>77250</c:v>
                </c:pt>
                <c:pt idx="17">
                  <c:v>38170</c:v>
                </c:pt>
                <c:pt idx="18">
                  <c:v>63540</c:v>
                </c:pt>
                <c:pt idx="19">
                  <c:v>40190</c:v>
                </c:pt>
                <c:pt idx="20">
                  <c:v>43460</c:v>
                </c:pt>
                <c:pt idx="21">
                  <c:v>68890</c:v>
                </c:pt>
                <c:pt idx="22">
                  <c:v>52780</c:v>
                </c:pt>
                <c:pt idx="23">
                  <c:v>50680</c:v>
                </c:pt>
                <c:pt idx="24">
                  <c:v>41880</c:v>
                </c:pt>
                <c:pt idx="25">
                  <c:v>70050</c:v>
                </c:pt>
                <c:pt idx="26">
                  <c:v>25820</c:v>
                </c:pt>
                <c:pt idx="27">
                  <c:v>60530</c:v>
                </c:pt>
                <c:pt idx="28">
                  <c:v>78100</c:v>
                </c:pt>
                <c:pt idx="29">
                  <c:v>84860</c:v>
                </c:pt>
                <c:pt idx="30">
                  <c:v>80140</c:v>
                </c:pt>
                <c:pt idx="31">
                  <c:v>14920</c:v>
                </c:pt>
                <c:pt idx="32">
                  <c:v>60460</c:v>
                </c:pt>
                <c:pt idx="33">
                  <c:v>74560</c:v>
                </c:pt>
                <c:pt idx="34">
                  <c:v>72430</c:v>
                </c:pt>
                <c:pt idx="35">
                  <c:v>45460</c:v>
                </c:pt>
                <c:pt idx="36">
                  <c:v>41570</c:v>
                </c:pt>
                <c:pt idx="37">
                  <c:v>62870</c:v>
                </c:pt>
                <c:pt idx="38">
                  <c:v>55170</c:v>
                </c:pt>
                <c:pt idx="39">
                  <c:v>45480</c:v>
                </c:pt>
                <c:pt idx="40">
                  <c:v>49550</c:v>
                </c:pt>
                <c:pt idx="41">
                  <c:v>48140</c:v>
                </c:pt>
                <c:pt idx="42">
                  <c:v>67640</c:v>
                </c:pt>
                <c:pt idx="43">
                  <c:v>39730</c:v>
                </c:pt>
                <c:pt idx="44">
                  <c:v>35800</c:v>
                </c:pt>
                <c:pt idx="45">
                  <c:v>49270</c:v>
                </c:pt>
                <c:pt idx="46">
                  <c:v>66510</c:v>
                </c:pt>
                <c:pt idx="47">
                  <c:v>62530</c:v>
                </c:pt>
                <c:pt idx="48">
                  <c:v>59980</c:v>
                </c:pt>
                <c:pt idx="49">
                  <c:v>76350</c:v>
                </c:pt>
                <c:pt idx="50">
                  <c:v>81820</c:v>
                </c:pt>
                <c:pt idx="51">
                  <c:v>57830</c:v>
                </c:pt>
                <c:pt idx="52">
                  <c:v>70450</c:v>
                </c:pt>
                <c:pt idx="53">
                  <c:v>67000</c:v>
                </c:pt>
                <c:pt idx="54">
                  <c:v>64090</c:v>
                </c:pt>
                <c:pt idx="55">
                  <c:v>48670</c:v>
                </c:pt>
                <c:pt idx="56">
                  <c:v>66210</c:v>
                </c:pt>
                <c:pt idx="57">
                  <c:v>83660</c:v>
                </c:pt>
                <c:pt idx="58">
                  <c:v>70770</c:v>
                </c:pt>
                <c:pt idx="59">
                  <c:v>53870</c:v>
                </c:pt>
                <c:pt idx="60">
                  <c:v>71300</c:v>
                </c:pt>
                <c:pt idx="61">
                  <c:v>46100</c:v>
                </c:pt>
                <c:pt idx="62">
                  <c:v>49100</c:v>
                </c:pt>
                <c:pt idx="63">
                  <c:v>65920</c:v>
                </c:pt>
                <c:pt idx="64">
                  <c:v>58660</c:v>
                </c:pt>
                <c:pt idx="65">
                  <c:v>69130</c:v>
                </c:pt>
                <c:pt idx="66">
                  <c:v>49080</c:v>
                </c:pt>
                <c:pt idx="67">
                  <c:v>72710</c:v>
                </c:pt>
                <c:pt idx="68">
                  <c:v>33430</c:v>
                </c:pt>
                <c:pt idx="69">
                  <c:v>42430</c:v>
                </c:pt>
                <c:pt idx="70">
                  <c:v>56650</c:v>
                </c:pt>
                <c:pt idx="71">
                  <c:v>33580</c:v>
                </c:pt>
                <c:pt idx="72">
                  <c:v>67370</c:v>
                </c:pt>
                <c:pt idx="73">
                  <c:v>71780</c:v>
                </c:pt>
                <c:pt idx="74">
                  <c:v>84840</c:v>
                </c:pt>
                <c:pt idx="75">
                  <c:v>82070</c:v>
                </c:pt>
                <c:pt idx="76">
                  <c:v>26770</c:v>
                </c:pt>
                <c:pt idx="77">
                  <c:v>65560</c:v>
                </c:pt>
                <c:pt idx="78">
                  <c:v>38660</c:v>
                </c:pt>
                <c:pt idx="79">
                  <c:v>65660</c:v>
                </c:pt>
                <c:pt idx="80">
                  <c:v>40700</c:v>
                </c:pt>
                <c:pt idx="81">
                  <c:v>88910</c:v>
                </c:pt>
                <c:pt idx="82">
                  <c:v>57860</c:v>
                </c:pt>
                <c:pt idx="83">
                  <c:v>42670</c:v>
                </c:pt>
                <c:pt idx="84">
                  <c:v>90180</c:v>
                </c:pt>
                <c:pt idx="85">
                  <c:v>51280</c:v>
                </c:pt>
                <c:pt idx="86">
                  <c:v>97260</c:v>
                </c:pt>
                <c:pt idx="87">
                  <c:v>39650</c:v>
                </c:pt>
                <c:pt idx="88">
                  <c:v>45720</c:v>
                </c:pt>
                <c:pt idx="89">
                  <c:v>42060</c:v>
                </c:pt>
                <c:pt idx="90">
                  <c:v>65350</c:v>
                </c:pt>
                <c:pt idx="91">
                  <c:v>67080</c:v>
                </c:pt>
                <c:pt idx="92">
                  <c:v>54030</c:v>
                </c:pt>
                <c:pt idx="93">
                  <c:v>56360</c:v>
                </c:pt>
                <c:pt idx="94">
                  <c:v>77120</c:v>
                </c:pt>
                <c:pt idx="95">
                  <c:v>50810</c:v>
                </c:pt>
                <c:pt idx="96">
                  <c:v>60960</c:v>
                </c:pt>
                <c:pt idx="97">
                  <c:v>61180</c:v>
                </c:pt>
                <c:pt idx="98">
                  <c:v>63660</c:v>
                </c:pt>
                <c:pt idx="99">
                  <c:v>41190</c:v>
                </c:pt>
                <c:pt idx="100">
                  <c:v>78420</c:v>
                </c:pt>
                <c:pt idx="101">
                  <c:v>65580</c:v>
                </c:pt>
                <c:pt idx="102">
                  <c:v>89080</c:v>
                </c:pt>
                <c:pt idx="103">
                  <c:v>94170</c:v>
                </c:pt>
                <c:pt idx="104">
                  <c:v>50950</c:v>
                </c:pt>
                <c:pt idx="105">
                  <c:v>65180</c:v>
                </c:pt>
                <c:pt idx="106">
                  <c:v>69310</c:v>
                </c:pt>
                <c:pt idx="107">
                  <c:v>79210</c:v>
                </c:pt>
                <c:pt idx="108">
                  <c:v>23740</c:v>
                </c:pt>
                <c:pt idx="109">
                  <c:v>36330</c:v>
                </c:pt>
                <c:pt idx="110">
                  <c:v>51700</c:v>
                </c:pt>
                <c:pt idx="111">
                  <c:v>62950</c:v>
                </c:pt>
                <c:pt idx="112">
                  <c:v>56010</c:v>
                </c:pt>
                <c:pt idx="113">
                  <c:v>45080</c:v>
                </c:pt>
                <c:pt idx="114">
                  <c:v>46830</c:v>
                </c:pt>
                <c:pt idx="115">
                  <c:v>64750</c:v>
                </c:pt>
                <c:pt idx="116">
                  <c:v>80780</c:v>
                </c:pt>
                <c:pt idx="117">
                  <c:v>31180</c:v>
                </c:pt>
                <c:pt idx="118">
                  <c:v>56710</c:v>
                </c:pt>
                <c:pt idx="119">
                  <c:v>49390</c:v>
                </c:pt>
                <c:pt idx="120">
                  <c:v>66000</c:v>
                </c:pt>
                <c:pt idx="121">
                  <c:v>32770</c:v>
                </c:pt>
                <c:pt idx="122">
                  <c:v>46580</c:v>
                </c:pt>
                <c:pt idx="123">
                  <c:v>79780</c:v>
                </c:pt>
                <c:pt idx="124">
                  <c:v>35510</c:v>
                </c:pt>
                <c:pt idx="125">
                  <c:v>80970</c:v>
                </c:pt>
                <c:pt idx="126">
                  <c:v>61150</c:v>
                </c:pt>
                <c:pt idx="127">
                  <c:v>49210</c:v>
                </c:pt>
                <c:pt idx="128">
                  <c:v>79950</c:v>
                </c:pt>
                <c:pt idx="129">
                  <c:v>68740</c:v>
                </c:pt>
                <c:pt idx="130">
                  <c:v>57480</c:v>
                </c:pt>
                <c:pt idx="131">
                  <c:v>72630</c:v>
                </c:pt>
                <c:pt idx="132">
                  <c:v>50070</c:v>
                </c:pt>
                <c:pt idx="133">
                  <c:v>40490</c:v>
                </c:pt>
                <c:pt idx="134">
                  <c:v>51850</c:v>
                </c:pt>
                <c:pt idx="135">
                  <c:v>42840</c:v>
                </c:pt>
                <c:pt idx="136">
                  <c:v>60940</c:v>
                </c:pt>
                <c:pt idx="137">
                  <c:v>62280</c:v>
                </c:pt>
                <c:pt idx="138">
                  <c:v>76530</c:v>
                </c:pt>
                <c:pt idx="139">
                  <c:v>85130</c:v>
                </c:pt>
                <c:pt idx="140">
                  <c:v>48590</c:v>
                </c:pt>
                <c:pt idx="141">
                  <c:v>73080</c:v>
                </c:pt>
                <c:pt idx="142">
                  <c:v>48950</c:v>
                </c:pt>
                <c:pt idx="143">
                  <c:v>48560</c:v>
                </c:pt>
                <c:pt idx="144">
                  <c:v>59380</c:v>
                </c:pt>
                <c:pt idx="145">
                  <c:v>51190</c:v>
                </c:pt>
                <c:pt idx="146">
                  <c:v>58920</c:v>
                </c:pt>
                <c:pt idx="147">
                  <c:v>50360</c:v>
                </c:pt>
                <c:pt idx="148">
                  <c:v>38070</c:v>
                </c:pt>
                <c:pt idx="149">
                  <c:v>49170</c:v>
                </c:pt>
                <c:pt idx="150">
                  <c:v>39740</c:v>
                </c:pt>
                <c:pt idx="151">
                  <c:v>63730</c:v>
                </c:pt>
                <c:pt idx="152">
                  <c:v>85330</c:v>
                </c:pt>
                <c:pt idx="153">
                  <c:v>27410</c:v>
                </c:pt>
                <c:pt idx="154">
                  <c:v>37320</c:v>
                </c:pt>
                <c:pt idx="155">
                  <c:v>71120</c:v>
                </c:pt>
                <c:pt idx="156">
                  <c:v>72800</c:v>
                </c:pt>
                <c:pt idx="157">
                  <c:v>34410</c:v>
                </c:pt>
                <c:pt idx="158">
                  <c:v>42530</c:v>
                </c:pt>
                <c:pt idx="159">
                  <c:v>54300</c:v>
                </c:pt>
                <c:pt idx="160">
                  <c:v>50780</c:v>
                </c:pt>
                <c:pt idx="161">
                  <c:v>45020</c:v>
                </c:pt>
                <c:pt idx="162">
                  <c:v>69600</c:v>
                </c:pt>
                <c:pt idx="163">
                  <c:v>80340</c:v>
                </c:pt>
                <c:pt idx="164">
                  <c:v>37810</c:v>
                </c:pt>
                <c:pt idx="165">
                  <c:v>46140</c:v>
                </c:pt>
                <c:pt idx="166">
                  <c:v>99570</c:v>
                </c:pt>
                <c:pt idx="167">
                  <c:v>38650</c:v>
                </c:pt>
                <c:pt idx="168">
                  <c:v>49800</c:v>
                </c:pt>
                <c:pt idx="169">
                  <c:v>69910</c:v>
                </c:pt>
                <c:pt idx="170">
                  <c:v>44910</c:v>
                </c:pt>
                <c:pt idx="171">
                  <c:v>78470</c:v>
                </c:pt>
                <c:pt idx="172">
                  <c:v>47460</c:v>
                </c:pt>
                <c:pt idx="173">
                  <c:v>33460</c:v>
                </c:pt>
                <c:pt idx="174">
                  <c:v>44090</c:v>
                </c:pt>
                <c:pt idx="175">
                  <c:v>42620</c:v>
                </c:pt>
                <c:pt idx="176">
                  <c:v>69450</c:v>
                </c:pt>
                <c:pt idx="177">
                  <c:v>73120</c:v>
                </c:pt>
                <c:pt idx="178">
                  <c:v>48300</c:v>
                </c:pt>
                <c:pt idx="179">
                  <c:v>58090</c:v>
                </c:pt>
                <c:pt idx="180">
                  <c:v>74250</c:v>
                </c:pt>
                <c:pt idx="181">
                  <c:v>40930</c:v>
                </c:pt>
                <c:pt idx="182">
                  <c:v>70930</c:v>
                </c:pt>
                <c:pt idx="183">
                  <c:v>64670</c:v>
                </c:pt>
                <c:pt idx="184">
                  <c:v>77420</c:v>
                </c:pt>
                <c:pt idx="185">
                  <c:v>32330</c:v>
                </c:pt>
                <c:pt idx="186">
                  <c:v>41080</c:v>
                </c:pt>
                <c:pt idx="187">
                  <c:v>42860</c:v>
                </c:pt>
                <c:pt idx="188">
                  <c:v>68450</c:v>
                </c:pt>
                <c:pt idx="189">
                  <c:v>39730</c:v>
                </c:pt>
                <c:pt idx="190">
                  <c:v>83750</c:v>
                </c:pt>
                <c:pt idx="191">
                  <c:v>69940</c:v>
                </c:pt>
                <c:pt idx="192">
                  <c:v>67710</c:v>
                </c:pt>
                <c:pt idx="193">
                  <c:v>67360</c:v>
                </c:pt>
                <c:pt idx="194">
                  <c:v>52460</c:v>
                </c:pt>
                <c:pt idx="195">
                  <c:v>88760</c:v>
                </c:pt>
                <c:pt idx="196">
                  <c:v>67030</c:v>
                </c:pt>
                <c:pt idx="197">
                  <c:v>78230</c:v>
                </c:pt>
                <c:pt idx="198">
                  <c:v>62270</c:v>
                </c:pt>
                <c:pt idx="199">
                  <c:v>49760</c:v>
                </c:pt>
                <c:pt idx="200">
                  <c:v>73660</c:v>
                </c:pt>
                <c:pt idx="201">
                  <c:v>72320</c:v>
                </c:pt>
                <c:pt idx="202">
                  <c:v>68890</c:v>
                </c:pt>
                <c:pt idx="203">
                  <c:v>34180</c:v>
                </c:pt>
                <c:pt idx="204">
                  <c:v>58260</c:v>
                </c:pt>
                <c:pt idx="205">
                  <c:v>38120</c:v>
                </c:pt>
                <c:pt idx="206">
                  <c:v>49070</c:v>
                </c:pt>
                <c:pt idx="207">
                  <c:v>61660</c:v>
                </c:pt>
                <c:pt idx="208">
                  <c:v>37830</c:v>
                </c:pt>
                <c:pt idx="209">
                  <c:v>52270</c:v>
                </c:pt>
                <c:pt idx="210">
                  <c:v>52280</c:v>
                </c:pt>
                <c:pt idx="211">
                  <c:v>70810</c:v>
                </c:pt>
                <c:pt idx="212">
                  <c:v>71530</c:v>
                </c:pt>
                <c:pt idx="213">
                  <c:v>77260</c:v>
                </c:pt>
                <c:pt idx="214">
                  <c:v>75550</c:v>
                </c:pt>
                <c:pt idx="215">
                  <c:v>33730</c:v>
                </c:pt>
                <c:pt idx="216">
                  <c:v>66270</c:v>
                </c:pt>
                <c:pt idx="217">
                  <c:v>55820</c:v>
                </c:pt>
                <c:pt idx="218">
                  <c:v>68430</c:v>
                </c:pt>
                <c:pt idx="219">
                  <c:v>73990</c:v>
                </c:pt>
                <c:pt idx="220">
                  <c:v>62800</c:v>
                </c:pt>
                <c:pt idx="221">
                  <c:v>33740</c:v>
                </c:pt>
                <c:pt idx="222">
                  <c:v>63830</c:v>
                </c:pt>
                <c:pt idx="223">
                  <c:v>24410</c:v>
                </c:pt>
                <c:pt idx="224">
                  <c:v>70020</c:v>
                </c:pt>
                <c:pt idx="225">
                  <c:v>92240</c:v>
                </c:pt>
                <c:pt idx="226">
                  <c:v>68230</c:v>
                </c:pt>
                <c:pt idx="227">
                  <c:v>81870</c:v>
                </c:pt>
                <c:pt idx="228">
                  <c:v>73860</c:v>
                </c:pt>
                <c:pt idx="229">
                  <c:v>77120</c:v>
                </c:pt>
                <c:pt idx="230">
                  <c:v>72350</c:v>
                </c:pt>
                <c:pt idx="231">
                  <c:v>49160</c:v>
                </c:pt>
                <c:pt idx="232">
                  <c:v>45650</c:v>
                </c:pt>
                <c:pt idx="233">
                  <c:v>52780</c:v>
                </c:pt>
                <c:pt idx="234">
                  <c:v>90960</c:v>
                </c:pt>
                <c:pt idx="235">
                  <c:v>64950</c:v>
                </c:pt>
                <c:pt idx="236">
                  <c:v>47230</c:v>
                </c:pt>
                <c:pt idx="237">
                  <c:v>83250</c:v>
                </c:pt>
                <c:pt idx="238">
                  <c:v>51950</c:v>
                </c:pt>
                <c:pt idx="239">
                  <c:v>66030</c:v>
                </c:pt>
                <c:pt idx="240">
                  <c:v>68590</c:v>
                </c:pt>
                <c:pt idx="241">
                  <c:v>47140</c:v>
                </c:pt>
                <c:pt idx="242">
                  <c:v>69940</c:v>
                </c:pt>
                <c:pt idx="243">
                  <c:v>65890</c:v>
                </c:pt>
                <c:pt idx="244">
                  <c:v>89310</c:v>
                </c:pt>
                <c:pt idx="245">
                  <c:v>58540</c:v>
                </c:pt>
                <c:pt idx="246">
                  <c:v>78130</c:v>
                </c:pt>
                <c:pt idx="247">
                  <c:v>92300</c:v>
                </c:pt>
                <c:pt idx="248">
                  <c:v>56170</c:v>
                </c:pt>
                <c:pt idx="249">
                  <c:v>46050</c:v>
                </c:pt>
                <c:pt idx="250">
                  <c:v>43390</c:v>
                </c:pt>
                <c:pt idx="251">
                  <c:v>61750</c:v>
                </c:pt>
                <c:pt idx="252">
                  <c:v>21830</c:v>
                </c:pt>
                <c:pt idx="253">
                  <c:v>39800</c:v>
                </c:pt>
                <c:pt idx="254">
                  <c:v>54370</c:v>
                </c:pt>
                <c:pt idx="255">
                  <c:v>62470</c:v>
                </c:pt>
                <c:pt idx="256">
                  <c:v>82930</c:v>
                </c:pt>
                <c:pt idx="257">
                  <c:v>63720</c:v>
                </c:pt>
                <c:pt idx="258">
                  <c:v>79180</c:v>
                </c:pt>
                <c:pt idx="259">
                  <c:v>38210</c:v>
                </c:pt>
                <c:pt idx="260">
                  <c:v>25950</c:v>
                </c:pt>
                <c:pt idx="261">
                  <c:v>56610</c:v>
                </c:pt>
                <c:pt idx="262">
                  <c:v>73710</c:v>
                </c:pt>
                <c:pt idx="263">
                  <c:v>70400</c:v>
                </c:pt>
                <c:pt idx="264">
                  <c:v>50440</c:v>
                </c:pt>
                <c:pt idx="265">
                  <c:v>66840</c:v>
                </c:pt>
                <c:pt idx="266">
                  <c:v>50170</c:v>
                </c:pt>
                <c:pt idx="267">
                  <c:v>60140</c:v>
                </c:pt>
                <c:pt idx="268">
                  <c:v>37130</c:v>
                </c:pt>
                <c:pt idx="269">
                  <c:v>42890</c:v>
                </c:pt>
                <c:pt idx="270">
                  <c:v>26220</c:v>
                </c:pt>
                <c:pt idx="271">
                  <c:v>50840</c:v>
                </c:pt>
                <c:pt idx="272">
                  <c:v>25630</c:v>
                </c:pt>
                <c:pt idx="273">
                  <c:v>60770</c:v>
                </c:pt>
                <c:pt idx="274">
                  <c:v>69600</c:v>
                </c:pt>
                <c:pt idx="275">
                  <c:v>41740</c:v>
                </c:pt>
                <c:pt idx="276">
                  <c:v>50130</c:v>
                </c:pt>
                <c:pt idx="277">
                  <c:v>21750</c:v>
                </c:pt>
                <c:pt idx="278">
                  <c:v>80490</c:v>
                </c:pt>
                <c:pt idx="279">
                  <c:v>34020</c:v>
                </c:pt>
                <c:pt idx="280">
                  <c:v>60240</c:v>
                </c:pt>
                <c:pt idx="281">
                  <c:v>39460</c:v>
                </c:pt>
                <c:pt idx="282">
                  <c:v>56440</c:v>
                </c:pt>
                <c:pt idx="283">
                  <c:v>46840</c:v>
                </c:pt>
                <c:pt idx="284">
                  <c:v>64820</c:v>
                </c:pt>
                <c:pt idx="285">
                  <c:v>52520</c:v>
                </c:pt>
                <c:pt idx="286">
                  <c:v>45940</c:v>
                </c:pt>
                <c:pt idx="287">
                  <c:v>38970</c:v>
                </c:pt>
                <c:pt idx="288">
                  <c:v>58610</c:v>
                </c:pt>
                <c:pt idx="289">
                  <c:v>30810</c:v>
                </c:pt>
                <c:pt idx="290">
                  <c:v>47730</c:v>
                </c:pt>
                <c:pt idx="291">
                  <c:v>64640</c:v>
                </c:pt>
                <c:pt idx="292">
                  <c:v>44860</c:v>
                </c:pt>
                <c:pt idx="293">
                  <c:v>55660</c:v>
                </c:pt>
                <c:pt idx="294">
                  <c:v>57530</c:v>
                </c:pt>
                <c:pt idx="295">
                  <c:v>75200</c:v>
                </c:pt>
                <c:pt idx="296">
                  <c:v>37330</c:v>
                </c:pt>
                <c:pt idx="297">
                  <c:v>35280</c:v>
                </c:pt>
                <c:pt idx="298">
                  <c:v>70610</c:v>
                </c:pt>
                <c:pt idx="299">
                  <c:v>49720</c:v>
                </c:pt>
                <c:pt idx="300">
                  <c:v>68850</c:v>
                </c:pt>
                <c:pt idx="301">
                  <c:v>50740</c:v>
                </c:pt>
                <c:pt idx="302">
                  <c:v>77070</c:v>
                </c:pt>
                <c:pt idx="303">
                  <c:v>74730</c:v>
                </c:pt>
                <c:pt idx="304">
                  <c:v>76530</c:v>
                </c:pt>
                <c:pt idx="305">
                  <c:v>68900</c:v>
                </c:pt>
                <c:pt idx="306">
                  <c:v>44960</c:v>
                </c:pt>
                <c:pt idx="307">
                  <c:v>41490</c:v>
                </c:pt>
                <c:pt idx="308">
                  <c:v>74320</c:v>
                </c:pt>
                <c:pt idx="309">
                  <c:v>73800</c:v>
                </c:pt>
                <c:pt idx="310">
                  <c:v>56400</c:v>
                </c:pt>
                <c:pt idx="311">
                  <c:v>71570</c:v>
                </c:pt>
                <c:pt idx="312">
                  <c:v>43640</c:v>
                </c:pt>
                <c:pt idx="313">
                  <c:v>35120</c:v>
                </c:pt>
                <c:pt idx="314">
                  <c:v>58670</c:v>
                </c:pt>
                <c:pt idx="315">
                  <c:v>75800</c:v>
                </c:pt>
                <c:pt idx="316">
                  <c:v>76640</c:v>
                </c:pt>
                <c:pt idx="317">
                  <c:v>31890</c:v>
                </c:pt>
                <c:pt idx="318">
                  <c:v>61670</c:v>
                </c:pt>
                <c:pt idx="319">
                  <c:v>75950</c:v>
                </c:pt>
                <c:pt idx="320">
                  <c:v>41490</c:v>
                </c:pt>
                <c:pt idx="321">
                  <c:v>66170</c:v>
                </c:pt>
                <c:pt idx="322">
                  <c:v>37980</c:v>
                </c:pt>
                <c:pt idx="323">
                  <c:v>62710</c:v>
                </c:pt>
                <c:pt idx="324">
                  <c:v>60470</c:v>
                </c:pt>
                <c:pt idx="325">
                  <c:v>35230</c:v>
                </c:pt>
                <c:pt idx="326">
                  <c:v>48550</c:v>
                </c:pt>
                <c:pt idx="327">
                  <c:v>56810</c:v>
                </c:pt>
                <c:pt idx="328">
                  <c:v>41080</c:v>
                </c:pt>
                <c:pt idx="329">
                  <c:v>51270</c:v>
                </c:pt>
                <c:pt idx="330">
                  <c:v>57500</c:v>
                </c:pt>
                <c:pt idx="331">
                  <c:v>81470</c:v>
                </c:pt>
                <c:pt idx="332">
                  <c:v>49570</c:v>
                </c:pt>
                <c:pt idx="333">
                  <c:v>45580</c:v>
                </c:pt>
                <c:pt idx="334">
                  <c:v>44660</c:v>
                </c:pt>
                <c:pt idx="335">
                  <c:v>76240</c:v>
                </c:pt>
                <c:pt idx="336">
                  <c:v>43720</c:v>
                </c:pt>
                <c:pt idx="337">
                  <c:v>46700</c:v>
                </c:pt>
                <c:pt idx="338">
                  <c:v>84690</c:v>
                </c:pt>
                <c:pt idx="339">
                  <c:v>85470</c:v>
                </c:pt>
                <c:pt idx="340">
                  <c:v>80410</c:v>
                </c:pt>
                <c:pt idx="341">
                  <c:v>46650</c:v>
                </c:pt>
                <c:pt idx="342">
                  <c:v>81840</c:v>
                </c:pt>
                <c:pt idx="343">
                  <c:v>63590</c:v>
                </c:pt>
                <c:pt idx="344">
                  <c:v>50130</c:v>
                </c:pt>
                <c:pt idx="345">
                  <c:v>45820</c:v>
                </c:pt>
                <c:pt idx="346">
                  <c:v>86710</c:v>
                </c:pt>
                <c:pt idx="347">
                  <c:v>49980</c:v>
                </c:pt>
                <c:pt idx="348">
                  <c:v>82940</c:v>
                </c:pt>
                <c:pt idx="349">
                  <c:v>40350</c:v>
                </c:pt>
                <c:pt idx="350">
                  <c:v>93950</c:v>
                </c:pt>
                <c:pt idx="351">
                  <c:v>47310</c:v>
                </c:pt>
                <c:pt idx="352">
                  <c:v>21300</c:v>
                </c:pt>
                <c:pt idx="353">
                  <c:v>62180</c:v>
                </c:pt>
                <c:pt idx="354">
                  <c:v>61460</c:v>
                </c:pt>
                <c:pt idx="355">
                  <c:v>54360</c:v>
                </c:pt>
                <c:pt idx="356">
                  <c:v>72050</c:v>
                </c:pt>
                <c:pt idx="357">
                  <c:v>48090</c:v>
                </c:pt>
                <c:pt idx="358">
                  <c:v>27310</c:v>
                </c:pt>
                <c:pt idx="359">
                  <c:v>57160</c:v>
                </c:pt>
                <c:pt idx="360">
                  <c:v>34190</c:v>
                </c:pt>
                <c:pt idx="361">
                  <c:v>35600</c:v>
                </c:pt>
                <c:pt idx="362">
                  <c:v>54670</c:v>
                </c:pt>
                <c:pt idx="363">
                  <c:v>76730</c:v>
                </c:pt>
                <c:pt idx="364">
                  <c:v>63540</c:v>
                </c:pt>
                <c:pt idx="365">
                  <c:v>36690</c:v>
                </c:pt>
                <c:pt idx="366">
                  <c:v>87370</c:v>
                </c:pt>
                <c:pt idx="367">
                  <c:v>59800</c:v>
                </c:pt>
                <c:pt idx="368">
                  <c:v>48030</c:v>
                </c:pt>
                <c:pt idx="369">
                  <c:v>96650</c:v>
                </c:pt>
                <c:pt idx="370">
                  <c:v>65500</c:v>
                </c:pt>
                <c:pt idx="371">
                  <c:v>55530</c:v>
                </c:pt>
                <c:pt idx="372">
                  <c:v>21650</c:v>
                </c:pt>
                <c:pt idx="373">
                  <c:v>31940</c:v>
                </c:pt>
                <c:pt idx="374">
                  <c:v>84690</c:v>
                </c:pt>
                <c:pt idx="375">
                  <c:v>68390</c:v>
                </c:pt>
                <c:pt idx="376">
                  <c:v>75490</c:v>
                </c:pt>
                <c:pt idx="377">
                  <c:v>39200</c:v>
                </c:pt>
                <c:pt idx="378">
                  <c:v>85670</c:v>
                </c:pt>
                <c:pt idx="379">
                  <c:v>60530</c:v>
                </c:pt>
                <c:pt idx="380">
                  <c:v>78090</c:v>
                </c:pt>
                <c:pt idx="381">
                  <c:v>50720</c:v>
                </c:pt>
                <c:pt idx="382">
                  <c:v>23090</c:v>
                </c:pt>
                <c:pt idx="383">
                  <c:v>91360</c:v>
                </c:pt>
                <c:pt idx="384">
                  <c:v>48120</c:v>
                </c:pt>
                <c:pt idx="385">
                  <c:v>75620</c:v>
                </c:pt>
                <c:pt idx="386">
                  <c:v>39420</c:v>
                </c:pt>
                <c:pt idx="387">
                  <c:v>51130</c:v>
                </c:pt>
                <c:pt idx="388">
                  <c:v>33890</c:v>
                </c:pt>
                <c:pt idx="389">
                  <c:v>87170</c:v>
                </c:pt>
                <c:pt idx="390">
                  <c:v>38600</c:v>
                </c:pt>
                <c:pt idx="391">
                  <c:v>60980</c:v>
                </c:pt>
                <c:pt idx="392">
                  <c:v>79410</c:v>
                </c:pt>
                <c:pt idx="393">
                  <c:v>82350</c:v>
                </c:pt>
                <c:pt idx="394">
                  <c:v>36740</c:v>
                </c:pt>
                <c:pt idx="395">
                  <c:v>27720</c:v>
                </c:pt>
                <c:pt idx="396">
                  <c:v>32260</c:v>
                </c:pt>
                <c:pt idx="397">
                  <c:v>53270</c:v>
                </c:pt>
                <c:pt idx="398">
                  <c:v>51480</c:v>
                </c:pt>
                <c:pt idx="399">
                  <c:v>59970</c:v>
                </c:pt>
                <c:pt idx="400">
                  <c:v>83600</c:v>
                </c:pt>
                <c:pt idx="401">
                  <c:v>63020</c:v>
                </c:pt>
                <c:pt idx="402">
                  <c:v>50920</c:v>
                </c:pt>
                <c:pt idx="403">
                  <c:v>56450</c:v>
                </c:pt>
                <c:pt idx="404">
                  <c:v>89540</c:v>
                </c:pt>
                <c:pt idx="405">
                  <c:v>46030</c:v>
                </c:pt>
                <c:pt idx="406">
                  <c:v>75110</c:v>
                </c:pt>
                <c:pt idx="407">
                  <c:v>74520</c:v>
                </c:pt>
                <c:pt idx="408">
                  <c:v>102310</c:v>
                </c:pt>
                <c:pt idx="409">
                  <c:v>53400</c:v>
                </c:pt>
                <c:pt idx="410">
                  <c:v>59760</c:v>
                </c:pt>
                <c:pt idx="411">
                  <c:v>49540</c:v>
                </c:pt>
                <c:pt idx="412">
                  <c:v>51560</c:v>
                </c:pt>
                <c:pt idx="413">
                  <c:v>49510</c:v>
                </c:pt>
                <c:pt idx="414">
                  <c:v>58610</c:v>
                </c:pt>
                <c:pt idx="415">
                  <c:v>68260</c:v>
                </c:pt>
                <c:pt idx="416">
                  <c:v>65310</c:v>
                </c:pt>
                <c:pt idx="417">
                  <c:v>52090</c:v>
                </c:pt>
                <c:pt idx="418">
                  <c:v>43860</c:v>
                </c:pt>
                <c:pt idx="419">
                  <c:v>74170</c:v>
                </c:pt>
                <c:pt idx="420">
                  <c:v>58380</c:v>
                </c:pt>
                <c:pt idx="421">
                  <c:v>91200</c:v>
                </c:pt>
                <c:pt idx="422">
                  <c:v>90940</c:v>
                </c:pt>
                <c:pt idx="423">
                  <c:v>49330</c:v>
                </c:pt>
                <c:pt idx="424">
                  <c:v>53500</c:v>
                </c:pt>
                <c:pt idx="425">
                  <c:v>54590</c:v>
                </c:pt>
                <c:pt idx="426">
                  <c:v>57450</c:v>
                </c:pt>
                <c:pt idx="427">
                  <c:v>33240</c:v>
                </c:pt>
                <c:pt idx="428">
                  <c:v>80790</c:v>
                </c:pt>
                <c:pt idx="429">
                  <c:v>61000</c:v>
                </c:pt>
                <c:pt idx="430">
                  <c:v>47620</c:v>
                </c:pt>
                <c:pt idx="431">
                  <c:v>72090</c:v>
                </c:pt>
                <c:pt idx="432">
                  <c:v>102920</c:v>
                </c:pt>
                <c:pt idx="433">
                  <c:v>61970</c:v>
                </c:pt>
                <c:pt idx="434">
                  <c:v>61040</c:v>
                </c:pt>
                <c:pt idx="435">
                  <c:v>52060</c:v>
                </c:pt>
                <c:pt idx="436">
                  <c:v>69570</c:v>
                </c:pt>
                <c:pt idx="437">
                  <c:v>66020</c:v>
                </c:pt>
                <c:pt idx="438">
                  <c:v>40000</c:v>
                </c:pt>
                <c:pt idx="439">
                  <c:v>79500</c:v>
                </c:pt>
                <c:pt idx="440">
                  <c:v>76300</c:v>
                </c:pt>
                <c:pt idx="441">
                  <c:v>69030</c:v>
                </c:pt>
                <c:pt idx="442">
                  <c:v>57140</c:v>
                </c:pt>
                <c:pt idx="443">
                  <c:v>41710</c:v>
                </c:pt>
                <c:pt idx="444">
                  <c:v>71480</c:v>
                </c:pt>
                <c:pt idx="445">
                  <c:v>33010</c:v>
                </c:pt>
                <c:pt idx="446">
                  <c:v>74570</c:v>
                </c:pt>
                <c:pt idx="447">
                  <c:v>49590</c:v>
                </c:pt>
                <c:pt idx="448">
                  <c:v>73170</c:v>
                </c:pt>
                <c:pt idx="449">
                  <c:v>79220</c:v>
                </c:pt>
                <c:pt idx="450">
                  <c:v>75880</c:v>
                </c:pt>
                <c:pt idx="451">
                  <c:v>67610</c:v>
                </c:pt>
                <c:pt idx="452">
                  <c:v>69090</c:v>
                </c:pt>
                <c:pt idx="453">
                  <c:v>35220</c:v>
                </c:pt>
                <c:pt idx="454">
                  <c:v>53940</c:v>
                </c:pt>
                <c:pt idx="455">
                  <c:v>56660</c:v>
                </c:pt>
                <c:pt idx="456">
                  <c:v>67520</c:v>
                </c:pt>
                <c:pt idx="457">
                  <c:v>38620</c:v>
                </c:pt>
                <c:pt idx="458">
                  <c:v>38890</c:v>
                </c:pt>
                <c:pt idx="459">
                  <c:v>79270</c:v>
                </c:pt>
                <c:pt idx="460">
                  <c:v>42880</c:v>
                </c:pt>
                <c:pt idx="461">
                  <c:v>44240</c:v>
                </c:pt>
                <c:pt idx="462">
                  <c:v>43190</c:v>
                </c:pt>
                <c:pt idx="463">
                  <c:v>74550</c:v>
                </c:pt>
                <c:pt idx="464">
                  <c:v>57090</c:v>
                </c:pt>
                <c:pt idx="465">
                  <c:v>56480</c:v>
                </c:pt>
                <c:pt idx="466">
                  <c:v>87410</c:v>
                </c:pt>
                <c:pt idx="467">
                  <c:v>81370</c:v>
                </c:pt>
                <c:pt idx="468">
                  <c:v>97360</c:v>
                </c:pt>
                <c:pt idx="469">
                  <c:v>77960</c:v>
                </c:pt>
                <c:pt idx="470">
                  <c:v>71240</c:v>
                </c:pt>
                <c:pt idx="471">
                  <c:v>58940</c:v>
                </c:pt>
                <c:pt idx="472">
                  <c:v>78950</c:v>
                </c:pt>
                <c:pt idx="473">
                  <c:v>36380</c:v>
                </c:pt>
                <c:pt idx="474">
                  <c:v>45160</c:v>
                </c:pt>
                <c:pt idx="475">
                  <c:v>69050</c:v>
                </c:pt>
                <c:pt idx="476">
                  <c:v>56830</c:v>
                </c:pt>
                <c:pt idx="477">
                  <c:v>93530</c:v>
                </c:pt>
                <c:pt idx="478">
                  <c:v>46920</c:v>
                </c:pt>
                <c:pt idx="479">
                  <c:v>55990</c:v>
                </c:pt>
                <c:pt idx="480">
                  <c:v>40840</c:v>
                </c:pt>
                <c:pt idx="481">
                  <c:v>64990</c:v>
                </c:pt>
                <c:pt idx="482">
                  <c:v>53550</c:v>
                </c:pt>
                <c:pt idx="483">
                  <c:v>51320</c:v>
                </c:pt>
                <c:pt idx="484">
                  <c:v>36560</c:v>
                </c:pt>
                <c:pt idx="485">
                  <c:v>66050</c:v>
                </c:pt>
                <c:pt idx="486">
                  <c:v>52400</c:v>
                </c:pt>
                <c:pt idx="487">
                  <c:v>27970</c:v>
                </c:pt>
                <c:pt idx="488">
                  <c:v>67100</c:v>
                </c:pt>
                <c:pt idx="489">
                  <c:v>43710</c:v>
                </c:pt>
                <c:pt idx="490">
                  <c:v>38600</c:v>
                </c:pt>
                <c:pt idx="491">
                  <c:v>53890</c:v>
                </c:pt>
                <c:pt idx="492">
                  <c:v>52610</c:v>
                </c:pt>
                <c:pt idx="493">
                  <c:v>43130</c:v>
                </c:pt>
                <c:pt idx="494">
                  <c:v>40300</c:v>
                </c:pt>
                <c:pt idx="495">
                  <c:v>49750</c:v>
                </c:pt>
                <c:pt idx="496">
                  <c:v>43840</c:v>
                </c:pt>
                <c:pt idx="497">
                  <c:v>56820</c:v>
                </c:pt>
                <c:pt idx="498">
                  <c:v>36350</c:v>
                </c:pt>
                <c:pt idx="499">
                  <c:v>50820</c:v>
                </c:pt>
                <c:pt idx="500">
                  <c:v>83720</c:v>
                </c:pt>
                <c:pt idx="501">
                  <c:v>46970</c:v>
                </c:pt>
                <c:pt idx="502">
                  <c:v>78020</c:v>
                </c:pt>
                <c:pt idx="503">
                  <c:v>45080</c:v>
                </c:pt>
                <c:pt idx="504">
                  <c:v>55160</c:v>
                </c:pt>
                <c:pt idx="505">
                  <c:v>72020</c:v>
                </c:pt>
                <c:pt idx="506">
                  <c:v>64010</c:v>
                </c:pt>
                <c:pt idx="507">
                  <c:v>27840</c:v>
                </c:pt>
                <c:pt idx="508">
                  <c:v>58070</c:v>
                </c:pt>
                <c:pt idx="509">
                  <c:v>51760</c:v>
                </c:pt>
                <c:pt idx="510">
                  <c:v>66050</c:v>
                </c:pt>
                <c:pt idx="511">
                  <c:v>65750</c:v>
                </c:pt>
                <c:pt idx="512">
                  <c:v>65820</c:v>
                </c:pt>
                <c:pt idx="513">
                  <c:v>46760</c:v>
                </c:pt>
                <c:pt idx="514">
                  <c:v>50940</c:v>
                </c:pt>
                <c:pt idx="515">
                  <c:v>56440</c:v>
                </c:pt>
                <c:pt idx="516">
                  <c:v>32610</c:v>
                </c:pt>
                <c:pt idx="517">
                  <c:v>62770</c:v>
                </c:pt>
                <c:pt idx="518">
                  <c:v>63600</c:v>
                </c:pt>
                <c:pt idx="519">
                  <c:v>45840</c:v>
                </c:pt>
                <c:pt idx="520">
                  <c:v>38280</c:v>
                </c:pt>
                <c:pt idx="521">
                  <c:v>50960</c:v>
                </c:pt>
                <c:pt idx="522">
                  <c:v>39480</c:v>
                </c:pt>
                <c:pt idx="523">
                  <c:v>69610</c:v>
                </c:pt>
                <c:pt idx="524">
                  <c:v>47800</c:v>
                </c:pt>
                <c:pt idx="525">
                  <c:v>44890</c:v>
                </c:pt>
                <c:pt idx="526">
                  <c:v>67420</c:v>
                </c:pt>
                <c:pt idx="527">
                  <c:v>78870</c:v>
                </c:pt>
                <c:pt idx="528">
                  <c:v>70310</c:v>
                </c:pt>
                <c:pt idx="529">
                  <c:v>38530</c:v>
                </c:pt>
                <c:pt idx="530">
                  <c:v>77570</c:v>
                </c:pt>
                <c:pt idx="531">
                  <c:v>59920</c:v>
                </c:pt>
                <c:pt idx="532">
                  <c:v>54450</c:v>
                </c:pt>
                <c:pt idx="533">
                  <c:v>50250</c:v>
                </c:pt>
                <c:pt idx="534">
                  <c:v>30790</c:v>
                </c:pt>
                <c:pt idx="535">
                  <c:v>35420</c:v>
                </c:pt>
                <c:pt idx="536">
                  <c:v>43470</c:v>
                </c:pt>
                <c:pt idx="537">
                  <c:v>61000</c:v>
                </c:pt>
                <c:pt idx="538">
                  <c:v>64780</c:v>
                </c:pt>
                <c:pt idx="539">
                  <c:v>39030</c:v>
                </c:pt>
                <c:pt idx="540">
                  <c:v>65900</c:v>
                </c:pt>
                <c:pt idx="541">
                  <c:v>46050</c:v>
                </c:pt>
                <c:pt idx="542">
                  <c:v>59070</c:v>
                </c:pt>
                <c:pt idx="543">
                  <c:v>44670</c:v>
                </c:pt>
                <c:pt idx="544">
                  <c:v>58390</c:v>
                </c:pt>
                <c:pt idx="545">
                  <c:v>80370</c:v>
                </c:pt>
                <c:pt idx="546">
                  <c:v>53230</c:v>
                </c:pt>
                <c:pt idx="547">
                  <c:v>72000</c:v>
                </c:pt>
                <c:pt idx="548">
                  <c:v>84040</c:v>
                </c:pt>
                <c:pt idx="549">
                  <c:v>52540</c:v>
                </c:pt>
                <c:pt idx="550">
                  <c:v>63510</c:v>
                </c:pt>
                <c:pt idx="551">
                  <c:v>42240</c:v>
                </c:pt>
                <c:pt idx="552">
                  <c:v>39580</c:v>
                </c:pt>
                <c:pt idx="553">
                  <c:v>54610</c:v>
                </c:pt>
                <c:pt idx="554">
                  <c:v>87330</c:v>
                </c:pt>
                <c:pt idx="555">
                  <c:v>88410</c:v>
                </c:pt>
                <c:pt idx="556">
                  <c:v>89760</c:v>
                </c:pt>
                <c:pt idx="557">
                  <c:v>101780</c:v>
                </c:pt>
                <c:pt idx="558">
                  <c:v>70290</c:v>
                </c:pt>
                <c:pt idx="559">
                  <c:v>88210</c:v>
                </c:pt>
                <c:pt idx="560">
                  <c:v>87160</c:v>
                </c:pt>
                <c:pt idx="561">
                  <c:v>41540</c:v>
                </c:pt>
                <c:pt idx="562">
                  <c:v>49170</c:v>
                </c:pt>
                <c:pt idx="563">
                  <c:v>63950</c:v>
                </c:pt>
                <c:pt idx="564">
                  <c:v>70810</c:v>
                </c:pt>
                <c:pt idx="565">
                  <c:v>49590</c:v>
                </c:pt>
                <c:pt idx="566">
                  <c:v>67290</c:v>
                </c:pt>
                <c:pt idx="567">
                  <c:v>51240</c:v>
                </c:pt>
                <c:pt idx="568">
                  <c:v>48540</c:v>
                </c:pt>
                <c:pt idx="569">
                  <c:v>72410</c:v>
                </c:pt>
                <c:pt idx="570">
                  <c:v>54370</c:v>
                </c:pt>
                <c:pt idx="571">
                  <c:v>94460</c:v>
                </c:pt>
                <c:pt idx="572">
                  <c:v>85160</c:v>
                </c:pt>
                <c:pt idx="573">
                  <c:v>52130</c:v>
                </c:pt>
                <c:pt idx="574">
                  <c:v>54650</c:v>
                </c:pt>
                <c:pt idx="575">
                  <c:v>69320</c:v>
                </c:pt>
                <c:pt idx="576">
                  <c:v>51480</c:v>
                </c:pt>
                <c:pt idx="577">
                  <c:v>50060</c:v>
                </c:pt>
                <c:pt idx="578">
                  <c:v>62180</c:v>
                </c:pt>
                <c:pt idx="579">
                  <c:v>79780</c:v>
                </c:pt>
                <c:pt idx="580">
                  <c:v>42860</c:v>
                </c:pt>
                <c:pt idx="581">
                  <c:v>54410</c:v>
                </c:pt>
                <c:pt idx="582">
                  <c:v>69390</c:v>
                </c:pt>
                <c:pt idx="583">
                  <c:v>42810</c:v>
                </c:pt>
                <c:pt idx="584">
                  <c:v>30840</c:v>
                </c:pt>
                <c:pt idx="585">
                  <c:v>56260</c:v>
                </c:pt>
                <c:pt idx="586">
                  <c:v>76470</c:v>
                </c:pt>
                <c:pt idx="587">
                  <c:v>35680</c:v>
                </c:pt>
                <c:pt idx="588">
                  <c:v>90070</c:v>
                </c:pt>
                <c:pt idx="589">
                  <c:v>33120</c:v>
                </c:pt>
                <c:pt idx="590">
                  <c:v>54060</c:v>
                </c:pt>
                <c:pt idx="591">
                  <c:v>75120</c:v>
                </c:pt>
                <c:pt idx="592">
                  <c:v>41600</c:v>
                </c:pt>
                <c:pt idx="593">
                  <c:v>20270</c:v>
                </c:pt>
                <c:pt idx="594">
                  <c:v>60060</c:v>
                </c:pt>
                <c:pt idx="595">
                  <c:v>82270</c:v>
                </c:pt>
                <c:pt idx="596">
                  <c:v>29170</c:v>
                </c:pt>
                <c:pt idx="597">
                  <c:v>68420</c:v>
                </c:pt>
                <c:pt idx="598">
                  <c:v>59130</c:v>
                </c:pt>
                <c:pt idx="599">
                  <c:v>74330</c:v>
                </c:pt>
                <c:pt idx="600">
                  <c:v>77080</c:v>
                </c:pt>
                <c:pt idx="601">
                  <c:v>76250</c:v>
                </c:pt>
                <c:pt idx="602">
                  <c:v>59540</c:v>
                </c:pt>
                <c:pt idx="603">
                  <c:v>54690</c:v>
                </c:pt>
                <c:pt idx="604">
                  <c:v>84360</c:v>
                </c:pt>
                <c:pt idx="605">
                  <c:v>51420</c:v>
                </c:pt>
                <c:pt idx="606">
                  <c:v>65120</c:v>
                </c:pt>
                <c:pt idx="607">
                  <c:v>49380</c:v>
                </c:pt>
                <c:pt idx="608">
                  <c:v>37830</c:v>
                </c:pt>
                <c:pt idx="609">
                  <c:v>35980</c:v>
                </c:pt>
                <c:pt idx="610">
                  <c:v>69190</c:v>
                </c:pt>
                <c:pt idx="611">
                  <c:v>50590</c:v>
                </c:pt>
                <c:pt idx="612">
                  <c:v>60800</c:v>
                </c:pt>
                <c:pt idx="613">
                  <c:v>31180</c:v>
                </c:pt>
                <c:pt idx="614">
                  <c:v>77790</c:v>
                </c:pt>
                <c:pt idx="615">
                  <c:v>47570</c:v>
                </c:pt>
                <c:pt idx="616">
                  <c:v>69130</c:v>
                </c:pt>
                <c:pt idx="617">
                  <c:v>75970</c:v>
                </c:pt>
                <c:pt idx="618">
                  <c:v>68350</c:v>
                </c:pt>
                <c:pt idx="619">
                  <c:v>41680</c:v>
                </c:pt>
                <c:pt idx="620">
                  <c:v>86560</c:v>
                </c:pt>
                <c:pt idx="621">
                  <c:v>81390</c:v>
                </c:pt>
                <c:pt idx="622">
                  <c:v>50730</c:v>
                </c:pt>
                <c:pt idx="623">
                  <c:v>71290</c:v>
                </c:pt>
                <c:pt idx="624">
                  <c:v>70110</c:v>
                </c:pt>
                <c:pt idx="625">
                  <c:v>61590</c:v>
                </c:pt>
                <c:pt idx="626">
                  <c:v>69370</c:v>
                </c:pt>
                <c:pt idx="627">
                  <c:v>67110</c:v>
                </c:pt>
                <c:pt idx="628">
                  <c:v>82020</c:v>
                </c:pt>
                <c:pt idx="629">
                  <c:v>62050</c:v>
                </c:pt>
                <c:pt idx="630">
                  <c:v>61730</c:v>
                </c:pt>
                <c:pt idx="631">
                  <c:v>58660</c:v>
                </c:pt>
                <c:pt idx="632">
                  <c:v>53370</c:v>
                </c:pt>
                <c:pt idx="633">
                  <c:v>39700</c:v>
                </c:pt>
                <c:pt idx="634">
                  <c:v>53750</c:v>
                </c:pt>
                <c:pt idx="635">
                  <c:v>44730</c:v>
                </c:pt>
                <c:pt idx="636">
                  <c:v>49350</c:v>
                </c:pt>
                <c:pt idx="637">
                  <c:v>43340</c:v>
                </c:pt>
                <c:pt idx="638">
                  <c:v>78090</c:v>
                </c:pt>
                <c:pt idx="639">
                  <c:v>54950</c:v>
                </c:pt>
                <c:pt idx="640">
                  <c:v>75530</c:v>
                </c:pt>
                <c:pt idx="641">
                  <c:v>57330</c:v>
                </c:pt>
                <c:pt idx="642">
                  <c:v>87930</c:v>
                </c:pt>
                <c:pt idx="643">
                  <c:v>56850</c:v>
                </c:pt>
                <c:pt idx="644">
                  <c:v>78430</c:v>
                </c:pt>
                <c:pt idx="645">
                  <c:v>63660</c:v>
                </c:pt>
                <c:pt idx="646">
                  <c:v>62960</c:v>
                </c:pt>
                <c:pt idx="647">
                  <c:v>81870</c:v>
                </c:pt>
                <c:pt idx="648">
                  <c:v>54820</c:v>
                </c:pt>
                <c:pt idx="649">
                  <c:v>116320</c:v>
                </c:pt>
                <c:pt idx="650">
                  <c:v>57200</c:v>
                </c:pt>
                <c:pt idx="651">
                  <c:v>84360</c:v>
                </c:pt>
                <c:pt idx="652">
                  <c:v>36530</c:v>
                </c:pt>
                <c:pt idx="653">
                  <c:v>81260</c:v>
                </c:pt>
                <c:pt idx="654">
                  <c:v>82350</c:v>
                </c:pt>
                <c:pt idx="655">
                  <c:v>80830</c:v>
                </c:pt>
                <c:pt idx="656">
                  <c:v>30610</c:v>
                </c:pt>
                <c:pt idx="657">
                  <c:v>51310</c:v>
                </c:pt>
                <c:pt idx="658">
                  <c:v>72940</c:v>
                </c:pt>
                <c:pt idx="659">
                  <c:v>52450</c:v>
                </c:pt>
                <c:pt idx="660">
                  <c:v>66070</c:v>
                </c:pt>
                <c:pt idx="661">
                  <c:v>43190</c:v>
                </c:pt>
                <c:pt idx="662">
                  <c:v>40730</c:v>
                </c:pt>
                <c:pt idx="663">
                  <c:v>78530</c:v>
                </c:pt>
                <c:pt idx="664">
                  <c:v>94690</c:v>
                </c:pt>
                <c:pt idx="665">
                  <c:v>44400</c:v>
                </c:pt>
                <c:pt idx="666">
                  <c:v>73800</c:v>
                </c:pt>
                <c:pt idx="667">
                  <c:v>37390</c:v>
                </c:pt>
                <c:pt idx="668">
                  <c:v>64120</c:v>
                </c:pt>
                <c:pt idx="669">
                  <c:v>66160</c:v>
                </c:pt>
                <c:pt idx="670">
                  <c:v>22310</c:v>
                </c:pt>
                <c:pt idx="671">
                  <c:v>62380</c:v>
                </c:pt>
                <c:pt idx="672">
                  <c:v>63850</c:v>
                </c:pt>
                <c:pt idx="673">
                  <c:v>36210</c:v>
                </c:pt>
                <c:pt idx="674">
                  <c:v>54590</c:v>
                </c:pt>
                <c:pt idx="675">
                  <c:v>69610</c:v>
                </c:pt>
                <c:pt idx="676">
                  <c:v>65390</c:v>
                </c:pt>
                <c:pt idx="677">
                  <c:v>78130</c:v>
                </c:pt>
                <c:pt idx="678">
                  <c:v>55710</c:v>
                </c:pt>
                <c:pt idx="679">
                  <c:v>69210</c:v>
                </c:pt>
                <c:pt idx="680">
                  <c:v>59940</c:v>
                </c:pt>
                <c:pt idx="681">
                  <c:v>72550</c:v>
                </c:pt>
                <c:pt idx="682">
                  <c:v>44260</c:v>
                </c:pt>
                <c:pt idx="683">
                  <c:v>56910</c:v>
                </c:pt>
                <c:pt idx="684">
                  <c:v>82390</c:v>
                </c:pt>
                <c:pt idx="685">
                  <c:v>54590</c:v>
                </c:pt>
                <c:pt idx="686">
                  <c:v>69990</c:v>
                </c:pt>
                <c:pt idx="687">
                  <c:v>72740</c:v>
                </c:pt>
                <c:pt idx="688">
                  <c:v>35360</c:v>
                </c:pt>
                <c:pt idx="689">
                  <c:v>94370</c:v>
                </c:pt>
                <c:pt idx="690">
                  <c:v>43520</c:v>
                </c:pt>
                <c:pt idx="691">
                  <c:v>36000</c:v>
                </c:pt>
                <c:pt idx="692">
                  <c:v>99480</c:v>
                </c:pt>
                <c:pt idx="693">
                  <c:v>83220</c:v>
                </c:pt>
                <c:pt idx="694">
                  <c:v>52940</c:v>
                </c:pt>
                <c:pt idx="695">
                  <c:v>93360</c:v>
                </c:pt>
                <c:pt idx="696">
                  <c:v>73590</c:v>
                </c:pt>
                <c:pt idx="697">
                  <c:v>53840</c:v>
                </c:pt>
                <c:pt idx="698">
                  <c:v>47350</c:v>
                </c:pt>
                <c:pt idx="699">
                  <c:v>65080</c:v>
                </c:pt>
                <c:pt idx="700">
                  <c:v>62050</c:v>
                </c:pt>
                <c:pt idx="701">
                  <c:v>30020</c:v>
                </c:pt>
                <c:pt idx="702">
                  <c:v>49510</c:v>
                </c:pt>
                <c:pt idx="703">
                  <c:v>64320</c:v>
                </c:pt>
                <c:pt idx="704">
                  <c:v>35590</c:v>
                </c:pt>
                <c:pt idx="705">
                  <c:v>63050</c:v>
                </c:pt>
                <c:pt idx="706">
                  <c:v>65300</c:v>
                </c:pt>
                <c:pt idx="707">
                  <c:v>69560</c:v>
                </c:pt>
                <c:pt idx="708">
                  <c:v>41910</c:v>
                </c:pt>
                <c:pt idx="709">
                  <c:v>28330</c:v>
                </c:pt>
                <c:pt idx="710">
                  <c:v>55980</c:v>
                </c:pt>
                <c:pt idx="711">
                  <c:v>61080</c:v>
                </c:pt>
                <c:pt idx="712">
                  <c:v>51380</c:v>
                </c:pt>
                <c:pt idx="713">
                  <c:v>84410</c:v>
                </c:pt>
                <c:pt idx="714">
                  <c:v>60680</c:v>
                </c:pt>
                <c:pt idx="715">
                  <c:v>64690</c:v>
                </c:pt>
                <c:pt idx="716">
                  <c:v>45780</c:v>
                </c:pt>
                <c:pt idx="717">
                  <c:v>41800</c:v>
                </c:pt>
                <c:pt idx="718">
                  <c:v>53230</c:v>
                </c:pt>
                <c:pt idx="719">
                  <c:v>36160</c:v>
                </c:pt>
                <c:pt idx="720">
                  <c:v>40450</c:v>
                </c:pt>
                <c:pt idx="721">
                  <c:v>57910</c:v>
                </c:pt>
                <c:pt idx="722">
                  <c:v>36280</c:v>
                </c:pt>
                <c:pt idx="723">
                  <c:v>39190</c:v>
                </c:pt>
                <c:pt idx="724">
                  <c:v>62380</c:v>
                </c:pt>
                <c:pt idx="725">
                  <c:v>21470</c:v>
                </c:pt>
                <c:pt idx="726">
                  <c:v>34610</c:v>
                </c:pt>
                <c:pt idx="727">
                  <c:v>88120</c:v>
                </c:pt>
                <c:pt idx="728">
                  <c:v>59190</c:v>
                </c:pt>
                <c:pt idx="729">
                  <c:v>36290</c:v>
                </c:pt>
                <c:pt idx="730">
                  <c:v>53760</c:v>
                </c:pt>
                <c:pt idx="731">
                  <c:v>66300</c:v>
                </c:pt>
                <c:pt idx="732">
                  <c:v>93000</c:v>
                </c:pt>
                <c:pt idx="733">
                  <c:v>65660</c:v>
                </c:pt>
                <c:pt idx="734">
                  <c:v>81930</c:v>
                </c:pt>
                <c:pt idx="735">
                  <c:v>60060</c:v>
                </c:pt>
                <c:pt idx="736">
                  <c:v>59530</c:v>
                </c:pt>
                <c:pt idx="737">
                  <c:v>46380</c:v>
                </c:pt>
                <c:pt idx="738">
                  <c:v>76200</c:v>
                </c:pt>
                <c:pt idx="739">
                  <c:v>56860</c:v>
                </c:pt>
                <c:pt idx="740">
                  <c:v>86620</c:v>
                </c:pt>
                <c:pt idx="741">
                  <c:v>49730</c:v>
                </c:pt>
                <c:pt idx="742">
                  <c:v>88370</c:v>
                </c:pt>
                <c:pt idx="743">
                  <c:v>49160</c:v>
                </c:pt>
                <c:pt idx="744">
                  <c:v>77740</c:v>
                </c:pt>
                <c:pt idx="745">
                  <c:v>38560</c:v>
                </c:pt>
                <c:pt idx="746">
                  <c:v>51990</c:v>
                </c:pt>
                <c:pt idx="747">
                  <c:v>39970</c:v>
                </c:pt>
                <c:pt idx="748">
                  <c:v>46040</c:v>
                </c:pt>
                <c:pt idx="749">
                  <c:v>49500</c:v>
                </c:pt>
                <c:pt idx="750">
                  <c:v>76670</c:v>
                </c:pt>
                <c:pt idx="751">
                  <c:v>75800</c:v>
                </c:pt>
                <c:pt idx="752">
                  <c:v>81720</c:v>
                </c:pt>
                <c:pt idx="753">
                  <c:v>58440</c:v>
                </c:pt>
                <c:pt idx="754">
                  <c:v>85720</c:v>
                </c:pt>
                <c:pt idx="755">
                  <c:v>70940</c:v>
                </c:pt>
                <c:pt idx="756">
                  <c:v>62420</c:v>
                </c:pt>
                <c:pt idx="757">
                  <c:v>56880</c:v>
                </c:pt>
                <c:pt idx="758">
                  <c:v>101820</c:v>
                </c:pt>
                <c:pt idx="759">
                  <c:v>86890</c:v>
                </c:pt>
                <c:pt idx="760">
                  <c:v>47300</c:v>
                </c:pt>
                <c:pt idx="761">
                  <c:v>31270</c:v>
                </c:pt>
                <c:pt idx="762">
                  <c:v>65410</c:v>
                </c:pt>
                <c:pt idx="763">
                  <c:v>54200</c:v>
                </c:pt>
                <c:pt idx="764">
                  <c:v>67390</c:v>
                </c:pt>
                <c:pt idx="765">
                  <c:v>54530</c:v>
                </c:pt>
                <c:pt idx="766">
                  <c:v>79760</c:v>
                </c:pt>
                <c:pt idx="767">
                  <c:v>78060</c:v>
                </c:pt>
                <c:pt idx="768">
                  <c:v>74080</c:v>
                </c:pt>
                <c:pt idx="769">
                  <c:v>52990</c:v>
                </c:pt>
                <c:pt idx="770">
                  <c:v>70580</c:v>
                </c:pt>
                <c:pt idx="771">
                  <c:v>34310</c:v>
                </c:pt>
                <c:pt idx="772">
                  <c:v>74160</c:v>
                </c:pt>
                <c:pt idx="773">
                  <c:v>59190</c:v>
                </c:pt>
                <c:pt idx="774">
                  <c:v>43370</c:v>
                </c:pt>
                <c:pt idx="775">
                  <c:v>17670</c:v>
                </c:pt>
                <c:pt idx="776">
                  <c:v>56710</c:v>
                </c:pt>
                <c:pt idx="777">
                  <c:v>59820</c:v>
                </c:pt>
                <c:pt idx="778">
                  <c:v>36190</c:v>
                </c:pt>
                <c:pt idx="779">
                  <c:v>60440</c:v>
                </c:pt>
                <c:pt idx="780">
                  <c:v>75300</c:v>
                </c:pt>
                <c:pt idx="781">
                  <c:v>74080</c:v>
                </c:pt>
                <c:pt idx="782">
                  <c:v>60440</c:v>
                </c:pt>
                <c:pt idx="783">
                  <c:v>80720</c:v>
                </c:pt>
                <c:pt idx="784">
                  <c:v>47060</c:v>
                </c:pt>
                <c:pt idx="785">
                  <c:v>86830</c:v>
                </c:pt>
                <c:pt idx="786">
                  <c:v>56790</c:v>
                </c:pt>
                <c:pt idx="787">
                  <c:v>67090</c:v>
                </c:pt>
                <c:pt idx="788">
                  <c:v>44370</c:v>
                </c:pt>
                <c:pt idx="789">
                  <c:v>82970</c:v>
                </c:pt>
                <c:pt idx="790">
                  <c:v>56230</c:v>
                </c:pt>
                <c:pt idx="791">
                  <c:v>53760</c:v>
                </c:pt>
                <c:pt idx="792">
                  <c:v>55390</c:v>
                </c:pt>
                <c:pt idx="793">
                  <c:v>73500</c:v>
                </c:pt>
                <c:pt idx="794">
                  <c:v>41050</c:v>
                </c:pt>
                <c:pt idx="795">
                  <c:v>67320</c:v>
                </c:pt>
                <c:pt idx="796">
                  <c:v>65890</c:v>
                </c:pt>
                <c:pt idx="797">
                  <c:v>56380</c:v>
                </c:pt>
                <c:pt idx="798">
                  <c:v>85670</c:v>
                </c:pt>
                <c:pt idx="799">
                  <c:v>70830</c:v>
                </c:pt>
                <c:pt idx="800">
                  <c:v>48180</c:v>
                </c:pt>
                <c:pt idx="801">
                  <c:v>51910</c:v>
                </c:pt>
                <c:pt idx="802">
                  <c:v>44320</c:v>
                </c:pt>
                <c:pt idx="803">
                  <c:v>58940</c:v>
                </c:pt>
                <c:pt idx="804">
                  <c:v>73610</c:v>
                </c:pt>
                <c:pt idx="805">
                  <c:v>54060</c:v>
                </c:pt>
                <c:pt idx="806">
                  <c:v>85000</c:v>
                </c:pt>
                <c:pt idx="807">
                  <c:v>49030</c:v>
                </c:pt>
                <c:pt idx="808">
                  <c:v>63300</c:v>
                </c:pt>
                <c:pt idx="809">
                  <c:v>84300</c:v>
                </c:pt>
                <c:pt idx="810">
                  <c:v>81390</c:v>
                </c:pt>
                <c:pt idx="811">
                  <c:v>95900</c:v>
                </c:pt>
                <c:pt idx="812">
                  <c:v>71830</c:v>
                </c:pt>
                <c:pt idx="813">
                  <c:v>79310</c:v>
                </c:pt>
                <c:pt idx="814">
                  <c:v>87890</c:v>
                </c:pt>
                <c:pt idx="815">
                  <c:v>48610</c:v>
                </c:pt>
                <c:pt idx="816">
                  <c:v>73160</c:v>
                </c:pt>
                <c:pt idx="817">
                  <c:v>36280</c:v>
                </c:pt>
                <c:pt idx="818">
                  <c:v>49720</c:v>
                </c:pt>
                <c:pt idx="819">
                  <c:v>44400</c:v>
                </c:pt>
                <c:pt idx="820">
                  <c:v>47590</c:v>
                </c:pt>
                <c:pt idx="821">
                  <c:v>51460</c:v>
                </c:pt>
                <c:pt idx="822">
                  <c:v>57750</c:v>
                </c:pt>
                <c:pt idx="823">
                  <c:v>66000</c:v>
                </c:pt>
                <c:pt idx="824">
                  <c:v>45950</c:v>
                </c:pt>
                <c:pt idx="825">
                  <c:v>53900</c:v>
                </c:pt>
                <c:pt idx="826">
                  <c:v>37920</c:v>
                </c:pt>
                <c:pt idx="827">
                  <c:v>63100</c:v>
                </c:pt>
                <c:pt idx="828">
                  <c:v>36770</c:v>
                </c:pt>
                <c:pt idx="829">
                  <c:v>43910</c:v>
                </c:pt>
                <c:pt idx="830">
                  <c:v>66390</c:v>
                </c:pt>
                <c:pt idx="831">
                  <c:v>59160</c:v>
                </c:pt>
                <c:pt idx="832">
                  <c:v>38510</c:v>
                </c:pt>
                <c:pt idx="833">
                  <c:v>46220</c:v>
                </c:pt>
                <c:pt idx="834">
                  <c:v>41500</c:v>
                </c:pt>
                <c:pt idx="835">
                  <c:v>58160</c:v>
                </c:pt>
                <c:pt idx="836">
                  <c:v>38530</c:v>
                </c:pt>
                <c:pt idx="837">
                  <c:v>55880</c:v>
                </c:pt>
                <c:pt idx="838">
                  <c:v>70940</c:v>
                </c:pt>
                <c:pt idx="839">
                  <c:v>53940</c:v>
                </c:pt>
                <c:pt idx="840">
                  <c:v>43030</c:v>
                </c:pt>
                <c:pt idx="841">
                  <c:v>59820</c:v>
                </c:pt>
                <c:pt idx="842">
                  <c:v>55500</c:v>
                </c:pt>
                <c:pt idx="843">
                  <c:v>49990</c:v>
                </c:pt>
                <c:pt idx="844">
                  <c:v>42980</c:v>
                </c:pt>
                <c:pt idx="845">
                  <c:v>65970</c:v>
                </c:pt>
                <c:pt idx="846">
                  <c:v>59290</c:v>
                </c:pt>
                <c:pt idx="847">
                  <c:v>63020</c:v>
                </c:pt>
                <c:pt idx="848">
                  <c:v>73810</c:v>
                </c:pt>
                <c:pt idx="849">
                  <c:v>70230</c:v>
                </c:pt>
                <c:pt idx="850">
                  <c:v>59950</c:v>
                </c:pt>
                <c:pt idx="851">
                  <c:v>78100</c:v>
                </c:pt>
                <c:pt idx="852">
                  <c:v>16370</c:v>
                </c:pt>
                <c:pt idx="853">
                  <c:v>92640</c:v>
                </c:pt>
                <c:pt idx="854">
                  <c:v>63540</c:v>
                </c:pt>
                <c:pt idx="855">
                  <c:v>87220</c:v>
                </c:pt>
                <c:pt idx="856">
                  <c:v>41990</c:v>
                </c:pt>
                <c:pt idx="857">
                  <c:v>79410</c:v>
                </c:pt>
                <c:pt idx="858">
                  <c:v>54380</c:v>
                </c:pt>
                <c:pt idx="859">
                  <c:v>58600</c:v>
                </c:pt>
                <c:pt idx="860">
                  <c:v>48950</c:v>
                </c:pt>
                <c:pt idx="861">
                  <c:v>40670</c:v>
                </c:pt>
                <c:pt idx="862">
                  <c:v>52340</c:v>
                </c:pt>
                <c:pt idx="863">
                  <c:v>39140</c:v>
                </c:pt>
                <c:pt idx="864">
                  <c:v>41090</c:v>
                </c:pt>
                <c:pt idx="865">
                  <c:v>25600</c:v>
                </c:pt>
                <c:pt idx="866">
                  <c:v>100900</c:v>
                </c:pt>
                <c:pt idx="867">
                  <c:v>77080</c:v>
                </c:pt>
                <c:pt idx="868">
                  <c:v>105150</c:v>
                </c:pt>
                <c:pt idx="869">
                  <c:v>80580</c:v>
                </c:pt>
                <c:pt idx="870">
                  <c:v>46230</c:v>
                </c:pt>
                <c:pt idx="871">
                  <c:v>98260</c:v>
                </c:pt>
                <c:pt idx="872">
                  <c:v>75930</c:v>
                </c:pt>
                <c:pt idx="873">
                  <c:v>52050</c:v>
                </c:pt>
                <c:pt idx="874">
                  <c:v>87000</c:v>
                </c:pt>
                <c:pt idx="875">
                  <c:v>60270</c:v>
                </c:pt>
                <c:pt idx="876">
                  <c:v>88270</c:v>
                </c:pt>
                <c:pt idx="877">
                  <c:v>57820</c:v>
                </c:pt>
                <c:pt idx="878">
                  <c:v>61210</c:v>
                </c:pt>
                <c:pt idx="879">
                  <c:v>76420</c:v>
                </c:pt>
                <c:pt idx="880">
                  <c:v>70980</c:v>
                </c:pt>
                <c:pt idx="881">
                  <c:v>76740</c:v>
                </c:pt>
                <c:pt idx="882">
                  <c:v>47920</c:v>
                </c:pt>
                <c:pt idx="883">
                  <c:v>52160</c:v>
                </c:pt>
                <c:pt idx="884">
                  <c:v>32740</c:v>
                </c:pt>
                <c:pt idx="885">
                  <c:v>72270</c:v>
                </c:pt>
                <c:pt idx="886">
                  <c:v>77430</c:v>
                </c:pt>
                <c:pt idx="887">
                  <c:v>92370</c:v>
                </c:pt>
                <c:pt idx="888">
                  <c:v>34880</c:v>
                </c:pt>
                <c:pt idx="889">
                  <c:v>46580</c:v>
                </c:pt>
                <c:pt idx="890">
                  <c:v>70620</c:v>
                </c:pt>
                <c:pt idx="891">
                  <c:v>66390</c:v>
                </c:pt>
                <c:pt idx="892">
                  <c:v>82080</c:v>
                </c:pt>
                <c:pt idx="893">
                  <c:v>76440</c:v>
                </c:pt>
                <c:pt idx="894">
                  <c:v>96610</c:v>
                </c:pt>
                <c:pt idx="895">
                  <c:v>54340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E3-4DD6-B098-1D8EAC80A9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4962712"/>
        <c:axId val="634963432"/>
      </c:scatterChart>
      <c:valAx>
        <c:axId val="634962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Daily</a:t>
                </a:r>
                <a:r>
                  <a:rPr lang="en-US" b="1" baseline="0">
                    <a:solidFill>
                      <a:schemeClr val="tx1"/>
                    </a:solidFill>
                  </a:rPr>
                  <a:t> Customer Count</a:t>
                </a:r>
              </a:p>
            </c:rich>
          </c:tx>
          <c:layout>
            <c:manualLayout>
              <c:xMode val="edge"/>
              <c:yMode val="edge"/>
              <c:x val="0.44021280490312281"/>
              <c:y val="0.91615164311528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963432"/>
        <c:crosses val="autoZero"/>
        <c:crossBetween val="midCat"/>
      </c:valAx>
      <c:valAx>
        <c:axId val="634963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962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How does the number of items available affect </a:t>
            </a:r>
          </a:p>
          <a:p>
            <a:pPr>
              <a:defRPr/>
            </a:pPr>
            <a:r>
              <a:rPr lang="en-US" b="1">
                <a:solidFill>
                  <a:schemeClr val="tx1"/>
                </a:solidFill>
              </a:rPr>
              <a:t>   the daily customer count?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25400" cap="flat" cmpd="sng">
                <a:solidFill>
                  <a:srgbClr val="FF0000"/>
                </a:solidFill>
                <a:prstDash val="solid"/>
                <a:round/>
              </a:ln>
              <a:effectLst/>
            </c:spPr>
            <c:trendlineType val="linear"/>
            <c:dispRSqr val="0"/>
            <c:dispEq val="0"/>
          </c:trendline>
          <c:xVal>
            <c:numRef>
              <c:f>Dataset!$C$2:$C$897</c:f>
              <c:numCache>
                <c:formatCode>_(* #,##0_);_(* \(#,##0\);_(* "-"??_);_(@_)</c:formatCode>
                <c:ptCount val="896"/>
                <c:pt idx="0">
                  <c:v>1961</c:v>
                </c:pt>
                <c:pt idx="1">
                  <c:v>1752</c:v>
                </c:pt>
                <c:pt idx="2">
                  <c:v>1609</c:v>
                </c:pt>
                <c:pt idx="3">
                  <c:v>1748</c:v>
                </c:pt>
                <c:pt idx="4">
                  <c:v>2111</c:v>
                </c:pt>
                <c:pt idx="5">
                  <c:v>1733</c:v>
                </c:pt>
                <c:pt idx="6">
                  <c:v>1858</c:v>
                </c:pt>
                <c:pt idx="7">
                  <c:v>1507</c:v>
                </c:pt>
                <c:pt idx="8">
                  <c:v>1321</c:v>
                </c:pt>
                <c:pt idx="9">
                  <c:v>1235</c:v>
                </c:pt>
                <c:pt idx="10">
                  <c:v>1439</c:v>
                </c:pt>
                <c:pt idx="11">
                  <c:v>2098</c:v>
                </c:pt>
                <c:pt idx="12">
                  <c:v>2064</c:v>
                </c:pt>
                <c:pt idx="13">
                  <c:v>1931</c:v>
                </c:pt>
                <c:pt idx="14">
                  <c:v>1756</c:v>
                </c:pt>
                <c:pt idx="15">
                  <c:v>1950</c:v>
                </c:pt>
                <c:pt idx="16">
                  <c:v>1907</c:v>
                </c:pt>
                <c:pt idx="17">
                  <c:v>2045</c:v>
                </c:pt>
                <c:pt idx="18">
                  <c:v>1731</c:v>
                </c:pt>
                <c:pt idx="19">
                  <c:v>2340</c:v>
                </c:pt>
                <c:pt idx="20">
                  <c:v>1700</c:v>
                </c:pt>
                <c:pt idx="21">
                  <c:v>1746</c:v>
                </c:pt>
                <c:pt idx="22">
                  <c:v>2065</c:v>
                </c:pt>
                <c:pt idx="23">
                  <c:v>1752</c:v>
                </c:pt>
                <c:pt idx="24">
                  <c:v>1488</c:v>
                </c:pt>
                <c:pt idx="25">
                  <c:v>2073</c:v>
                </c:pt>
                <c:pt idx="26">
                  <c:v>1777</c:v>
                </c:pt>
                <c:pt idx="27">
                  <c:v>1648</c:v>
                </c:pt>
                <c:pt idx="28">
                  <c:v>1943</c:v>
                </c:pt>
                <c:pt idx="29">
                  <c:v>2071</c:v>
                </c:pt>
                <c:pt idx="30">
                  <c:v>1746</c:v>
                </c:pt>
                <c:pt idx="31">
                  <c:v>1508</c:v>
                </c:pt>
                <c:pt idx="32">
                  <c:v>1608</c:v>
                </c:pt>
                <c:pt idx="33">
                  <c:v>2163</c:v>
                </c:pt>
                <c:pt idx="34">
                  <c:v>1648</c:v>
                </c:pt>
                <c:pt idx="35">
                  <c:v>2230</c:v>
                </c:pt>
                <c:pt idx="36">
                  <c:v>1744</c:v>
                </c:pt>
                <c:pt idx="37">
                  <c:v>1411</c:v>
                </c:pt>
                <c:pt idx="38">
                  <c:v>2204</c:v>
                </c:pt>
                <c:pt idx="39">
                  <c:v>1516</c:v>
                </c:pt>
                <c:pt idx="40">
                  <c:v>1725</c:v>
                </c:pt>
                <c:pt idx="41">
                  <c:v>1152</c:v>
                </c:pt>
                <c:pt idx="42">
                  <c:v>2001</c:v>
                </c:pt>
                <c:pt idx="43">
                  <c:v>2117</c:v>
                </c:pt>
                <c:pt idx="44">
                  <c:v>1194</c:v>
                </c:pt>
                <c:pt idx="45">
                  <c:v>1471</c:v>
                </c:pt>
                <c:pt idx="46">
                  <c:v>2087</c:v>
                </c:pt>
                <c:pt idx="47">
                  <c:v>1982</c:v>
                </c:pt>
                <c:pt idx="48">
                  <c:v>1776</c:v>
                </c:pt>
                <c:pt idx="49">
                  <c:v>1688</c:v>
                </c:pt>
                <c:pt idx="50">
                  <c:v>1820</c:v>
                </c:pt>
                <c:pt idx="51">
                  <c:v>1880</c:v>
                </c:pt>
                <c:pt idx="52">
                  <c:v>1288</c:v>
                </c:pt>
                <c:pt idx="53">
                  <c:v>2240</c:v>
                </c:pt>
                <c:pt idx="54">
                  <c:v>1898</c:v>
                </c:pt>
                <c:pt idx="55">
                  <c:v>1701</c:v>
                </c:pt>
                <c:pt idx="56">
                  <c:v>2060</c:v>
                </c:pt>
                <c:pt idx="57">
                  <c:v>1763</c:v>
                </c:pt>
                <c:pt idx="58">
                  <c:v>2104</c:v>
                </c:pt>
                <c:pt idx="59">
                  <c:v>2070</c:v>
                </c:pt>
                <c:pt idx="60">
                  <c:v>2045</c:v>
                </c:pt>
                <c:pt idx="61">
                  <c:v>2391</c:v>
                </c:pt>
                <c:pt idx="62">
                  <c:v>1748</c:v>
                </c:pt>
                <c:pt idx="63">
                  <c:v>1561</c:v>
                </c:pt>
                <c:pt idx="64">
                  <c:v>1821</c:v>
                </c:pt>
                <c:pt idx="65">
                  <c:v>2052</c:v>
                </c:pt>
                <c:pt idx="66">
                  <c:v>2262</c:v>
                </c:pt>
                <c:pt idx="67">
                  <c:v>1681</c:v>
                </c:pt>
                <c:pt idx="68">
                  <c:v>1941</c:v>
                </c:pt>
                <c:pt idx="69">
                  <c:v>1576</c:v>
                </c:pt>
                <c:pt idx="70">
                  <c:v>2019</c:v>
                </c:pt>
                <c:pt idx="71">
                  <c:v>1380</c:v>
                </c:pt>
                <c:pt idx="72">
                  <c:v>1073</c:v>
                </c:pt>
                <c:pt idx="73">
                  <c:v>1749</c:v>
                </c:pt>
                <c:pt idx="74">
                  <c:v>1833</c:v>
                </c:pt>
                <c:pt idx="75">
                  <c:v>1956</c:v>
                </c:pt>
                <c:pt idx="76">
                  <c:v>1520</c:v>
                </c:pt>
                <c:pt idx="77">
                  <c:v>1475</c:v>
                </c:pt>
                <c:pt idx="78">
                  <c:v>2044</c:v>
                </c:pt>
                <c:pt idx="79">
                  <c:v>1761</c:v>
                </c:pt>
                <c:pt idx="80">
                  <c:v>1711</c:v>
                </c:pt>
                <c:pt idx="81">
                  <c:v>1858</c:v>
                </c:pt>
                <c:pt idx="82">
                  <c:v>1723</c:v>
                </c:pt>
                <c:pt idx="83">
                  <c:v>1884</c:v>
                </c:pt>
                <c:pt idx="84">
                  <c:v>1525</c:v>
                </c:pt>
                <c:pt idx="85">
                  <c:v>1760</c:v>
                </c:pt>
                <c:pt idx="86">
                  <c:v>2342</c:v>
                </c:pt>
                <c:pt idx="87">
                  <c:v>1506</c:v>
                </c:pt>
                <c:pt idx="88">
                  <c:v>1468</c:v>
                </c:pt>
                <c:pt idx="89">
                  <c:v>1758</c:v>
                </c:pt>
                <c:pt idx="90">
                  <c:v>1912</c:v>
                </c:pt>
                <c:pt idx="91">
                  <c:v>2617</c:v>
                </c:pt>
                <c:pt idx="92">
                  <c:v>2205</c:v>
                </c:pt>
                <c:pt idx="93">
                  <c:v>1655</c:v>
                </c:pt>
                <c:pt idx="94">
                  <c:v>2305</c:v>
                </c:pt>
                <c:pt idx="95">
                  <c:v>2385</c:v>
                </c:pt>
                <c:pt idx="96">
                  <c:v>2235</c:v>
                </c:pt>
                <c:pt idx="97">
                  <c:v>2171</c:v>
                </c:pt>
                <c:pt idx="98">
                  <c:v>2147</c:v>
                </c:pt>
                <c:pt idx="99">
                  <c:v>1899</c:v>
                </c:pt>
                <c:pt idx="100">
                  <c:v>1321</c:v>
                </c:pt>
                <c:pt idx="101">
                  <c:v>2294</c:v>
                </c:pt>
                <c:pt idx="102">
                  <c:v>1500</c:v>
                </c:pt>
                <c:pt idx="103">
                  <c:v>1655</c:v>
                </c:pt>
                <c:pt idx="104">
                  <c:v>1587</c:v>
                </c:pt>
                <c:pt idx="105">
                  <c:v>1434</c:v>
                </c:pt>
                <c:pt idx="106">
                  <c:v>2031</c:v>
                </c:pt>
                <c:pt idx="107">
                  <c:v>2311</c:v>
                </c:pt>
                <c:pt idx="108">
                  <c:v>1878</c:v>
                </c:pt>
                <c:pt idx="109">
                  <c:v>1700</c:v>
                </c:pt>
                <c:pt idx="110">
                  <c:v>1382</c:v>
                </c:pt>
                <c:pt idx="111">
                  <c:v>1787</c:v>
                </c:pt>
                <c:pt idx="112">
                  <c:v>2248</c:v>
                </c:pt>
                <c:pt idx="113">
                  <c:v>1927</c:v>
                </c:pt>
                <c:pt idx="114">
                  <c:v>2287</c:v>
                </c:pt>
                <c:pt idx="115">
                  <c:v>1503</c:v>
                </c:pt>
                <c:pt idx="116">
                  <c:v>1379</c:v>
                </c:pt>
                <c:pt idx="117">
                  <c:v>2046</c:v>
                </c:pt>
                <c:pt idx="118">
                  <c:v>1798</c:v>
                </c:pt>
                <c:pt idx="119">
                  <c:v>2017</c:v>
                </c:pt>
                <c:pt idx="120">
                  <c:v>1727</c:v>
                </c:pt>
                <c:pt idx="121">
                  <c:v>1835</c:v>
                </c:pt>
                <c:pt idx="122">
                  <c:v>1669</c:v>
                </c:pt>
                <c:pt idx="123">
                  <c:v>2333</c:v>
                </c:pt>
                <c:pt idx="124">
                  <c:v>1390</c:v>
                </c:pt>
                <c:pt idx="125">
                  <c:v>2137</c:v>
                </c:pt>
                <c:pt idx="126">
                  <c:v>2241</c:v>
                </c:pt>
                <c:pt idx="127">
                  <c:v>2051</c:v>
                </c:pt>
                <c:pt idx="128">
                  <c:v>1636</c:v>
                </c:pt>
                <c:pt idx="129">
                  <c:v>1654</c:v>
                </c:pt>
                <c:pt idx="130">
                  <c:v>1595</c:v>
                </c:pt>
                <c:pt idx="131">
                  <c:v>1270</c:v>
                </c:pt>
                <c:pt idx="132">
                  <c:v>1672</c:v>
                </c:pt>
                <c:pt idx="133">
                  <c:v>2071</c:v>
                </c:pt>
                <c:pt idx="134">
                  <c:v>1638</c:v>
                </c:pt>
                <c:pt idx="135">
                  <c:v>1993</c:v>
                </c:pt>
                <c:pt idx="136">
                  <c:v>1972</c:v>
                </c:pt>
                <c:pt idx="137">
                  <c:v>1905</c:v>
                </c:pt>
                <c:pt idx="138">
                  <c:v>2187</c:v>
                </c:pt>
                <c:pt idx="139">
                  <c:v>1412</c:v>
                </c:pt>
                <c:pt idx="140">
                  <c:v>2374</c:v>
                </c:pt>
                <c:pt idx="141">
                  <c:v>2042</c:v>
                </c:pt>
                <c:pt idx="142">
                  <c:v>1456</c:v>
                </c:pt>
                <c:pt idx="143">
                  <c:v>1805</c:v>
                </c:pt>
                <c:pt idx="144">
                  <c:v>1770</c:v>
                </c:pt>
                <c:pt idx="145">
                  <c:v>1762</c:v>
                </c:pt>
                <c:pt idx="146">
                  <c:v>1750</c:v>
                </c:pt>
                <c:pt idx="147">
                  <c:v>1486</c:v>
                </c:pt>
                <c:pt idx="148">
                  <c:v>1480</c:v>
                </c:pt>
                <c:pt idx="149">
                  <c:v>2300</c:v>
                </c:pt>
                <c:pt idx="150">
                  <c:v>1629</c:v>
                </c:pt>
                <c:pt idx="151">
                  <c:v>1986</c:v>
                </c:pt>
                <c:pt idx="152">
                  <c:v>1855</c:v>
                </c:pt>
                <c:pt idx="153">
                  <c:v>1963</c:v>
                </c:pt>
                <c:pt idx="154">
                  <c:v>1663</c:v>
                </c:pt>
                <c:pt idx="155">
                  <c:v>1734</c:v>
                </c:pt>
                <c:pt idx="156">
                  <c:v>1921</c:v>
                </c:pt>
                <c:pt idx="157">
                  <c:v>1696</c:v>
                </c:pt>
                <c:pt idx="158">
                  <c:v>932</c:v>
                </c:pt>
                <c:pt idx="159">
                  <c:v>1534</c:v>
                </c:pt>
                <c:pt idx="160">
                  <c:v>2078</c:v>
                </c:pt>
                <c:pt idx="161">
                  <c:v>1657</c:v>
                </c:pt>
                <c:pt idx="162">
                  <c:v>1723</c:v>
                </c:pt>
                <c:pt idx="163">
                  <c:v>2474</c:v>
                </c:pt>
                <c:pt idx="164">
                  <c:v>2176</c:v>
                </c:pt>
                <c:pt idx="165">
                  <c:v>1133</c:v>
                </c:pt>
                <c:pt idx="166">
                  <c:v>1763</c:v>
                </c:pt>
                <c:pt idx="167">
                  <c:v>1606</c:v>
                </c:pt>
                <c:pt idx="168">
                  <c:v>1487</c:v>
                </c:pt>
                <c:pt idx="169">
                  <c:v>1765</c:v>
                </c:pt>
                <c:pt idx="170">
                  <c:v>1599</c:v>
                </c:pt>
                <c:pt idx="171">
                  <c:v>1837</c:v>
                </c:pt>
                <c:pt idx="172">
                  <c:v>1207</c:v>
                </c:pt>
                <c:pt idx="173">
                  <c:v>2145</c:v>
                </c:pt>
                <c:pt idx="174">
                  <c:v>1832</c:v>
                </c:pt>
                <c:pt idx="175">
                  <c:v>1619</c:v>
                </c:pt>
                <c:pt idx="176">
                  <c:v>1848</c:v>
                </c:pt>
                <c:pt idx="177">
                  <c:v>1902</c:v>
                </c:pt>
                <c:pt idx="178">
                  <c:v>2032</c:v>
                </c:pt>
                <c:pt idx="179">
                  <c:v>1941</c:v>
                </c:pt>
                <c:pt idx="180">
                  <c:v>1939</c:v>
                </c:pt>
                <c:pt idx="181">
                  <c:v>1396</c:v>
                </c:pt>
                <c:pt idx="182">
                  <c:v>2339</c:v>
                </c:pt>
                <c:pt idx="183">
                  <c:v>2053</c:v>
                </c:pt>
                <c:pt idx="184">
                  <c:v>1692</c:v>
                </c:pt>
                <c:pt idx="185">
                  <c:v>1717</c:v>
                </c:pt>
                <c:pt idx="186">
                  <c:v>1796</c:v>
                </c:pt>
                <c:pt idx="187">
                  <c:v>1985</c:v>
                </c:pt>
                <c:pt idx="188">
                  <c:v>1569</c:v>
                </c:pt>
                <c:pt idx="189">
                  <c:v>2000</c:v>
                </c:pt>
                <c:pt idx="190">
                  <c:v>1649</c:v>
                </c:pt>
                <c:pt idx="191">
                  <c:v>2148</c:v>
                </c:pt>
                <c:pt idx="192">
                  <c:v>1770</c:v>
                </c:pt>
                <c:pt idx="193">
                  <c:v>2115</c:v>
                </c:pt>
                <c:pt idx="194">
                  <c:v>1982</c:v>
                </c:pt>
                <c:pt idx="195">
                  <c:v>2215</c:v>
                </c:pt>
                <c:pt idx="196">
                  <c:v>1791</c:v>
                </c:pt>
                <c:pt idx="197">
                  <c:v>1827</c:v>
                </c:pt>
                <c:pt idx="198">
                  <c:v>1808</c:v>
                </c:pt>
                <c:pt idx="199">
                  <c:v>1371</c:v>
                </c:pt>
                <c:pt idx="200">
                  <c:v>1744</c:v>
                </c:pt>
                <c:pt idx="201">
                  <c:v>1558</c:v>
                </c:pt>
                <c:pt idx="202">
                  <c:v>1579</c:v>
                </c:pt>
                <c:pt idx="203">
                  <c:v>1192</c:v>
                </c:pt>
                <c:pt idx="204">
                  <c:v>1857</c:v>
                </c:pt>
                <c:pt idx="205">
                  <c:v>2149</c:v>
                </c:pt>
                <c:pt idx="206">
                  <c:v>1853</c:v>
                </c:pt>
                <c:pt idx="207">
                  <c:v>1677</c:v>
                </c:pt>
                <c:pt idx="208">
                  <c:v>2055</c:v>
                </c:pt>
                <c:pt idx="209">
                  <c:v>1872</c:v>
                </c:pt>
                <c:pt idx="210">
                  <c:v>1572</c:v>
                </c:pt>
                <c:pt idx="211">
                  <c:v>1807</c:v>
                </c:pt>
                <c:pt idx="212">
                  <c:v>1988</c:v>
                </c:pt>
                <c:pt idx="213">
                  <c:v>2245</c:v>
                </c:pt>
                <c:pt idx="214">
                  <c:v>1725</c:v>
                </c:pt>
                <c:pt idx="215">
                  <c:v>1909</c:v>
                </c:pt>
                <c:pt idx="216">
                  <c:v>1899</c:v>
                </c:pt>
                <c:pt idx="217">
                  <c:v>1829</c:v>
                </c:pt>
                <c:pt idx="218">
                  <c:v>1737</c:v>
                </c:pt>
                <c:pt idx="219">
                  <c:v>1687</c:v>
                </c:pt>
                <c:pt idx="220">
                  <c:v>1742</c:v>
                </c:pt>
                <c:pt idx="221">
                  <c:v>1922</c:v>
                </c:pt>
                <c:pt idx="222">
                  <c:v>1527</c:v>
                </c:pt>
                <c:pt idx="223">
                  <c:v>1606</c:v>
                </c:pt>
                <c:pt idx="224">
                  <c:v>1962</c:v>
                </c:pt>
                <c:pt idx="225">
                  <c:v>2175</c:v>
                </c:pt>
                <c:pt idx="226">
                  <c:v>2227</c:v>
                </c:pt>
                <c:pt idx="227">
                  <c:v>2053</c:v>
                </c:pt>
                <c:pt idx="228">
                  <c:v>1595</c:v>
                </c:pt>
                <c:pt idx="229">
                  <c:v>1634</c:v>
                </c:pt>
                <c:pt idx="230">
                  <c:v>1628</c:v>
                </c:pt>
                <c:pt idx="231">
                  <c:v>1661</c:v>
                </c:pt>
                <c:pt idx="232">
                  <c:v>1499</c:v>
                </c:pt>
                <c:pt idx="233">
                  <c:v>1649</c:v>
                </c:pt>
                <c:pt idx="234">
                  <c:v>1658</c:v>
                </c:pt>
                <c:pt idx="235">
                  <c:v>2110</c:v>
                </c:pt>
                <c:pt idx="236">
                  <c:v>1434</c:v>
                </c:pt>
                <c:pt idx="237">
                  <c:v>1505</c:v>
                </c:pt>
                <c:pt idx="238">
                  <c:v>2247</c:v>
                </c:pt>
                <c:pt idx="239">
                  <c:v>2244</c:v>
                </c:pt>
                <c:pt idx="240">
                  <c:v>1609</c:v>
                </c:pt>
                <c:pt idx="241">
                  <c:v>1848</c:v>
                </c:pt>
                <c:pt idx="242">
                  <c:v>1861</c:v>
                </c:pt>
                <c:pt idx="243">
                  <c:v>2397</c:v>
                </c:pt>
                <c:pt idx="244">
                  <c:v>1418</c:v>
                </c:pt>
                <c:pt idx="245">
                  <c:v>2003</c:v>
                </c:pt>
                <c:pt idx="246">
                  <c:v>1539</c:v>
                </c:pt>
                <c:pt idx="247">
                  <c:v>1559</c:v>
                </c:pt>
                <c:pt idx="248">
                  <c:v>2097</c:v>
                </c:pt>
                <c:pt idx="249">
                  <c:v>1976</c:v>
                </c:pt>
                <c:pt idx="250">
                  <c:v>1648</c:v>
                </c:pt>
                <c:pt idx="251">
                  <c:v>1845</c:v>
                </c:pt>
                <c:pt idx="252">
                  <c:v>1907</c:v>
                </c:pt>
                <c:pt idx="253">
                  <c:v>1719</c:v>
                </c:pt>
                <c:pt idx="254">
                  <c:v>1925</c:v>
                </c:pt>
                <c:pt idx="255">
                  <c:v>1735</c:v>
                </c:pt>
                <c:pt idx="256">
                  <c:v>2003</c:v>
                </c:pt>
                <c:pt idx="257">
                  <c:v>1231</c:v>
                </c:pt>
                <c:pt idx="258">
                  <c:v>2394</c:v>
                </c:pt>
                <c:pt idx="259">
                  <c:v>1370</c:v>
                </c:pt>
                <c:pt idx="260">
                  <c:v>1426</c:v>
                </c:pt>
                <c:pt idx="261">
                  <c:v>1106</c:v>
                </c:pt>
                <c:pt idx="262">
                  <c:v>1433</c:v>
                </c:pt>
                <c:pt idx="263">
                  <c:v>2254</c:v>
                </c:pt>
                <c:pt idx="264">
                  <c:v>1397</c:v>
                </c:pt>
                <c:pt idx="265">
                  <c:v>1492</c:v>
                </c:pt>
                <c:pt idx="266">
                  <c:v>1660</c:v>
                </c:pt>
                <c:pt idx="267">
                  <c:v>2030</c:v>
                </c:pt>
                <c:pt idx="268">
                  <c:v>1456</c:v>
                </c:pt>
                <c:pt idx="269">
                  <c:v>1777</c:v>
                </c:pt>
                <c:pt idx="270">
                  <c:v>1439</c:v>
                </c:pt>
                <c:pt idx="271">
                  <c:v>2220</c:v>
                </c:pt>
                <c:pt idx="272">
                  <c:v>1571</c:v>
                </c:pt>
                <c:pt idx="273">
                  <c:v>1901</c:v>
                </c:pt>
                <c:pt idx="274">
                  <c:v>1967</c:v>
                </c:pt>
                <c:pt idx="275">
                  <c:v>1805</c:v>
                </c:pt>
                <c:pt idx="276">
                  <c:v>2109</c:v>
                </c:pt>
                <c:pt idx="277">
                  <c:v>1869</c:v>
                </c:pt>
                <c:pt idx="278">
                  <c:v>2197</c:v>
                </c:pt>
                <c:pt idx="279">
                  <c:v>1571</c:v>
                </c:pt>
                <c:pt idx="280">
                  <c:v>1515</c:v>
                </c:pt>
                <c:pt idx="281">
                  <c:v>2073</c:v>
                </c:pt>
                <c:pt idx="282">
                  <c:v>1848</c:v>
                </c:pt>
                <c:pt idx="283">
                  <c:v>1646</c:v>
                </c:pt>
                <c:pt idx="284">
                  <c:v>2216</c:v>
                </c:pt>
                <c:pt idx="285">
                  <c:v>1215</c:v>
                </c:pt>
                <c:pt idx="286">
                  <c:v>1586</c:v>
                </c:pt>
                <c:pt idx="287">
                  <c:v>1799</c:v>
                </c:pt>
                <c:pt idx="288">
                  <c:v>1674</c:v>
                </c:pt>
                <c:pt idx="289">
                  <c:v>2364</c:v>
                </c:pt>
                <c:pt idx="290">
                  <c:v>1264</c:v>
                </c:pt>
                <c:pt idx="291">
                  <c:v>1093</c:v>
                </c:pt>
                <c:pt idx="292">
                  <c:v>1622</c:v>
                </c:pt>
                <c:pt idx="293">
                  <c:v>1576</c:v>
                </c:pt>
                <c:pt idx="294">
                  <c:v>1803</c:v>
                </c:pt>
                <c:pt idx="295">
                  <c:v>1548</c:v>
                </c:pt>
                <c:pt idx="296">
                  <c:v>1436</c:v>
                </c:pt>
                <c:pt idx="297">
                  <c:v>1352</c:v>
                </c:pt>
                <c:pt idx="298">
                  <c:v>1768</c:v>
                </c:pt>
                <c:pt idx="299">
                  <c:v>1288</c:v>
                </c:pt>
                <c:pt idx="300">
                  <c:v>1885</c:v>
                </c:pt>
                <c:pt idx="301">
                  <c:v>1916</c:v>
                </c:pt>
                <c:pt idx="302">
                  <c:v>1648</c:v>
                </c:pt>
                <c:pt idx="303">
                  <c:v>1892</c:v>
                </c:pt>
                <c:pt idx="304">
                  <c:v>1314</c:v>
                </c:pt>
                <c:pt idx="305">
                  <c:v>1681</c:v>
                </c:pt>
                <c:pt idx="306">
                  <c:v>1813</c:v>
                </c:pt>
                <c:pt idx="307">
                  <c:v>1654</c:v>
                </c:pt>
                <c:pt idx="308">
                  <c:v>1871</c:v>
                </c:pt>
                <c:pt idx="309">
                  <c:v>1946</c:v>
                </c:pt>
                <c:pt idx="310">
                  <c:v>1889</c:v>
                </c:pt>
                <c:pt idx="311">
                  <c:v>2396</c:v>
                </c:pt>
                <c:pt idx="312">
                  <c:v>1806</c:v>
                </c:pt>
                <c:pt idx="313">
                  <c:v>2008</c:v>
                </c:pt>
                <c:pt idx="314">
                  <c:v>2131</c:v>
                </c:pt>
                <c:pt idx="315">
                  <c:v>1554</c:v>
                </c:pt>
                <c:pt idx="316">
                  <c:v>1659</c:v>
                </c:pt>
                <c:pt idx="317">
                  <c:v>1484</c:v>
                </c:pt>
                <c:pt idx="318">
                  <c:v>1586</c:v>
                </c:pt>
                <c:pt idx="319">
                  <c:v>1825</c:v>
                </c:pt>
                <c:pt idx="320">
                  <c:v>1459</c:v>
                </c:pt>
                <c:pt idx="321">
                  <c:v>1429</c:v>
                </c:pt>
                <c:pt idx="322">
                  <c:v>1734</c:v>
                </c:pt>
                <c:pt idx="323">
                  <c:v>2147</c:v>
                </c:pt>
                <c:pt idx="324">
                  <c:v>1645</c:v>
                </c:pt>
                <c:pt idx="325">
                  <c:v>1810</c:v>
                </c:pt>
                <c:pt idx="326">
                  <c:v>1736</c:v>
                </c:pt>
                <c:pt idx="327">
                  <c:v>2157</c:v>
                </c:pt>
                <c:pt idx="328">
                  <c:v>1954</c:v>
                </c:pt>
                <c:pt idx="329">
                  <c:v>1948</c:v>
                </c:pt>
                <c:pt idx="330">
                  <c:v>1273</c:v>
                </c:pt>
                <c:pt idx="331">
                  <c:v>1968</c:v>
                </c:pt>
                <c:pt idx="332">
                  <c:v>1473</c:v>
                </c:pt>
                <c:pt idx="333">
                  <c:v>1957</c:v>
                </c:pt>
                <c:pt idx="334">
                  <c:v>1973</c:v>
                </c:pt>
                <c:pt idx="335">
                  <c:v>2278</c:v>
                </c:pt>
                <c:pt idx="336">
                  <c:v>1583</c:v>
                </c:pt>
                <c:pt idx="337">
                  <c:v>1750</c:v>
                </c:pt>
                <c:pt idx="338">
                  <c:v>1764</c:v>
                </c:pt>
                <c:pt idx="339">
                  <c:v>1172</c:v>
                </c:pt>
                <c:pt idx="340">
                  <c:v>2290</c:v>
                </c:pt>
                <c:pt idx="341">
                  <c:v>1999</c:v>
                </c:pt>
                <c:pt idx="342">
                  <c:v>1952</c:v>
                </c:pt>
                <c:pt idx="343">
                  <c:v>1375</c:v>
                </c:pt>
                <c:pt idx="344">
                  <c:v>2390</c:v>
                </c:pt>
                <c:pt idx="345">
                  <c:v>2378</c:v>
                </c:pt>
                <c:pt idx="346">
                  <c:v>1879</c:v>
                </c:pt>
                <c:pt idx="347">
                  <c:v>2138</c:v>
                </c:pt>
                <c:pt idx="348">
                  <c:v>1634</c:v>
                </c:pt>
                <c:pt idx="349">
                  <c:v>2228</c:v>
                </c:pt>
                <c:pt idx="350">
                  <c:v>1546</c:v>
                </c:pt>
                <c:pt idx="351">
                  <c:v>1897</c:v>
                </c:pt>
                <c:pt idx="352">
                  <c:v>1686</c:v>
                </c:pt>
                <c:pt idx="353">
                  <c:v>1709</c:v>
                </c:pt>
                <c:pt idx="354">
                  <c:v>1707</c:v>
                </c:pt>
                <c:pt idx="355">
                  <c:v>1511</c:v>
                </c:pt>
                <c:pt idx="356">
                  <c:v>2134</c:v>
                </c:pt>
                <c:pt idx="357">
                  <c:v>1822</c:v>
                </c:pt>
                <c:pt idx="358">
                  <c:v>1216</c:v>
                </c:pt>
                <c:pt idx="359">
                  <c:v>1799</c:v>
                </c:pt>
                <c:pt idx="360">
                  <c:v>2095</c:v>
                </c:pt>
                <c:pt idx="361">
                  <c:v>1468</c:v>
                </c:pt>
                <c:pt idx="362">
                  <c:v>1877</c:v>
                </c:pt>
                <c:pt idx="363">
                  <c:v>1670</c:v>
                </c:pt>
                <c:pt idx="364">
                  <c:v>1369</c:v>
                </c:pt>
                <c:pt idx="365">
                  <c:v>1837</c:v>
                </c:pt>
                <c:pt idx="366">
                  <c:v>1476</c:v>
                </c:pt>
                <c:pt idx="367">
                  <c:v>1774</c:v>
                </c:pt>
                <c:pt idx="368">
                  <c:v>1678</c:v>
                </c:pt>
                <c:pt idx="369">
                  <c:v>2112</c:v>
                </c:pt>
                <c:pt idx="370">
                  <c:v>1322</c:v>
                </c:pt>
                <c:pt idx="371">
                  <c:v>1305</c:v>
                </c:pt>
                <c:pt idx="372">
                  <c:v>2254</c:v>
                </c:pt>
                <c:pt idx="373">
                  <c:v>2306</c:v>
                </c:pt>
                <c:pt idx="374">
                  <c:v>2343</c:v>
                </c:pt>
                <c:pt idx="375">
                  <c:v>1683</c:v>
                </c:pt>
                <c:pt idx="376">
                  <c:v>1774</c:v>
                </c:pt>
                <c:pt idx="377">
                  <c:v>1699</c:v>
                </c:pt>
                <c:pt idx="378">
                  <c:v>1345</c:v>
                </c:pt>
                <c:pt idx="379">
                  <c:v>2026</c:v>
                </c:pt>
                <c:pt idx="380">
                  <c:v>1946</c:v>
                </c:pt>
                <c:pt idx="381">
                  <c:v>1467</c:v>
                </c:pt>
                <c:pt idx="382">
                  <c:v>1737</c:v>
                </c:pt>
                <c:pt idx="383">
                  <c:v>1881</c:v>
                </c:pt>
                <c:pt idx="384">
                  <c:v>1852</c:v>
                </c:pt>
                <c:pt idx="385">
                  <c:v>1800</c:v>
                </c:pt>
                <c:pt idx="386">
                  <c:v>1697</c:v>
                </c:pt>
                <c:pt idx="387">
                  <c:v>1801</c:v>
                </c:pt>
                <c:pt idx="388">
                  <c:v>1589</c:v>
                </c:pt>
                <c:pt idx="389">
                  <c:v>1562</c:v>
                </c:pt>
                <c:pt idx="390">
                  <c:v>1799</c:v>
                </c:pt>
                <c:pt idx="391">
                  <c:v>1680</c:v>
                </c:pt>
                <c:pt idx="392">
                  <c:v>1502</c:v>
                </c:pt>
                <c:pt idx="393">
                  <c:v>2280</c:v>
                </c:pt>
                <c:pt idx="394">
                  <c:v>1464</c:v>
                </c:pt>
                <c:pt idx="395">
                  <c:v>1829</c:v>
                </c:pt>
                <c:pt idx="396">
                  <c:v>2044</c:v>
                </c:pt>
                <c:pt idx="397">
                  <c:v>1381</c:v>
                </c:pt>
                <c:pt idx="398">
                  <c:v>2493</c:v>
                </c:pt>
                <c:pt idx="399">
                  <c:v>2254</c:v>
                </c:pt>
                <c:pt idx="400">
                  <c:v>2056</c:v>
                </c:pt>
                <c:pt idx="401">
                  <c:v>1773</c:v>
                </c:pt>
                <c:pt idx="402">
                  <c:v>1724</c:v>
                </c:pt>
                <c:pt idx="403">
                  <c:v>1896</c:v>
                </c:pt>
                <c:pt idx="404">
                  <c:v>2374</c:v>
                </c:pt>
                <c:pt idx="405">
                  <c:v>1893</c:v>
                </c:pt>
                <c:pt idx="406">
                  <c:v>1059</c:v>
                </c:pt>
                <c:pt idx="407">
                  <c:v>1943</c:v>
                </c:pt>
                <c:pt idx="408">
                  <c:v>1587</c:v>
                </c:pt>
                <c:pt idx="409">
                  <c:v>1605</c:v>
                </c:pt>
                <c:pt idx="410">
                  <c:v>1704</c:v>
                </c:pt>
                <c:pt idx="411">
                  <c:v>1719</c:v>
                </c:pt>
                <c:pt idx="412">
                  <c:v>2280</c:v>
                </c:pt>
                <c:pt idx="413">
                  <c:v>1583</c:v>
                </c:pt>
                <c:pt idx="414">
                  <c:v>1670</c:v>
                </c:pt>
                <c:pt idx="415">
                  <c:v>1732</c:v>
                </c:pt>
                <c:pt idx="416">
                  <c:v>1733</c:v>
                </c:pt>
                <c:pt idx="417">
                  <c:v>1724</c:v>
                </c:pt>
                <c:pt idx="418">
                  <c:v>1530</c:v>
                </c:pt>
                <c:pt idx="419">
                  <c:v>1710</c:v>
                </c:pt>
                <c:pt idx="420">
                  <c:v>1404</c:v>
                </c:pt>
                <c:pt idx="421">
                  <c:v>1405</c:v>
                </c:pt>
                <c:pt idx="422">
                  <c:v>1662</c:v>
                </c:pt>
                <c:pt idx="423">
                  <c:v>1755</c:v>
                </c:pt>
                <c:pt idx="424">
                  <c:v>1523</c:v>
                </c:pt>
                <c:pt idx="425">
                  <c:v>2133</c:v>
                </c:pt>
                <c:pt idx="426">
                  <c:v>1375</c:v>
                </c:pt>
                <c:pt idx="427">
                  <c:v>2042</c:v>
                </c:pt>
                <c:pt idx="428">
                  <c:v>2145</c:v>
                </c:pt>
                <c:pt idx="429">
                  <c:v>1918</c:v>
                </c:pt>
                <c:pt idx="430">
                  <c:v>1943</c:v>
                </c:pt>
                <c:pt idx="431">
                  <c:v>1571</c:v>
                </c:pt>
                <c:pt idx="432">
                  <c:v>1638</c:v>
                </c:pt>
                <c:pt idx="433">
                  <c:v>1503</c:v>
                </c:pt>
                <c:pt idx="434">
                  <c:v>1635</c:v>
                </c:pt>
                <c:pt idx="435">
                  <c:v>1836</c:v>
                </c:pt>
                <c:pt idx="436">
                  <c:v>2101</c:v>
                </c:pt>
                <c:pt idx="437">
                  <c:v>1820</c:v>
                </c:pt>
                <c:pt idx="438">
                  <c:v>1561</c:v>
                </c:pt>
                <c:pt idx="439">
                  <c:v>2304</c:v>
                </c:pt>
                <c:pt idx="440">
                  <c:v>2076</c:v>
                </c:pt>
                <c:pt idx="441">
                  <c:v>1491</c:v>
                </c:pt>
                <c:pt idx="442">
                  <c:v>1766</c:v>
                </c:pt>
                <c:pt idx="443">
                  <c:v>1570</c:v>
                </c:pt>
                <c:pt idx="444">
                  <c:v>1959</c:v>
                </c:pt>
                <c:pt idx="445">
                  <c:v>1869</c:v>
                </c:pt>
                <c:pt idx="446">
                  <c:v>1428</c:v>
                </c:pt>
                <c:pt idx="447">
                  <c:v>2123</c:v>
                </c:pt>
                <c:pt idx="448">
                  <c:v>1656</c:v>
                </c:pt>
                <c:pt idx="449">
                  <c:v>2015</c:v>
                </c:pt>
                <c:pt idx="450">
                  <c:v>1759</c:v>
                </c:pt>
                <c:pt idx="451">
                  <c:v>2137</c:v>
                </c:pt>
                <c:pt idx="452">
                  <c:v>1291</c:v>
                </c:pt>
                <c:pt idx="453">
                  <c:v>2154</c:v>
                </c:pt>
                <c:pt idx="454">
                  <c:v>1790</c:v>
                </c:pt>
                <c:pt idx="455">
                  <c:v>1598</c:v>
                </c:pt>
                <c:pt idx="456">
                  <c:v>1757</c:v>
                </c:pt>
                <c:pt idx="457">
                  <c:v>1411</c:v>
                </c:pt>
                <c:pt idx="458">
                  <c:v>1610</c:v>
                </c:pt>
                <c:pt idx="459">
                  <c:v>1668</c:v>
                </c:pt>
                <c:pt idx="460">
                  <c:v>1821</c:v>
                </c:pt>
                <c:pt idx="461">
                  <c:v>1940</c:v>
                </c:pt>
                <c:pt idx="462">
                  <c:v>2233</c:v>
                </c:pt>
                <c:pt idx="463">
                  <c:v>1411</c:v>
                </c:pt>
                <c:pt idx="464">
                  <c:v>1737</c:v>
                </c:pt>
                <c:pt idx="465">
                  <c:v>2065</c:v>
                </c:pt>
                <c:pt idx="466">
                  <c:v>2667</c:v>
                </c:pt>
                <c:pt idx="467">
                  <c:v>1783</c:v>
                </c:pt>
                <c:pt idx="468">
                  <c:v>1279</c:v>
                </c:pt>
                <c:pt idx="469">
                  <c:v>2436</c:v>
                </c:pt>
                <c:pt idx="470">
                  <c:v>1919</c:v>
                </c:pt>
                <c:pt idx="471">
                  <c:v>1417</c:v>
                </c:pt>
                <c:pt idx="472">
                  <c:v>1690</c:v>
                </c:pt>
                <c:pt idx="473">
                  <c:v>1840</c:v>
                </c:pt>
                <c:pt idx="474">
                  <c:v>2195</c:v>
                </c:pt>
                <c:pt idx="475">
                  <c:v>1764</c:v>
                </c:pt>
                <c:pt idx="476">
                  <c:v>1462</c:v>
                </c:pt>
                <c:pt idx="477">
                  <c:v>1480</c:v>
                </c:pt>
                <c:pt idx="478">
                  <c:v>2108</c:v>
                </c:pt>
                <c:pt idx="479">
                  <c:v>1121</c:v>
                </c:pt>
                <c:pt idx="480">
                  <c:v>2132</c:v>
                </c:pt>
                <c:pt idx="481">
                  <c:v>2002</c:v>
                </c:pt>
                <c:pt idx="482">
                  <c:v>2046</c:v>
                </c:pt>
                <c:pt idx="483">
                  <c:v>2204</c:v>
                </c:pt>
                <c:pt idx="484">
                  <c:v>1597</c:v>
                </c:pt>
                <c:pt idx="485">
                  <c:v>1719</c:v>
                </c:pt>
                <c:pt idx="486">
                  <c:v>2111</c:v>
                </c:pt>
                <c:pt idx="487">
                  <c:v>1571</c:v>
                </c:pt>
                <c:pt idx="488">
                  <c:v>1466</c:v>
                </c:pt>
                <c:pt idx="489">
                  <c:v>1838</c:v>
                </c:pt>
                <c:pt idx="490">
                  <c:v>1388</c:v>
                </c:pt>
                <c:pt idx="491">
                  <c:v>1695</c:v>
                </c:pt>
                <c:pt idx="492">
                  <c:v>1770</c:v>
                </c:pt>
                <c:pt idx="493">
                  <c:v>1574</c:v>
                </c:pt>
                <c:pt idx="494">
                  <c:v>1943</c:v>
                </c:pt>
                <c:pt idx="495">
                  <c:v>1342</c:v>
                </c:pt>
                <c:pt idx="496">
                  <c:v>1440</c:v>
                </c:pt>
                <c:pt idx="497">
                  <c:v>1087</c:v>
                </c:pt>
                <c:pt idx="498">
                  <c:v>1422</c:v>
                </c:pt>
                <c:pt idx="499">
                  <c:v>1601</c:v>
                </c:pt>
                <c:pt idx="500">
                  <c:v>1660</c:v>
                </c:pt>
                <c:pt idx="501">
                  <c:v>1906</c:v>
                </c:pt>
                <c:pt idx="502">
                  <c:v>2284</c:v>
                </c:pt>
                <c:pt idx="503">
                  <c:v>1774</c:v>
                </c:pt>
                <c:pt idx="504">
                  <c:v>1607</c:v>
                </c:pt>
                <c:pt idx="505">
                  <c:v>1846</c:v>
                </c:pt>
                <c:pt idx="506">
                  <c:v>2142</c:v>
                </c:pt>
                <c:pt idx="507">
                  <c:v>1477</c:v>
                </c:pt>
                <c:pt idx="508">
                  <c:v>1787</c:v>
                </c:pt>
                <c:pt idx="509">
                  <c:v>2058</c:v>
                </c:pt>
                <c:pt idx="510">
                  <c:v>2022</c:v>
                </c:pt>
                <c:pt idx="511">
                  <c:v>1490</c:v>
                </c:pt>
                <c:pt idx="512">
                  <c:v>1421</c:v>
                </c:pt>
                <c:pt idx="513">
                  <c:v>2208</c:v>
                </c:pt>
                <c:pt idx="514">
                  <c:v>1523</c:v>
                </c:pt>
                <c:pt idx="515">
                  <c:v>2084</c:v>
                </c:pt>
                <c:pt idx="516">
                  <c:v>1948</c:v>
                </c:pt>
                <c:pt idx="517">
                  <c:v>1616</c:v>
                </c:pt>
                <c:pt idx="518">
                  <c:v>1817</c:v>
                </c:pt>
                <c:pt idx="519">
                  <c:v>1788</c:v>
                </c:pt>
                <c:pt idx="520">
                  <c:v>2117</c:v>
                </c:pt>
                <c:pt idx="521">
                  <c:v>2037</c:v>
                </c:pt>
                <c:pt idx="522">
                  <c:v>1836</c:v>
                </c:pt>
                <c:pt idx="523">
                  <c:v>1968</c:v>
                </c:pt>
                <c:pt idx="524">
                  <c:v>1384</c:v>
                </c:pt>
                <c:pt idx="525">
                  <c:v>1194</c:v>
                </c:pt>
                <c:pt idx="526">
                  <c:v>2236</c:v>
                </c:pt>
                <c:pt idx="527">
                  <c:v>1869</c:v>
                </c:pt>
                <c:pt idx="528">
                  <c:v>2064</c:v>
                </c:pt>
                <c:pt idx="529">
                  <c:v>1844</c:v>
                </c:pt>
                <c:pt idx="530">
                  <c:v>1777</c:v>
                </c:pt>
                <c:pt idx="531">
                  <c:v>1517</c:v>
                </c:pt>
                <c:pt idx="532">
                  <c:v>1981</c:v>
                </c:pt>
                <c:pt idx="533">
                  <c:v>1633</c:v>
                </c:pt>
                <c:pt idx="534">
                  <c:v>1634</c:v>
                </c:pt>
                <c:pt idx="535">
                  <c:v>1262</c:v>
                </c:pt>
                <c:pt idx="536">
                  <c:v>1445</c:v>
                </c:pt>
                <c:pt idx="537">
                  <c:v>1920</c:v>
                </c:pt>
                <c:pt idx="538">
                  <c:v>1968</c:v>
                </c:pt>
                <c:pt idx="539">
                  <c:v>1909</c:v>
                </c:pt>
                <c:pt idx="540">
                  <c:v>2647</c:v>
                </c:pt>
                <c:pt idx="541">
                  <c:v>1936</c:v>
                </c:pt>
                <c:pt idx="542">
                  <c:v>1845</c:v>
                </c:pt>
                <c:pt idx="543">
                  <c:v>1753</c:v>
                </c:pt>
                <c:pt idx="544">
                  <c:v>1519</c:v>
                </c:pt>
                <c:pt idx="545">
                  <c:v>1420</c:v>
                </c:pt>
                <c:pt idx="546">
                  <c:v>1938</c:v>
                </c:pt>
                <c:pt idx="547">
                  <c:v>1353</c:v>
                </c:pt>
                <c:pt idx="548">
                  <c:v>1481</c:v>
                </c:pt>
                <c:pt idx="549">
                  <c:v>1050</c:v>
                </c:pt>
                <c:pt idx="550">
                  <c:v>2465</c:v>
                </c:pt>
                <c:pt idx="551">
                  <c:v>2262</c:v>
                </c:pt>
                <c:pt idx="552">
                  <c:v>1842</c:v>
                </c:pt>
                <c:pt idx="553">
                  <c:v>1390</c:v>
                </c:pt>
                <c:pt idx="554">
                  <c:v>2185</c:v>
                </c:pt>
                <c:pt idx="555">
                  <c:v>2072</c:v>
                </c:pt>
                <c:pt idx="556">
                  <c:v>1138</c:v>
                </c:pt>
                <c:pt idx="557">
                  <c:v>1374</c:v>
                </c:pt>
                <c:pt idx="558">
                  <c:v>1472</c:v>
                </c:pt>
                <c:pt idx="559">
                  <c:v>1512</c:v>
                </c:pt>
                <c:pt idx="560">
                  <c:v>1650</c:v>
                </c:pt>
                <c:pt idx="561">
                  <c:v>2158</c:v>
                </c:pt>
                <c:pt idx="562">
                  <c:v>2092</c:v>
                </c:pt>
                <c:pt idx="563">
                  <c:v>1440</c:v>
                </c:pt>
                <c:pt idx="564">
                  <c:v>1743</c:v>
                </c:pt>
                <c:pt idx="565">
                  <c:v>1386</c:v>
                </c:pt>
                <c:pt idx="566">
                  <c:v>1703</c:v>
                </c:pt>
                <c:pt idx="567">
                  <c:v>2400</c:v>
                </c:pt>
                <c:pt idx="568">
                  <c:v>2146</c:v>
                </c:pt>
                <c:pt idx="569">
                  <c:v>1822</c:v>
                </c:pt>
                <c:pt idx="570">
                  <c:v>1461</c:v>
                </c:pt>
                <c:pt idx="571">
                  <c:v>2184</c:v>
                </c:pt>
                <c:pt idx="572">
                  <c:v>1375</c:v>
                </c:pt>
                <c:pt idx="573">
                  <c:v>1794</c:v>
                </c:pt>
                <c:pt idx="574">
                  <c:v>2131</c:v>
                </c:pt>
                <c:pt idx="575">
                  <c:v>1747</c:v>
                </c:pt>
                <c:pt idx="576">
                  <c:v>1372</c:v>
                </c:pt>
                <c:pt idx="577">
                  <c:v>1886</c:v>
                </c:pt>
                <c:pt idx="578">
                  <c:v>2034</c:v>
                </c:pt>
                <c:pt idx="579">
                  <c:v>2246</c:v>
                </c:pt>
                <c:pt idx="580">
                  <c:v>1406</c:v>
                </c:pt>
                <c:pt idx="581">
                  <c:v>1716</c:v>
                </c:pt>
                <c:pt idx="582">
                  <c:v>2053</c:v>
                </c:pt>
                <c:pt idx="583">
                  <c:v>1708</c:v>
                </c:pt>
                <c:pt idx="584">
                  <c:v>1831</c:v>
                </c:pt>
                <c:pt idx="585">
                  <c:v>1476</c:v>
                </c:pt>
                <c:pt idx="586">
                  <c:v>1930</c:v>
                </c:pt>
                <c:pt idx="587">
                  <c:v>1831</c:v>
                </c:pt>
                <c:pt idx="588">
                  <c:v>2174</c:v>
                </c:pt>
                <c:pt idx="589">
                  <c:v>1493</c:v>
                </c:pt>
                <c:pt idx="590">
                  <c:v>1437</c:v>
                </c:pt>
                <c:pt idx="591">
                  <c:v>2186</c:v>
                </c:pt>
                <c:pt idx="592">
                  <c:v>1202</c:v>
                </c:pt>
                <c:pt idx="593">
                  <c:v>1946</c:v>
                </c:pt>
                <c:pt idx="594">
                  <c:v>1931</c:v>
                </c:pt>
                <c:pt idx="595">
                  <c:v>1805</c:v>
                </c:pt>
                <c:pt idx="596">
                  <c:v>1125</c:v>
                </c:pt>
                <c:pt idx="597">
                  <c:v>1872</c:v>
                </c:pt>
                <c:pt idx="598">
                  <c:v>2016</c:v>
                </c:pt>
                <c:pt idx="599">
                  <c:v>1947</c:v>
                </c:pt>
                <c:pt idx="600">
                  <c:v>1722</c:v>
                </c:pt>
                <c:pt idx="601">
                  <c:v>1489</c:v>
                </c:pt>
                <c:pt idx="602">
                  <c:v>1720</c:v>
                </c:pt>
                <c:pt idx="603">
                  <c:v>1488</c:v>
                </c:pt>
                <c:pt idx="604">
                  <c:v>1306</c:v>
                </c:pt>
                <c:pt idx="605">
                  <c:v>2065</c:v>
                </c:pt>
                <c:pt idx="606">
                  <c:v>1536</c:v>
                </c:pt>
                <c:pt idx="607">
                  <c:v>1894</c:v>
                </c:pt>
                <c:pt idx="608">
                  <c:v>1945</c:v>
                </c:pt>
                <c:pt idx="609">
                  <c:v>1608</c:v>
                </c:pt>
                <c:pt idx="610">
                  <c:v>1804</c:v>
                </c:pt>
                <c:pt idx="611">
                  <c:v>1839</c:v>
                </c:pt>
                <c:pt idx="612">
                  <c:v>2014</c:v>
                </c:pt>
                <c:pt idx="613">
                  <c:v>1229</c:v>
                </c:pt>
                <c:pt idx="614">
                  <c:v>1751</c:v>
                </c:pt>
                <c:pt idx="615">
                  <c:v>1718</c:v>
                </c:pt>
                <c:pt idx="616">
                  <c:v>1701</c:v>
                </c:pt>
                <c:pt idx="617">
                  <c:v>1944</c:v>
                </c:pt>
                <c:pt idx="618">
                  <c:v>1791</c:v>
                </c:pt>
                <c:pt idx="619">
                  <c:v>1789</c:v>
                </c:pt>
                <c:pt idx="620">
                  <c:v>2342</c:v>
                </c:pt>
                <c:pt idx="621">
                  <c:v>1687</c:v>
                </c:pt>
                <c:pt idx="622">
                  <c:v>1635</c:v>
                </c:pt>
                <c:pt idx="623">
                  <c:v>1823</c:v>
                </c:pt>
                <c:pt idx="624">
                  <c:v>1284</c:v>
                </c:pt>
                <c:pt idx="625">
                  <c:v>1680</c:v>
                </c:pt>
                <c:pt idx="626">
                  <c:v>1746</c:v>
                </c:pt>
                <c:pt idx="627">
                  <c:v>1888</c:v>
                </c:pt>
                <c:pt idx="628">
                  <c:v>2408</c:v>
                </c:pt>
                <c:pt idx="629">
                  <c:v>2264</c:v>
                </c:pt>
                <c:pt idx="630">
                  <c:v>1836</c:v>
                </c:pt>
                <c:pt idx="631">
                  <c:v>1722</c:v>
                </c:pt>
                <c:pt idx="632">
                  <c:v>1869</c:v>
                </c:pt>
                <c:pt idx="633">
                  <c:v>1810</c:v>
                </c:pt>
                <c:pt idx="634">
                  <c:v>1920</c:v>
                </c:pt>
                <c:pt idx="635">
                  <c:v>2338</c:v>
                </c:pt>
                <c:pt idx="636">
                  <c:v>1822</c:v>
                </c:pt>
                <c:pt idx="637">
                  <c:v>1911</c:v>
                </c:pt>
                <c:pt idx="638">
                  <c:v>2189</c:v>
                </c:pt>
                <c:pt idx="639">
                  <c:v>1895</c:v>
                </c:pt>
                <c:pt idx="640">
                  <c:v>1749</c:v>
                </c:pt>
                <c:pt idx="641">
                  <c:v>1331</c:v>
                </c:pt>
                <c:pt idx="642">
                  <c:v>1841</c:v>
                </c:pt>
                <c:pt idx="643">
                  <c:v>1555</c:v>
                </c:pt>
                <c:pt idx="644">
                  <c:v>2121</c:v>
                </c:pt>
                <c:pt idx="645">
                  <c:v>1649</c:v>
                </c:pt>
                <c:pt idx="646">
                  <c:v>1670</c:v>
                </c:pt>
                <c:pt idx="647">
                  <c:v>1590</c:v>
                </c:pt>
                <c:pt idx="648">
                  <c:v>1794</c:v>
                </c:pt>
                <c:pt idx="649">
                  <c:v>2414</c:v>
                </c:pt>
                <c:pt idx="650">
                  <c:v>1584</c:v>
                </c:pt>
                <c:pt idx="651">
                  <c:v>1817</c:v>
                </c:pt>
                <c:pt idx="652">
                  <c:v>2145</c:v>
                </c:pt>
                <c:pt idx="653">
                  <c:v>1933</c:v>
                </c:pt>
                <c:pt idx="654">
                  <c:v>1387</c:v>
                </c:pt>
                <c:pt idx="655">
                  <c:v>1430</c:v>
                </c:pt>
                <c:pt idx="656">
                  <c:v>2065</c:v>
                </c:pt>
                <c:pt idx="657">
                  <c:v>1839</c:v>
                </c:pt>
                <c:pt idx="658">
                  <c:v>1623</c:v>
                </c:pt>
                <c:pt idx="659">
                  <c:v>1366</c:v>
                </c:pt>
                <c:pt idx="660">
                  <c:v>2020</c:v>
                </c:pt>
                <c:pt idx="661">
                  <c:v>1720</c:v>
                </c:pt>
                <c:pt idx="662">
                  <c:v>1447</c:v>
                </c:pt>
                <c:pt idx="663">
                  <c:v>2048</c:v>
                </c:pt>
                <c:pt idx="664">
                  <c:v>2111</c:v>
                </c:pt>
                <c:pt idx="665">
                  <c:v>1299</c:v>
                </c:pt>
                <c:pt idx="666">
                  <c:v>1692</c:v>
                </c:pt>
                <c:pt idx="667">
                  <c:v>1760</c:v>
                </c:pt>
                <c:pt idx="668">
                  <c:v>1278</c:v>
                </c:pt>
                <c:pt idx="669">
                  <c:v>1785</c:v>
                </c:pt>
                <c:pt idx="670">
                  <c:v>1739</c:v>
                </c:pt>
                <c:pt idx="671">
                  <c:v>2010</c:v>
                </c:pt>
                <c:pt idx="672">
                  <c:v>1958</c:v>
                </c:pt>
                <c:pt idx="673">
                  <c:v>2000</c:v>
                </c:pt>
                <c:pt idx="674">
                  <c:v>1677</c:v>
                </c:pt>
                <c:pt idx="675">
                  <c:v>2072</c:v>
                </c:pt>
                <c:pt idx="676">
                  <c:v>1472</c:v>
                </c:pt>
                <c:pt idx="677">
                  <c:v>1896</c:v>
                </c:pt>
                <c:pt idx="678">
                  <c:v>2126</c:v>
                </c:pt>
                <c:pt idx="679">
                  <c:v>1823</c:v>
                </c:pt>
                <c:pt idx="680">
                  <c:v>1958</c:v>
                </c:pt>
                <c:pt idx="681">
                  <c:v>1750</c:v>
                </c:pt>
                <c:pt idx="682">
                  <c:v>1446</c:v>
                </c:pt>
                <c:pt idx="683">
                  <c:v>2262</c:v>
                </c:pt>
                <c:pt idx="684">
                  <c:v>1820</c:v>
                </c:pt>
                <c:pt idx="685">
                  <c:v>1332</c:v>
                </c:pt>
                <c:pt idx="686">
                  <c:v>1562</c:v>
                </c:pt>
                <c:pt idx="687">
                  <c:v>1775</c:v>
                </c:pt>
                <c:pt idx="688">
                  <c:v>1401</c:v>
                </c:pt>
                <c:pt idx="689">
                  <c:v>1276</c:v>
                </c:pt>
                <c:pt idx="690">
                  <c:v>1436</c:v>
                </c:pt>
                <c:pt idx="691">
                  <c:v>1569</c:v>
                </c:pt>
                <c:pt idx="692">
                  <c:v>1858</c:v>
                </c:pt>
                <c:pt idx="693">
                  <c:v>1883</c:v>
                </c:pt>
                <c:pt idx="694">
                  <c:v>1529</c:v>
                </c:pt>
                <c:pt idx="695">
                  <c:v>1958</c:v>
                </c:pt>
                <c:pt idx="696">
                  <c:v>1455</c:v>
                </c:pt>
                <c:pt idx="697">
                  <c:v>1704</c:v>
                </c:pt>
                <c:pt idx="698">
                  <c:v>1956</c:v>
                </c:pt>
                <c:pt idx="699">
                  <c:v>1928</c:v>
                </c:pt>
                <c:pt idx="700">
                  <c:v>2262</c:v>
                </c:pt>
                <c:pt idx="701">
                  <c:v>1581</c:v>
                </c:pt>
                <c:pt idx="702">
                  <c:v>1729</c:v>
                </c:pt>
                <c:pt idx="703">
                  <c:v>2167</c:v>
                </c:pt>
                <c:pt idx="704">
                  <c:v>1120</c:v>
                </c:pt>
                <c:pt idx="705">
                  <c:v>1924</c:v>
                </c:pt>
                <c:pt idx="706">
                  <c:v>1793</c:v>
                </c:pt>
                <c:pt idx="707">
                  <c:v>2153</c:v>
                </c:pt>
                <c:pt idx="708">
                  <c:v>2032</c:v>
                </c:pt>
                <c:pt idx="709">
                  <c:v>1497</c:v>
                </c:pt>
                <c:pt idx="710">
                  <c:v>1815</c:v>
                </c:pt>
                <c:pt idx="711">
                  <c:v>1612</c:v>
                </c:pt>
                <c:pt idx="712">
                  <c:v>1844</c:v>
                </c:pt>
                <c:pt idx="713">
                  <c:v>1947</c:v>
                </c:pt>
                <c:pt idx="714">
                  <c:v>1482</c:v>
                </c:pt>
                <c:pt idx="715">
                  <c:v>2384</c:v>
                </c:pt>
                <c:pt idx="716">
                  <c:v>1154</c:v>
                </c:pt>
                <c:pt idx="717">
                  <c:v>1894</c:v>
                </c:pt>
                <c:pt idx="718">
                  <c:v>1743</c:v>
                </c:pt>
                <c:pt idx="719">
                  <c:v>2160</c:v>
                </c:pt>
                <c:pt idx="720">
                  <c:v>1338</c:v>
                </c:pt>
                <c:pt idx="721">
                  <c:v>2109</c:v>
                </c:pt>
                <c:pt idx="722">
                  <c:v>2173</c:v>
                </c:pt>
                <c:pt idx="723">
                  <c:v>1411</c:v>
                </c:pt>
                <c:pt idx="724">
                  <c:v>1795</c:v>
                </c:pt>
                <c:pt idx="725">
                  <c:v>1734</c:v>
                </c:pt>
                <c:pt idx="726">
                  <c:v>1237</c:v>
                </c:pt>
                <c:pt idx="727">
                  <c:v>1711</c:v>
                </c:pt>
                <c:pt idx="728">
                  <c:v>1773</c:v>
                </c:pt>
                <c:pt idx="729">
                  <c:v>2205</c:v>
                </c:pt>
                <c:pt idx="730">
                  <c:v>2086</c:v>
                </c:pt>
                <c:pt idx="731">
                  <c:v>2310</c:v>
                </c:pt>
                <c:pt idx="732">
                  <c:v>1999</c:v>
                </c:pt>
                <c:pt idx="733">
                  <c:v>1999</c:v>
                </c:pt>
                <c:pt idx="734">
                  <c:v>2061</c:v>
                </c:pt>
                <c:pt idx="735">
                  <c:v>1733</c:v>
                </c:pt>
                <c:pt idx="736">
                  <c:v>1309</c:v>
                </c:pt>
                <c:pt idx="737">
                  <c:v>1351</c:v>
                </c:pt>
                <c:pt idx="738">
                  <c:v>1858</c:v>
                </c:pt>
                <c:pt idx="739">
                  <c:v>1645</c:v>
                </c:pt>
                <c:pt idx="740">
                  <c:v>1616</c:v>
                </c:pt>
                <c:pt idx="741">
                  <c:v>1802</c:v>
                </c:pt>
                <c:pt idx="742">
                  <c:v>1858</c:v>
                </c:pt>
                <c:pt idx="743">
                  <c:v>1699</c:v>
                </c:pt>
                <c:pt idx="744">
                  <c:v>1018</c:v>
                </c:pt>
                <c:pt idx="745">
                  <c:v>1728</c:v>
                </c:pt>
                <c:pt idx="746">
                  <c:v>1776</c:v>
                </c:pt>
                <c:pt idx="747">
                  <c:v>1819</c:v>
                </c:pt>
                <c:pt idx="748">
                  <c:v>1638</c:v>
                </c:pt>
                <c:pt idx="749">
                  <c:v>1683</c:v>
                </c:pt>
                <c:pt idx="750">
                  <c:v>1308</c:v>
                </c:pt>
                <c:pt idx="751">
                  <c:v>1979</c:v>
                </c:pt>
                <c:pt idx="752">
                  <c:v>2017</c:v>
                </c:pt>
                <c:pt idx="753">
                  <c:v>1749</c:v>
                </c:pt>
                <c:pt idx="754">
                  <c:v>1591</c:v>
                </c:pt>
                <c:pt idx="755">
                  <c:v>1643</c:v>
                </c:pt>
                <c:pt idx="756">
                  <c:v>1506</c:v>
                </c:pt>
                <c:pt idx="757">
                  <c:v>1683</c:v>
                </c:pt>
                <c:pt idx="758">
                  <c:v>1758</c:v>
                </c:pt>
                <c:pt idx="759">
                  <c:v>1993</c:v>
                </c:pt>
                <c:pt idx="760">
                  <c:v>1963</c:v>
                </c:pt>
                <c:pt idx="761">
                  <c:v>1771</c:v>
                </c:pt>
                <c:pt idx="762">
                  <c:v>1428</c:v>
                </c:pt>
                <c:pt idx="763">
                  <c:v>2264</c:v>
                </c:pt>
                <c:pt idx="764">
                  <c:v>1378</c:v>
                </c:pt>
                <c:pt idx="765">
                  <c:v>1881</c:v>
                </c:pt>
                <c:pt idx="766">
                  <c:v>1939</c:v>
                </c:pt>
                <c:pt idx="767">
                  <c:v>1345</c:v>
                </c:pt>
                <c:pt idx="768">
                  <c:v>1347</c:v>
                </c:pt>
                <c:pt idx="769">
                  <c:v>2349</c:v>
                </c:pt>
                <c:pt idx="770">
                  <c:v>1540</c:v>
                </c:pt>
                <c:pt idx="771">
                  <c:v>1689</c:v>
                </c:pt>
                <c:pt idx="772">
                  <c:v>1503</c:v>
                </c:pt>
                <c:pt idx="773">
                  <c:v>1815</c:v>
                </c:pt>
                <c:pt idx="774">
                  <c:v>1704</c:v>
                </c:pt>
                <c:pt idx="775">
                  <c:v>1877</c:v>
                </c:pt>
                <c:pt idx="776">
                  <c:v>1742</c:v>
                </c:pt>
                <c:pt idx="777">
                  <c:v>1798</c:v>
                </c:pt>
                <c:pt idx="778">
                  <c:v>1246</c:v>
                </c:pt>
                <c:pt idx="779">
                  <c:v>1472</c:v>
                </c:pt>
                <c:pt idx="780">
                  <c:v>1783</c:v>
                </c:pt>
                <c:pt idx="781">
                  <c:v>1871</c:v>
                </c:pt>
                <c:pt idx="782">
                  <c:v>1280</c:v>
                </c:pt>
                <c:pt idx="783">
                  <c:v>1785</c:v>
                </c:pt>
                <c:pt idx="784">
                  <c:v>2396</c:v>
                </c:pt>
                <c:pt idx="785">
                  <c:v>2368</c:v>
                </c:pt>
                <c:pt idx="786">
                  <c:v>1877</c:v>
                </c:pt>
                <c:pt idx="787">
                  <c:v>1723</c:v>
                </c:pt>
                <c:pt idx="788">
                  <c:v>1747</c:v>
                </c:pt>
                <c:pt idx="789">
                  <c:v>1548</c:v>
                </c:pt>
                <c:pt idx="790">
                  <c:v>1876</c:v>
                </c:pt>
                <c:pt idx="791">
                  <c:v>1791</c:v>
                </c:pt>
                <c:pt idx="792">
                  <c:v>1713</c:v>
                </c:pt>
                <c:pt idx="793">
                  <c:v>1672</c:v>
                </c:pt>
                <c:pt idx="794">
                  <c:v>1280</c:v>
                </c:pt>
                <c:pt idx="795">
                  <c:v>1747</c:v>
                </c:pt>
                <c:pt idx="796">
                  <c:v>1610</c:v>
                </c:pt>
                <c:pt idx="797">
                  <c:v>1808</c:v>
                </c:pt>
                <c:pt idx="798">
                  <c:v>2420</c:v>
                </c:pt>
                <c:pt idx="799">
                  <c:v>1508</c:v>
                </c:pt>
                <c:pt idx="800">
                  <c:v>1715</c:v>
                </c:pt>
                <c:pt idx="801">
                  <c:v>2248</c:v>
                </c:pt>
                <c:pt idx="802">
                  <c:v>1442</c:v>
                </c:pt>
                <c:pt idx="803">
                  <c:v>1650</c:v>
                </c:pt>
                <c:pt idx="804">
                  <c:v>2078</c:v>
                </c:pt>
                <c:pt idx="805">
                  <c:v>1902</c:v>
                </c:pt>
                <c:pt idx="806">
                  <c:v>2214</c:v>
                </c:pt>
                <c:pt idx="807">
                  <c:v>1730</c:v>
                </c:pt>
                <c:pt idx="808">
                  <c:v>1800</c:v>
                </c:pt>
                <c:pt idx="809">
                  <c:v>2008</c:v>
                </c:pt>
                <c:pt idx="810">
                  <c:v>1194</c:v>
                </c:pt>
                <c:pt idx="811">
                  <c:v>1635</c:v>
                </c:pt>
                <c:pt idx="812">
                  <c:v>1918</c:v>
                </c:pt>
                <c:pt idx="813">
                  <c:v>2252</c:v>
                </c:pt>
                <c:pt idx="814">
                  <c:v>1459</c:v>
                </c:pt>
                <c:pt idx="815">
                  <c:v>1746</c:v>
                </c:pt>
                <c:pt idx="816">
                  <c:v>1860</c:v>
                </c:pt>
                <c:pt idx="817">
                  <c:v>1962</c:v>
                </c:pt>
                <c:pt idx="818">
                  <c:v>2160</c:v>
                </c:pt>
                <c:pt idx="819">
                  <c:v>2038</c:v>
                </c:pt>
                <c:pt idx="820">
                  <c:v>1296</c:v>
                </c:pt>
                <c:pt idx="821">
                  <c:v>1604</c:v>
                </c:pt>
                <c:pt idx="822">
                  <c:v>1892</c:v>
                </c:pt>
                <c:pt idx="823">
                  <c:v>1733</c:v>
                </c:pt>
                <c:pt idx="824">
                  <c:v>2133</c:v>
                </c:pt>
                <c:pt idx="825">
                  <c:v>1630</c:v>
                </c:pt>
                <c:pt idx="826">
                  <c:v>1928</c:v>
                </c:pt>
                <c:pt idx="827">
                  <c:v>2024</c:v>
                </c:pt>
                <c:pt idx="828">
                  <c:v>1636</c:v>
                </c:pt>
                <c:pt idx="829">
                  <c:v>1452</c:v>
                </c:pt>
                <c:pt idx="830">
                  <c:v>2101</c:v>
                </c:pt>
                <c:pt idx="831">
                  <c:v>1179</c:v>
                </c:pt>
                <c:pt idx="832">
                  <c:v>1606</c:v>
                </c:pt>
                <c:pt idx="833">
                  <c:v>1725</c:v>
                </c:pt>
                <c:pt idx="834">
                  <c:v>1609</c:v>
                </c:pt>
                <c:pt idx="835">
                  <c:v>2009</c:v>
                </c:pt>
                <c:pt idx="836">
                  <c:v>1462</c:v>
                </c:pt>
                <c:pt idx="837">
                  <c:v>2277</c:v>
                </c:pt>
                <c:pt idx="838">
                  <c:v>1937</c:v>
                </c:pt>
                <c:pt idx="839">
                  <c:v>1413</c:v>
                </c:pt>
                <c:pt idx="840">
                  <c:v>1606</c:v>
                </c:pt>
                <c:pt idx="841">
                  <c:v>1843</c:v>
                </c:pt>
                <c:pt idx="842">
                  <c:v>1557</c:v>
                </c:pt>
                <c:pt idx="843">
                  <c:v>1751</c:v>
                </c:pt>
                <c:pt idx="844">
                  <c:v>1727</c:v>
                </c:pt>
                <c:pt idx="845">
                  <c:v>1743</c:v>
                </c:pt>
                <c:pt idx="846">
                  <c:v>1819</c:v>
                </c:pt>
                <c:pt idx="847">
                  <c:v>1745</c:v>
                </c:pt>
                <c:pt idx="848">
                  <c:v>1099</c:v>
                </c:pt>
                <c:pt idx="849">
                  <c:v>2492</c:v>
                </c:pt>
                <c:pt idx="850">
                  <c:v>2362</c:v>
                </c:pt>
                <c:pt idx="851">
                  <c:v>1558</c:v>
                </c:pt>
                <c:pt idx="852">
                  <c:v>1790</c:v>
                </c:pt>
                <c:pt idx="853">
                  <c:v>1906</c:v>
                </c:pt>
                <c:pt idx="854">
                  <c:v>1789</c:v>
                </c:pt>
                <c:pt idx="855">
                  <c:v>1455</c:v>
                </c:pt>
                <c:pt idx="856">
                  <c:v>1460</c:v>
                </c:pt>
                <c:pt idx="857">
                  <c:v>1982</c:v>
                </c:pt>
                <c:pt idx="858">
                  <c:v>1393</c:v>
                </c:pt>
                <c:pt idx="859">
                  <c:v>1757</c:v>
                </c:pt>
                <c:pt idx="860">
                  <c:v>1510</c:v>
                </c:pt>
                <c:pt idx="861">
                  <c:v>2333</c:v>
                </c:pt>
                <c:pt idx="862">
                  <c:v>1919</c:v>
                </c:pt>
                <c:pt idx="863">
                  <c:v>1397</c:v>
                </c:pt>
                <c:pt idx="864">
                  <c:v>2195</c:v>
                </c:pt>
                <c:pt idx="865">
                  <c:v>951</c:v>
                </c:pt>
                <c:pt idx="866">
                  <c:v>1854</c:v>
                </c:pt>
                <c:pt idx="867">
                  <c:v>1959</c:v>
                </c:pt>
                <c:pt idx="868">
                  <c:v>2104</c:v>
                </c:pt>
                <c:pt idx="869">
                  <c:v>1732</c:v>
                </c:pt>
                <c:pt idx="870">
                  <c:v>1776</c:v>
                </c:pt>
                <c:pt idx="871">
                  <c:v>2158</c:v>
                </c:pt>
                <c:pt idx="872">
                  <c:v>2024</c:v>
                </c:pt>
                <c:pt idx="873">
                  <c:v>1452</c:v>
                </c:pt>
                <c:pt idx="874">
                  <c:v>2222</c:v>
                </c:pt>
                <c:pt idx="875">
                  <c:v>2023</c:v>
                </c:pt>
                <c:pt idx="876">
                  <c:v>1493</c:v>
                </c:pt>
                <c:pt idx="877">
                  <c:v>2138</c:v>
                </c:pt>
                <c:pt idx="878">
                  <c:v>1468</c:v>
                </c:pt>
                <c:pt idx="879">
                  <c:v>2131</c:v>
                </c:pt>
                <c:pt idx="880">
                  <c:v>1516</c:v>
                </c:pt>
                <c:pt idx="881">
                  <c:v>1605</c:v>
                </c:pt>
                <c:pt idx="882">
                  <c:v>2187</c:v>
                </c:pt>
                <c:pt idx="883">
                  <c:v>1625</c:v>
                </c:pt>
                <c:pt idx="884">
                  <c:v>1673</c:v>
                </c:pt>
                <c:pt idx="885">
                  <c:v>1337</c:v>
                </c:pt>
                <c:pt idx="886">
                  <c:v>1986</c:v>
                </c:pt>
                <c:pt idx="887">
                  <c:v>1398</c:v>
                </c:pt>
                <c:pt idx="888">
                  <c:v>1734</c:v>
                </c:pt>
                <c:pt idx="889">
                  <c:v>1829</c:v>
                </c:pt>
                <c:pt idx="890">
                  <c:v>1851</c:v>
                </c:pt>
                <c:pt idx="891">
                  <c:v>1910</c:v>
                </c:pt>
                <c:pt idx="892">
                  <c:v>1663</c:v>
                </c:pt>
                <c:pt idx="893">
                  <c:v>1436</c:v>
                </c:pt>
                <c:pt idx="894">
                  <c:v>1560</c:v>
                </c:pt>
                <c:pt idx="895">
                  <c:v>1429</c:v>
                </c:pt>
              </c:numCache>
            </c:numRef>
          </c:xVal>
          <c:yVal>
            <c:numRef>
              <c:f>Dataset!$D$2:$D$897</c:f>
              <c:numCache>
                <c:formatCode>_(* #,##0_);_(* \(#,##0\);_(* "-"??_);_(@_)</c:formatCode>
                <c:ptCount val="896"/>
                <c:pt idx="0">
                  <c:v>530</c:v>
                </c:pt>
                <c:pt idx="1">
                  <c:v>210</c:v>
                </c:pt>
                <c:pt idx="2">
                  <c:v>720</c:v>
                </c:pt>
                <c:pt idx="3">
                  <c:v>620</c:v>
                </c:pt>
                <c:pt idx="4">
                  <c:v>450</c:v>
                </c:pt>
                <c:pt idx="5">
                  <c:v>760</c:v>
                </c:pt>
                <c:pt idx="6">
                  <c:v>1030</c:v>
                </c:pt>
                <c:pt idx="7">
                  <c:v>1020</c:v>
                </c:pt>
                <c:pt idx="8">
                  <c:v>680</c:v>
                </c:pt>
                <c:pt idx="9">
                  <c:v>1130</c:v>
                </c:pt>
                <c:pt idx="10">
                  <c:v>1090</c:v>
                </c:pt>
                <c:pt idx="11">
                  <c:v>720</c:v>
                </c:pt>
                <c:pt idx="12">
                  <c:v>1050</c:v>
                </c:pt>
                <c:pt idx="13">
                  <c:v>1160</c:v>
                </c:pt>
                <c:pt idx="14">
                  <c:v>770</c:v>
                </c:pt>
                <c:pt idx="15">
                  <c:v>790</c:v>
                </c:pt>
                <c:pt idx="16">
                  <c:v>1440</c:v>
                </c:pt>
                <c:pt idx="17">
                  <c:v>670</c:v>
                </c:pt>
                <c:pt idx="18">
                  <c:v>1030</c:v>
                </c:pt>
                <c:pt idx="19">
                  <c:v>980</c:v>
                </c:pt>
                <c:pt idx="20">
                  <c:v>370</c:v>
                </c:pt>
                <c:pt idx="21">
                  <c:v>690</c:v>
                </c:pt>
                <c:pt idx="22">
                  <c:v>950</c:v>
                </c:pt>
                <c:pt idx="23">
                  <c:v>620</c:v>
                </c:pt>
                <c:pt idx="24">
                  <c:v>840</c:v>
                </c:pt>
                <c:pt idx="25">
                  <c:v>820</c:v>
                </c:pt>
                <c:pt idx="26">
                  <c:v>1100</c:v>
                </c:pt>
                <c:pt idx="27">
                  <c:v>980</c:v>
                </c:pt>
                <c:pt idx="28">
                  <c:v>710</c:v>
                </c:pt>
                <c:pt idx="29">
                  <c:v>650</c:v>
                </c:pt>
                <c:pt idx="30">
                  <c:v>990</c:v>
                </c:pt>
                <c:pt idx="31">
                  <c:v>990</c:v>
                </c:pt>
                <c:pt idx="32">
                  <c:v>880</c:v>
                </c:pt>
                <c:pt idx="33">
                  <c:v>620</c:v>
                </c:pt>
                <c:pt idx="34">
                  <c:v>1020</c:v>
                </c:pt>
                <c:pt idx="35">
                  <c:v>700</c:v>
                </c:pt>
                <c:pt idx="36">
                  <c:v>610</c:v>
                </c:pt>
                <c:pt idx="37">
                  <c:v>1080</c:v>
                </c:pt>
                <c:pt idx="38">
                  <c:v>1010</c:v>
                </c:pt>
                <c:pt idx="39">
                  <c:v>10</c:v>
                </c:pt>
                <c:pt idx="40">
                  <c:v>1250</c:v>
                </c:pt>
                <c:pt idx="41">
                  <c:v>600</c:v>
                </c:pt>
                <c:pt idx="42">
                  <c:v>730</c:v>
                </c:pt>
                <c:pt idx="43">
                  <c:v>780</c:v>
                </c:pt>
                <c:pt idx="44">
                  <c:v>520</c:v>
                </c:pt>
                <c:pt idx="45">
                  <c:v>870</c:v>
                </c:pt>
                <c:pt idx="46">
                  <c:v>690</c:v>
                </c:pt>
                <c:pt idx="47">
                  <c:v>910</c:v>
                </c:pt>
                <c:pt idx="48">
                  <c:v>1260</c:v>
                </c:pt>
                <c:pt idx="49">
                  <c:v>1040</c:v>
                </c:pt>
                <c:pt idx="50">
                  <c:v>910</c:v>
                </c:pt>
                <c:pt idx="51">
                  <c:v>1300</c:v>
                </c:pt>
                <c:pt idx="52">
                  <c:v>320</c:v>
                </c:pt>
                <c:pt idx="53">
                  <c:v>530</c:v>
                </c:pt>
                <c:pt idx="54">
                  <c:v>980</c:v>
                </c:pt>
                <c:pt idx="55">
                  <c:v>740</c:v>
                </c:pt>
                <c:pt idx="56">
                  <c:v>1240</c:v>
                </c:pt>
                <c:pt idx="57">
                  <c:v>1080</c:v>
                </c:pt>
                <c:pt idx="58">
                  <c:v>1080</c:v>
                </c:pt>
                <c:pt idx="59">
                  <c:v>460</c:v>
                </c:pt>
                <c:pt idx="60">
                  <c:v>300</c:v>
                </c:pt>
                <c:pt idx="61">
                  <c:v>530</c:v>
                </c:pt>
                <c:pt idx="62">
                  <c:v>600</c:v>
                </c:pt>
                <c:pt idx="63">
                  <c:v>860</c:v>
                </c:pt>
                <c:pt idx="64">
                  <c:v>590</c:v>
                </c:pt>
                <c:pt idx="65">
                  <c:v>920</c:v>
                </c:pt>
                <c:pt idx="66">
                  <c:v>570</c:v>
                </c:pt>
                <c:pt idx="67">
                  <c:v>290</c:v>
                </c:pt>
                <c:pt idx="68">
                  <c:v>650</c:v>
                </c:pt>
                <c:pt idx="69">
                  <c:v>710</c:v>
                </c:pt>
                <c:pt idx="70">
                  <c:v>850</c:v>
                </c:pt>
                <c:pt idx="71">
                  <c:v>530</c:v>
                </c:pt>
                <c:pt idx="72">
                  <c:v>630</c:v>
                </c:pt>
                <c:pt idx="73">
                  <c:v>700</c:v>
                </c:pt>
                <c:pt idx="74">
                  <c:v>650</c:v>
                </c:pt>
                <c:pt idx="75">
                  <c:v>720</c:v>
                </c:pt>
                <c:pt idx="76">
                  <c:v>450</c:v>
                </c:pt>
                <c:pt idx="77">
                  <c:v>1390</c:v>
                </c:pt>
                <c:pt idx="78">
                  <c:v>960</c:v>
                </c:pt>
                <c:pt idx="79">
                  <c:v>600</c:v>
                </c:pt>
                <c:pt idx="80">
                  <c:v>620</c:v>
                </c:pt>
                <c:pt idx="81">
                  <c:v>1020</c:v>
                </c:pt>
                <c:pt idx="82">
                  <c:v>330</c:v>
                </c:pt>
                <c:pt idx="83">
                  <c:v>1410</c:v>
                </c:pt>
                <c:pt idx="84">
                  <c:v>1200</c:v>
                </c:pt>
                <c:pt idx="85">
                  <c:v>280</c:v>
                </c:pt>
                <c:pt idx="86">
                  <c:v>940</c:v>
                </c:pt>
                <c:pt idx="87">
                  <c:v>850</c:v>
                </c:pt>
                <c:pt idx="88">
                  <c:v>960</c:v>
                </c:pt>
                <c:pt idx="89">
                  <c:v>420</c:v>
                </c:pt>
                <c:pt idx="90">
                  <c:v>830</c:v>
                </c:pt>
                <c:pt idx="91">
                  <c:v>600</c:v>
                </c:pt>
                <c:pt idx="92">
                  <c:v>400</c:v>
                </c:pt>
                <c:pt idx="93">
                  <c:v>760</c:v>
                </c:pt>
                <c:pt idx="94">
                  <c:v>1470</c:v>
                </c:pt>
                <c:pt idx="95">
                  <c:v>500</c:v>
                </c:pt>
                <c:pt idx="96">
                  <c:v>1120</c:v>
                </c:pt>
                <c:pt idx="97">
                  <c:v>1160</c:v>
                </c:pt>
                <c:pt idx="98">
                  <c:v>820</c:v>
                </c:pt>
                <c:pt idx="99">
                  <c:v>1140</c:v>
                </c:pt>
                <c:pt idx="100">
                  <c:v>900</c:v>
                </c:pt>
                <c:pt idx="101">
                  <c:v>760</c:v>
                </c:pt>
                <c:pt idx="102">
                  <c:v>1170</c:v>
                </c:pt>
                <c:pt idx="103">
                  <c:v>1080</c:v>
                </c:pt>
                <c:pt idx="104">
                  <c:v>1000</c:v>
                </c:pt>
                <c:pt idx="105">
                  <c:v>690</c:v>
                </c:pt>
                <c:pt idx="106">
                  <c:v>810</c:v>
                </c:pt>
                <c:pt idx="107">
                  <c:v>630</c:v>
                </c:pt>
                <c:pt idx="108">
                  <c:v>650</c:v>
                </c:pt>
                <c:pt idx="109">
                  <c:v>920</c:v>
                </c:pt>
                <c:pt idx="110">
                  <c:v>1260</c:v>
                </c:pt>
                <c:pt idx="111">
                  <c:v>800</c:v>
                </c:pt>
                <c:pt idx="112">
                  <c:v>1330</c:v>
                </c:pt>
                <c:pt idx="113">
                  <c:v>940</c:v>
                </c:pt>
                <c:pt idx="114">
                  <c:v>1210</c:v>
                </c:pt>
                <c:pt idx="115">
                  <c:v>660</c:v>
                </c:pt>
                <c:pt idx="116">
                  <c:v>770</c:v>
                </c:pt>
                <c:pt idx="117">
                  <c:v>460</c:v>
                </c:pt>
                <c:pt idx="118">
                  <c:v>860</c:v>
                </c:pt>
                <c:pt idx="119">
                  <c:v>780</c:v>
                </c:pt>
                <c:pt idx="120">
                  <c:v>890</c:v>
                </c:pt>
                <c:pt idx="121">
                  <c:v>900</c:v>
                </c:pt>
                <c:pt idx="122">
                  <c:v>530</c:v>
                </c:pt>
                <c:pt idx="123">
                  <c:v>790</c:v>
                </c:pt>
                <c:pt idx="124">
                  <c:v>370</c:v>
                </c:pt>
                <c:pt idx="125">
                  <c:v>610</c:v>
                </c:pt>
                <c:pt idx="126">
                  <c:v>500</c:v>
                </c:pt>
                <c:pt idx="127">
                  <c:v>750</c:v>
                </c:pt>
                <c:pt idx="128">
                  <c:v>980</c:v>
                </c:pt>
                <c:pt idx="129">
                  <c:v>530</c:v>
                </c:pt>
                <c:pt idx="130">
                  <c:v>910</c:v>
                </c:pt>
                <c:pt idx="131">
                  <c:v>620</c:v>
                </c:pt>
                <c:pt idx="132">
                  <c:v>1170</c:v>
                </c:pt>
                <c:pt idx="133">
                  <c:v>900</c:v>
                </c:pt>
                <c:pt idx="134">
                  <c:v>980</c:v>
                </c:pt>
                <c:pt idx="135">
                  <c:v>740</c:v>
                </c:pt>
                <c:pt idx="136">
                  <c:v>810</c:v>
                </c:pt>
                <c:pt idx="137">
                  <c:v>810</c:v>
                </c:pt>
                <c:pt idx="138">
                  <c:v>300</c:v>
                </c:pt>
                <c:pt idx="139">
                  <c:v>790</c:v>
                </c:pt>
                <c:pt idx="140">
                  <c:v>800</c:v>
                </c:pt>
                <c:pt idx="141">
                  <c:v>760</c:v>
                </c:pt>
                <c:pt idx="142">
                  <c:v>530</c:v>
                </c:pt>
                <c:pt idx="143">
                  <c:v>540</c:v>
                </c:pt>
                <c:pt idx="144">
                  <c:v>620</c:v>
                </c:pt>
                <c:pt idx="145">
                  <c:v>1010</c:v>
                </c:pt>
                <c:pt idx="146">
                  <c:v>130</c:v>
                </c:pt>
                <c:pt idx="147">
                  <c:v>730</c:v>
                </c:pt>
                <c:pt idx="148">
                  <c:v>830</c:v>
                </c:pt>
                <c:pt idx="149">
                  <c:v>1060</c:v>
                </c:pt>
                <c:pt idx="150">
                  <c:v>770</c:v>
                </c:pt>
                <c:pt idx="151">
                  <c:v>70</c:v>
                </c:pt>
                <c:pt idx="152">
                  <c:v>670</c:v>
                </c:pt>
                <c:pt idx="153">
                  <c:v>490</c:v>
                </c:pt>
                <c:pt idx="154">
                  <c:v>670</c:v>
                </c:pt>
                <c:pt idx="155">
                  <c:v>380</c:v>
                </c:pt>
                <c:pt idx="156">
                  <c:v>1200</c:v>
                </c:pt>
                <c:pt idx="157">
                  <c:v>350</c:v>
                </c:pt>
                <c:pt idx="158">
                  <c:v>1090</c:v>
                </c:pt>
                <c:pt idx="159">
                  <c:v>1230</c:v>
                </c:pt>
                <c:pt idx="160">
                  <c:v>680</c:v>
                </c:pt>
                <c:pt idx="161">
                  <c:v>580</c:v>
                </c:pt>
                <c:pt idx="162">
                  <c:v>680</c:v>
                </c:pt>
                <c:pt idx="163">
                  <c:v>340</c:v>
                </c:pt>
                <c:pt idx="164">
                  <c:v>700</c:v>
                </c:pt>
                <c:pt idx="165">
                  <c:v>580</c:v>
                </c:pt>
                <c:pt idx="166">
                  <c:v>680</c:v>
                </c:pt>
                <c:pt idx="167">
                  <c:v>630</c:v>
                </c:pt>
                <c:pt idx="168">
                  <c:v>860</c:v>
                </c:pt>
                <c:pt idx="169">
                  <c:v>490</c:v>
                </c:pt>
                <c:pt idx="170">
                  <c:v>870</c:v>
                </c:pt>
                <c:pt idx="171">
                  <c:v>990</c:v>
                </c:pt>
                <c:pt idx="172">
                  <c:v>670</c:v>
                </c:pt>
                <c:pt idx="173">
                  <c:v>490</c:v>
                </c:pt>
                <c:pt idx="174">
                  <c:v>580</c:v>
                </c:pt>
                <c:pt idx="175">
                  <c:v>700</c:v>
                </c:pt>
                <c:pt idx="176">
                  <c:v>670</c:v>
                </c:pt>
                <c:pt idx="177">
                  <c:v>390</c:v>
                </c:pt>
                <c:pt idx="178">
                  <c:v>590</c:v>
                </c:pt>
                <c:pt idx="179">
                  <c:v>1350</c:v>
                </c:pt>
                <c:pt idx="180">
                  <c:v>840</c:v>
                </c:pt>
                <c:pt idx="181">
                  <c:v>1100</c:v>
                </c:pt>
                <c:pt idx="182">
                  <c:v>950</c:v>
                </c:pt>
                <c:pt idx="183">
                  <c:v>950</c:v>
                </c:pt>
                <c:pt idx="184">
                  <c:v>650</c:v>
                </c:pt>
                <c:pt idx="185">
                  <c:v>230</c:v>
                </c:pt>
                <c:pt idx="186">
                  <c:v>1060</c:v>
                </c:pt>
                <c:pt idx="187">
                  <c:v>1180</c:v>
                </c:pt>
                <c:pt idx="188">
                  <c:v>710</c:v>
                </c:pt>
                <c:pt idx="189">
                  <c:v>480</c:v>
                </c:pt>
                <c:pt idx="190">
                  <c:v>810</c:v>
                </c:pt>
                <c:pt idx="191">
                  <c:v>1140</c:v>
                </c:pt>
                <c:pt idx="192">
                  <c:v>1070</c:v>
                </c:pt>
                <c:pt idx="193">
                  <c:v>790</c:v>
                </c:pt>
                <c:pt idx="194">
                  <c:v>690</c:v>
                </c:pt>
                <c:pt idx="195">
                  <c:v>610</c:v>
                </c:pt>
                <c:pt idx="196">
                  <c:v>1240</c:v>
                </c:pt>
                <c:pt idx="197">
                  <c:v>840</c:v>
                </c:pt>
                <c:pt idx="198">
                  <c:v>460</c:v>
                </c:pt>
                <c:pt idx="199">
                  <c:v>940</c:v>
                </c:pt>
                <c:pt idx="200">
                  <c:v>590</c:v>
                </c:pt>
                <c:pt idx="201">
                  <c:v>890</c:v>
                </c:pt>
                <c:pt idx="202">
                  <c:v>770</c:v>
                </c:pt>
                <c:pt idx="203">
                  <c:v>900</c:v>
                </c:pt>
                <c:pt idx="204">
                  <c:v>1020</c:v>
                </c:pt>
                <c:pt idx="205">
                  <c:v>910</c:v>
                </c:pt>
                <c:pt idx="206">
                  <c:v>660</c:v>
                </c:pt>
                <c:pt idx="207">
                  <c:v>480</c:v>
                </c:pt>
                <c:pt idx="208">
                  <c:v>1080</c:v>
                </c:pt>
                <c:pt idx="209">
                  <c:v>690</c:v>
                </c:pt>
                <c:pt idx="210">
                  <c:v>510</c:v>
                </c:pt>
                <c:pt idx="211">
                  <c:v>1030</c:v>
                </c:pt>
                <c:pt idx="212">
                  <c:v>370</c:v>
                </c:pt>
                <c:pt idx="213">
                  <c:v>640</c:v>
                </c:pt>
                <c:pt idx="214">
                  <c:v>750</c:v>
                </c:pt>
                <c:pt idx="215">
                  <c:v>370</c:v>
                </c:pt>
                <c:pt idx="216">
                  <c:v>840</c:v>
                </c:pt>
                <c:pt idx="217">
                  <c:v>840</c:v>
                </c:pt>
                <c:pt idx="218">
                  <c:v>890</c:v>
                </c:pt>
                <c:pt idx="219">
                  <c:v>620</c:v>
                </c:pt>
                <c:pt idx="220">
                  <c:v>310</c:v>
                </c:pt>
                <c:pt idx="221">
                  <c:v>550</c:v>
                </c:pt>
                <c:pt idx="222">
                  <c:v>380</c:v>
                </c:pt>
                <c:pt idx="223">
                  <c:v>1200</c:v>
                </c:pt>
                <c:pt idx="224">
                  <c:v>800</c:v>
                </c:pt>
                <c:pt idx="225">
                  <c:v>870</c:v>
                </c:pt>
                <c:pt idx="226">
                  <c:v>1220</c:v>
                </c:pt>
                <c:pt idx="227">
                  <c:v>1080</c:v>
                </c:pt>
                <c:pt idx="228">
                  <c:v>540</c:v>
                </c:pt>
                <c:pt idx="229">
                  <c:v>880</c:v>
                </c:pt>
                <c:pt idx="230">
                  <c:v>120</c:v>
                </c:pt>
                <c:pt idx="231">
                  <c:v>1410</c:v>
                </c:pt>
                <c:pt idx="232">
                  <c:v>570</c:v>
                </c:pt>
                <c:pt idx="233">
                  <c:v>940</c:v>
                </c:pt>
                <c:pt idx="234">
                  <c:v>760</c:v>
                </c:pt>
                <c:pt idx="235">
                  <c:v>1200</c:v>
                </c:pt>
                <c:pt idx="236">
                  <c:v>670</c:v>
                </c:pt>
                <c:pt idx="237">
                  <c:v>950</c:v>
                </c:pt>
                <c:pt idx="238">
                  <c:v>480</c:v>
                </c:pt>
                <c:pt idx="239">
                  <c:v>920</c:v>
                </c:pt>
                <c:pt idx="240">
                  <c:v>1150</c:v>
                </c:pt>
                <c:pt idx="241">
                  <c:v>750</c:v>
                </c:pt>
                <c:pt idx="242">
                  <c:v>370</c:v>
                </c:pt>
                <c:pt idx="243">
                  <c:v>610</c:v>
                </c:pt>
                <c:pt idx="244">
                  <c:v>1150</c:v>
                </c:pt>
                <c:pt idx="245">
                  <c:v>1070</c:v>
                </c:pt>
                <c:pt idx="246">
                  <c:v>790</c:v>
                </c:pt>
                <c:pt idx="247">
                  <c:v>1070</c:v>
                </c:pt>
                <c:pt idx="248">
                  <c:v>730</c:v>
                </c:pt>
                <c:pt idx="249">
                  <c:v>620</c:v>
                </c:pt>
                <c:pt idx="250">
                  <c:v>530</c:v>
                </c:pt>
                <c:pt idx="251">
                  <c:v>700</c:v>
                </c:pt>
                <c:pt idx="252">
                  <c:v>680</c:v>
                </c:pt>
                <c:pt idx="253">
                  <c:v>1060</c:v>
                </c:pt>
                <c:pt idx="254">
                  <c:v>670</c:v>
                </c:pt>
                <c:pt idx="255">
                  <c:v>400</c:v>
                </c:pt>
                <c:pt idx="256">
                  <c:v>910</c:v>
                </c:pt>
                <c:pt idx="257">
                  <c:v>760</c:v>
                </c:pt>
                <c:pt idx="258">
                  <c:v>540</c:v>
                </c:pt>
                <c:pt idx="259">
                  <c:v>350</c:v>
                </c:pt>
                <c:pt idx="260">
                  <c:v>980</c:v>
                </c:pt>
                <c:pt idx="261">
                  <c:v>860</c:v>
                </c:pt>
                <c:pt idx="262">
                  <c:v>1020</c:v>
                </c:pt>
                <c:pt idx="263">
                  <c:v>1120</c:v>
                </c:pt>
                <c:pt idx="264">
                  <c:v>1020</c:v>
                </c:pt>
                <c:pt idx="265">
                  <c:v>940</c:v>
                </c:pt>
                <c:pt idx="266">
                  <c:v>970</c:v>
                </c:pt>
                <c:pt idx="267">
                  <c:v>830</c:v>
                </c:pt>
                <c:pt idx="268">
                  <c:v>920</c:v>
                </c:pt>
                <c:pt idx="269">
                  <c:v>660</c:v>
                </c:pt>
                <c:pt idx="270">
                  <c:v>780</c:v>
                </c:pt>
                <c:pt idx="271">
                  <c:v>340</c:v>
                </c:pt>
                <c:pt idx="272">
                  <c:v>1190</c:v>
                </c:pt>
                <c:pt idx="273">
                  <c:v>490</c:v>
                </c:pt>
                <c:pt idx="274">
                  <c:v>1090</c:v>
                </c:pt>
                <c:pt idx="275">
                  <c:v>1040</c:v>
                </c:pt>
                <c:pt idx="276">
                  <c:v>1210</c:v>
                </c:pt>
                <c:pt idx="277">
                  <c:v>1030</c:v>
                </c:pt>
                <c:pt idx="278">
                  <c:v>1170</c:v>
                </c:pt>
                <c:pt idx="279">
                  <c:v>730</c:v>
                </c:pt>
                <c:pt idx="280">
                  <c:v>720</c:v>
                </c:pt>
                <c:pt idx="281">
                  <c:v>500</c:v>
                </c:pt>
                <c:pt idx="282">
                  <c:v>1070</c:v>
                </c:pt>
                <c:pt idx="283">
                  <c:v>800</c:v>
                </c:pt>
                <c:pt idx="284">
                  <c:v>1020</c:v>
                </c:pt>
                <c:pt idx="285">
                  <c:v>1070</c:v>
                </c:pt>
                <c:pt idx="286">
                  <c:v>420</c:v>
                </c:pt>
                <c:pt idx="287">
                  <c:v>510</c:v>
                </c:pt>
                <c:pt idx="288">
                  <c:v>1210</c:v>
                </c:pt>
                <c:pt idx="289">
                  <c:v>660</c:v>
                </c:pt>
                <c:pt idx="290">
                  <c:v>360</c:v>
                </c:pt>
                <c:pt idx="291">
                  <c:v>1210</c:v>
                </c:pt>
                <c:pt idx="292">
                  <c:v>560</c:v>
                </c:pt>
                <c:pt idx="293">
                  <c:v>360</c:v>
                </c:pt>
                <c:pt idx="294">
                  <c:v>970</c:v>
                </c:pt>
                <c:pt idx="295">
                  <c:v>480</c:v>
                </c:pt>
                <c:pt idx="296">
                  <c:v>690</c:v>
                </c:pt>
                <c:pt idx="297">
                  <c:v>710</c:v>
                </c:pt>
                <c:pt idx="298">
                  <c:v>780</c:v>
                </c:pt>
                <c:pt idx="299">
                  <c:v>630</c:v>
                </c:pt>
                <c:pt idx="300">
                  <c:v>220</c:v>
                </c:pt>
                <c:pt idx="301">
                  <c:v>1110</c:v>
                </c:pt>
                <c:pt idx="302">
                  <c:v>720</c:v>
                </c:pt>
                <c:pt idx="303">
                  <c:v>560</c:v>
                </c:pt>
                <c:pt idx="304">
                  <c:v>600</c:v>
                </c:pt>
                <c:pt idx="305">
                  <c:v>440</c:v>
                </c:pt>
                <c:pt idx="306">
                  <c:v>520</c:v>
                </c:pt>
                <c:pt idx="307">
                  <c:v>410</c:v>
                </c:pt>
                <c:pt idx="308">
                  <c:v>590</c:v>
                </c:pt>
                <c:pt idx="309">
                  <c:v>740</c:v>
                </c:pt>
                <c:pt idx="310">
                  <c:v>610</c:v>
                </c:pt>
                <c:pt idx="311">
                  <c:v>540</c:v>
                </c:pt>
                <c:pt idx="312">
                  <c:v>1450</c:v>
                </c:pt>
                <c:pt idx="313">
                  <c:v>620</c:v>
                </c:pt>
                <c:pt idx="314">
                  <c:v>340</c:v>
                </c:pt>
                <c:pt idx="315">
                  <c:v>970</c:v>
                </c:pt>
                <c:pt idx="316">
                  <c:v>1080</c:v>
                </c:pt>
                <c:pt idx="317">
                  <c:v>560</c:v>
                </c:pt>
                <c:pt idx="318">
                  <c:v>630</c:v>
                </c:pt>
                <c:pt idx="319">
                  <c:v>980</c:v>
                </c:pt>
                <c:pt idx="320">
                  <c:v>930</c:v>
                </c:pt>
                <c:pt idx="321">
                  <c:v>470</c:v>
                </c:pt>
                <c:pt idx="322">
                  <c:v>680</c:v>
                </c:pt>
                <c:pt idx="323">
                  <c:v>430</c:v>
                </c:pt>
                <c:pt idx="324">
                  <c:v>830</c:v>
                </c:pt>
                <c:pt idx="325">
                  <c:v>950</c:v>
                </c:pt>
                <c:pt idx="326">
                  <c:v>870</c:v>
                </c:pt>
                <c:pt idx="327">
                  <c:v>730</c:v>
                </c:pt>
                <c:pt idx="328">
                  <c:v>760</c:v>
                </c:pt>
                <c:pt idx="329">
                  <c:v>960</c:v>
                </c:pt>
                <c:pt idx="330">
                  <c:v>860</c:v>
                </c:pt>
                <c:pt idx="331">
                  <c:v>330</c:v>
                </c:pt>
                <c:pt idx="332">
                  <c:v>630</c:v>
                </c:pt>
                <c:pt idx="333">
                  <c:v>1280</c:v>
                </c:pt>
                <c:pt idx="334">
                  <c:v>1440</c:v>
                </c:pt>
                <c:pt idx="335">
                  <c:v>570</c:v>
                </c:pt>
                <c:pt idx="336">
                  <c:v>540</c:v>
                </c:pt>
                <c:pt idx="337">
                  <c:v>480</c:v>
                </c:pt>
                <c:pt idx="338">
                  <c:v>390</c:v>
                </c:pt>
                <c:pt idx="339">
                  <c:v>900</c:v>
                </c:pt>
                <c:pt idx="340">
                  <c:v>290</c:v>
                </c:pt>
                <c:pt idx="341">
                  <c:v>740</c:v>
                </c:pt>
                <c:pt idx="342">
                  <c:v>690</c:v>
                </c:pt>
                <c:pt idx="343">
                  <c:v>950</c:v>
                </c:pt>
                <c:pt idx="344">
                  <c:v>930</c:v>
                </c:pt>
                <c:pt idx="345">
                  <c:v>810</c:v>
                </c:pt>
                <c:pt idx="346">
                  <c:v>760</c:v>
                </c:pt>
                <c:pt idx="347">
                  <c:v>580</c:v>
                </c:pt>
                <c:pt idx="348">
                  <c:v>770</c:v>
                </c:pt>
                <c:pt idx="349">
                  <c:v>1530</c:v>
                </c:pt>
                <c:pt idx="350">
                  <c:v>420</c:v>
                </c:pt>
                <c:pt idx="351">
                  <c:v>1210</c:v>
                </c:pt>
                <c:pt idx="352">
                  <c:v>850</c:v>
                </c:pt>
                <c:pt idx="353">
                  <c:v>1340</c:v>
                </c:pt>
                <c:pt idx="354">
                  <c:v>1160</c:v>
                </c:pt>
                <c:pt idx="355">
                  <c:v>500</c:v>
                </c:pt>
                <c:pt idx="356">
                  <c:v>820</c:v>
                </c:pt>
                <c:pt idx="357">
                  <c:v>670</c:v>
                </c:pt>
                <c:pt idx="358">
                  <c:v>460</c:v>
                </c:pt>
                <c:pt idx="359">
                  <c:v>950</c:v>
                </c:pt>
                <c:pt idx="360">
                  <c:v>980</c:v>
                </c:pt>
                <c:pt idx="361">
                  <c:v>850</c:v>
                </c:pt>
                <c:pt idx="362">
                  <c:v>580</c:v>
                </c:pt>
                <c:pt idx="363">
                  <c:v>620</c:v>
                </c:pt>
                <c:pt idx="364">
                  <c:v>650</c:v>
                </c:pt>
                <c:pt idx="365">
                  <c:v>1130</c:v>
                </c:pt>
                <c:pt idx="366">
                  <c:v>720</c:v>
                </c:pt>
                <c:pt idx="367">
                  <c:v>940</c:v>
                </c:pt>
                <c:pt idx="368">
                  <c:v>920</c:v>
                </c:pt>
                <c:pt idx="369">
                  <c:v>660</c:v>
                </c:pt>
                <c:pt idx="370">
                  <c:v>610</c:v>
                </c:pt>
                <c:pt idx="371">
                  <c:v>1190</c:v>
                </c:pt>
                <c:pt idx="372">
                  <c:v>1340</c:v>
                </c:pt>
                <c:pt idx="373">
                  <c:v>820</c:v>
                </c:pt>
                <c:pt idx="374">
                  <c:v>1130</c:v>
                </c:pt>
                <c:pt idx="375">
                  <c:v>890</c:v>
                </c:pt>
                <c:pt idx="376">
                  <c:v>810</c:v>
                </c:pt>
                <c:pt idx="377">
                  <c:v>680</c:v>
                </c:pt>
                <c:pt idx="378">
                  <c:v>320</c:v>
                </c:pt>
                <c:pt idx="379">
                  <c:v>700</c:v>
                </c:pt>
                <c:pt idx="380">
                  <c:v>940</c:v>
                </c:pt>
                <c:pt idx="381">
                  <c:v>910</c:v>
                </c:pt>
                <c:pt idx="382">
                  <c:v>870</c:v>
                </c:pt>
                <c:pt idx="383">
                  <c:v>1260</c:v>
                </c:pt>
                <c:pt idx="384">
                  <c:v>440</c:v>
                </c:pt>
                <c:pt idx="385">
                  <c:v>980</c:v>
                </c:pt>
                <c:pt idx="386">
                  <c:v>1200</c:v>
                </c:pt>
                <c:pt idx="387">
                  <c:v>890</c:v>
                </c:pt>
                <c:pt idx="388">
                  <c:v>1050</c:v>
                </c:pt>
                <c:pt idx="389">
                  <c:v>610</c:v>
                </c:pt>
                <c:pt idx="390">
                  <c:v>960</c:v>
                </c:pt>
                <c:pt idx="391">
                  <c:v>860</c:v>
                </c:pt>
                <c:pt idx="392">
                  <c:v>800</c:v>
                </c:pt>
                <c:pt idx="393">
                  <c:v>1060</c:v>
                </c:pt>
                <c:pt idx="394">
                  <c:v>600</c:v>
                </c:pt>
                <c:pt idx="395">
                  <c:v>380</c:v>
                </c:pt>
                <c:pt idx="396">
                  <c:v>1140</c:v>
                </c:pt>
                <c:pt idx="397">
                  <c:v>730</c:v>
                </c:pt>
                <c:pt idx="398">
                  <c:v>810</c:v>
                </c:pt>
                <c:pt idx="399">
                  <c:v>1000</c:v>
                </c:pt>
                <c:pt idx="400">
                  <c:v>1220</c:v>
                </c:pt>
                <c:pt idx="401">
                  <c:v>360</c:v>
                </c:pt>
                <c:pt idx="402">
                  <c:v>900</c:v>
                </c:pt>
                <c:pt idx="403">
                  <c:v>750</c:v>
                </c:pt>
                <c:pt idx="404">
                  <c:v>930</c:v>
                </c:pt>
                <c:pt idx="405">
                  <c:v>1180</c:v>
                </c:pt>
                <c:pt idx="406">
                  <c:v>870</c:v>
                </c:pt>
                <c:pt idx="407">
                  <c:v>680</c:v>
                </c:pt>
                <c:pt idx="408">
                  <c:v>1310</c:v>
                </c:pt>
                <c:pt idx="409">
                  <c:v>1000</c:v>
                </c:pt>
                <c:pt idx="410">
                  <c:v>1130</c:v>
                </c:pt>
                <c:pt idx="411">
                  <c:v>990</c:v>
                </c:pt>
                <c:pt idx="412">
                  <c:v>360</c:v>
                </c:pt>
                <c:pt idx="413">
                  <c:v>720</c:v>
                </c:pt>
                <c:pt idx="414">
                  <c:v>950</c:v>
                </c:pt>
                <c:pt idx="415">
                  <c:v>840</c:v>
                </c:pt>
                <c:pt idx="416">
                  <c:v>1120</c:v>
                </c:pt>
                <c:pt idx="417">
                  <c:v>920</c:v>
                </c:pt>
                <c:pt idx="418">
                  <c:v>1240</c:v>
                </c:pt>
                <c:pt idx="419">
                  <c:v>840</c:v>
                </c:pt>
                <c:pt idx="420">
                  <c:v>430</c:v>
                </c:pt>
                <c:pt idx="421">
                  <c:v>810</c:v>
                </c:pt>
                <c:pt idx="422">
                  <c:v>920</c:v>
                </c:pt>
                <c:pt idx="423">
                  <c:v>880</c:v>
                </c:pt>
                <c:pt idx="424">
                  <c:v>1350</c:v>
                </c:pt>
                <c:pt idx="425">
                  <c:v>1000</c:v>
                </c:pt>
                <c:pt idx="426">
                  <c:v>1220</c:v>
                </c:pt>
                <c:pt idx="427">
                  <c:v>430</c:v>
                </c:pt>
                <c:pt idx="428">
                  <c:v>520</c:v>
                </c:pt>
                <c:pt idx="429">
                  <c:v>580</c:v>
                </c:pt>
                <c:pt idx="430">
                  <c:v>460</c:v>
                </c:pt>
                <c:pt idx="431">
                  <c:v>470</c:v>
                </c:pt>
                <c:pt idx="432">
                  <c:v>680</c:v>
                </c:pt>
                <c:pt idx="433">
                  <c:v>950</c:v>
                </c:pt>
                <c:pt idx="434">
                  <c:v>840</c:v>
                </c:pt>
                <c:pt idx="435">
                  <c:v>990</c:v>
                </c:pt>
                <c:pt idx="436">
                  <c:v>520</c:v>
                </c:pt>
                <c:pt idx="437">
                  <c:v>520</c:v>
                </c:pt>
                <c:pt idx="438">
                  <c:v>1070</c:v>
                </c:pt>
                <c:pt idx="439">
                  <c:v>990</c:v>
                </c:pt>
                <c:pt idx="440">
                  <c:v>710</c:v>
                </c:pt>
                <c:pt idx="441">
                  <c:v>430</c:v>
                </c:pt>
                <c:pt idx="442">
                  <c:v>1290</c:v>
                </c:pt>
                <c:pt idx="443">
                  <c:v>1080</c:v>
                </c:pt>
                <c:pt idx="444">
                  <c:v>890</c:v>
                </c:pt>
                <c:pt idx="445">
                  <c:v>1000</c:v>
                </c:pt>
                <c:pt idx="446">
                  <c:v>1290</c:v>
                </c:pt>
                <c:pt idx="447">
                  <c:v>860</c:v>
                </c:pt>
                <c:pt idx="448">
                  <c:v>1010</c:v>
                </c:pt>
                <c:pt idx="449">
                  <c:v>1160</c:v>
                </c:pt>
                <c:pt idx="450">
                  <c:v>880</c:v>
                </c:pt>
                <c:pt idx="451">
                  <c:v>670</c:v>
                </c:pt>
                <c:pt idx="452">
                  <c:v>930</c:v>
                </c:pt>
                <c:pt idx="453">
                  <c:v>990</c:v>
                </c:pt>
                <c:pt idx="454">
                  <c:v>450</c:v>
                </c:pt>
                <c:pt idx="455">
                  <c:v>690</c:v>
                </c:pt>
                <c:pt idx="456">
                  <c:v>650</c:v>
                </c:pt>
                <c:pt idx="457">
                  <c:v>1020</c:v>
                </c:pt>
                <c:pt idx="458">
                  <c:v>880</c:v>
                </c:pt>
                <c:pt idx="459">
                  <c:v>760</c:v>
                </c:pt>
                <c:pt idx="460">
                  <c:v>690</c:v>
                </c:pt>
                <c:pt idx="461">
                  <c:v>630</c:v>
                </c:pt>
                <c:pt idx="462">
                  <c:v>370</c:v>
                </c:pt>
                <c:pt idx="463">
                  <c:v>460</c:v>
                </c:pt>
                <c:pt idx="464">
                  <c:v>770</c:v>
                </c:pt>
                <c:pt idx="465">
                  <c:v>750</c:v>
                </c:pt>
                <c:pt idx="466">
                  <c:v>660</c:v>
                </c:pt>
                <c:pt idx="467">
                  <c:v>730</c:v>
                </c:pt>
                <c:pt idx="468">
                  <c:v>670</c:v>
                </c:pt>
                <c:pt idx="469">
                  <c:v>680</c:v>
                </c:pt>
                <c:pt idx="470">
                  <c:v>960</c:v>
                </c:pt>
                <c:pt idx="471">
                  <c:v>1230</c:v>
                </c:pt>
                <c:pt idx="472">
                  <c:v>800</c:v>
                </c:pt>
                <c:pt idx="473">
                  <c:v>450</c:v>
                </c:pt>
                <c:pt idx="474">
                  <c:v>940</c:v>
                </c:pt>
                <c:pt idx="475">
                  <c:v>1060</c:v>
                </c:pt>
                <c:pt idx="476">
                  <c:v>560</c:v>
                </c:pt>
                <c:pt idx="477">
                  <c:v>860</c:v>
                </c:pt>
                <c:pt idx="478">
                  <c:v>730</c:v>
                </c:pt>
                <c:pt idx="479">
                  <c:v>940</c:v>
                </c:pt>
                <c:pt idx="480">
                  <c:v>920</c:v>
                </c:pt>
                <c:pt idx="481">
                  <c:v>1050</c:v>
                </c:pt>
                <c:pt idx="482">
                  <c:v>380</c:v>
                </c:pt>
                <c:pt idx="483">
                  <c:v>930</c:v>
                </c:pt>
                <c:pt idx="484">
                  <c:v>980</c:v>
                </c:pt>
                <c:pt idx="485">
                  <c:v>580</c:v>
                </c:pt>
                <c:pt idx="486">
                  <c:v>680</c:v>
                </c:pt>
                <c:pt idx="487">
                  <c:v>850</c:v>
                </c:pt>
                <c:pt idx="488">
                  <c:v>730</c:v>
                </c:pt>
                <c:pt idx="489">
                  <c:v>570</c:v>
                </c:pt>
                <c:pt idx="490">
                  <c:v>620</c:v>
                </c:pt>
                <c:pt idx="491">
                  <c:v>890</c:v>
                </c:pt>
                <c:pt idx="492">
                  <c:v>800</c:v>
                </c:pt>
                <c:pt idx="493">
                  <c:v>920</c:v>
                </c:pt>
                <c:pt idx="494">
                  <c:v>920</c:v>
                </c:pt>
                <c:pt idx="495">
                  <c:v>760</c:v>
                </c:pt>
                <c:pt idx="496">
                  <c:v>500</c:v>
                </c:pt>
                <c:pt idx="497">
                  <c:v>680</c:v>
                </c:pt>
                <c:pt idx="498">
                  <c:v>770</c:v>
                </c:pt>
                <c:pt idx="499">
                  <c:v>460</c:v>
                </c:pt>
                <c:pt idx="500">
                  <c:v>1070</c:v>
                </c:pt>
                <c:pt idx="501">
                  <c:v>450</c:v>
                </c:pt>
                <c:pt idx="502">
                  <c:v>310</c:v>
                </c:pt>
                <c:pt idx="503">
                  <c:v>880</c:v>
                </c:pt>
                <c:pt idx="504">
                  <c:v>370</c:v>
                </c:pt>
                <c:pt idx="505">
                  <c:v>760</c:v>
                </c:pt>
                <c:pt idx="506">
                  <c:v>950</c:v>
                </c:pt>
                <c:pt idx="507">
                  <c:v>890</c:v>
                </c:pt>
                <c:pt idx="508">
                  <c:v>800</c:v>
                </c:pt>
                <c:pt idx="509">
                  <c:v>700</c:v>
                </c:pt>
                <c:pt idx="510">
                  <c:v>1050</c:v>
                </c:pt>
                <c:pt idx="511">
                  <c:v>330</c:v>
                </c:pt>
                <c:pt idx="512">
                  <c:v>980</c:v>
                </c:pt>
                <c:pt idx="513">
                  <c:v>1090</c:v>
                </c:pt>
                <c:pt idx="514">
                  <c:v>1140</c:v>
                </c:pt>
                <c:pt idx="515">
                  <c:v>820</c:v>
                </c:pt>
                <c:pt idx="516">
                  <c:v>890</c:v>
                </c:pt>
                <c:pt idx="517">
                  <c:v>650</c:v>
                </c:pt>
                <c:pt idx="518">
                  <c:v>850</c:v>
                </c:pt>
                <c:pt idx="519">
                  <c:v>360</c:v>
                </c:pt>
                <c:pt idx="520">
                  <c:v>780</c:v>
                </c:pt>
                <c:pt idx="521">
                  <c:v>590</c:v>
                </c:pt>
                <c:pt idx="522">
                  <c:v>670</c:v>
                </c:pt>
                <c:pt idx="523">
                  <c:v>340</c:v>
                </c:pt>
                <c:pt idx="524">
                  <c:v>730</c:v>
                </c:pt>
                <c:pt idx="525">
                  <c:v>1210</c:v>
                </c:pt>
                <c:pt idx="526">
                  <c:v>1280</c:v>
                </c:pt>
                <c:pt idx="527">
                  <c:v>710</c:v>
                </c:pt>
                <c:pt idx="528">
                  <c:v>940</c:v>
                </c:pt>
                <c:pt idx="529">
                  <c:v>670</c:v>
                </c:pt>
                <c:pt idx="530">
                  <c:v>800</c:v>
                </c:pt>
                <c:pt idx="531">
                  <c:v>790</c:v>
                </c:pt>
                <c:pt idx="532">
                  <c:v>720</c:v>
                </c:pt>
                <c:pt idx="533">
                  <c:v>1270</c:v>
                </c:pt>
                <c:pt idx="534">
                  <c:v>930</c:v>
                </c:pt>
                <c:pt idx="535">
                  <c:v>1490</c:v>
                </c:pt>
                <c:pt idx="536">
                  <c:v>810</c:v>
                </c:pt>
                <c:pt idx="537">
                  <c:v>600</c:v>
                </c:pt>
                <c:pt idx="538">
                  <c:v>210</c:v>
                </c:pt>
                <c:pt idx="539">
                  <c:v>460</c:v>
                </c:pt>
                <c:pt idx="540">
                  <c:v>740</c:v>
                </c:pt>
                <c:pt idx="541">
                  <c:v>1320</c:v>
                </c:pt>
                <c:pt idx="542">
                  <c:v>760</c:v>
                </c:pt>
                <c:pt idx="543">
                  <c:v>920</c:v>
                </c:pt>
                <c:pt idx="544">
                  <c:v>920</c:v>
                </c:pt>
                <c:pt idx="545">
                  <c:v>880</c:v>
                </c:pt>
                <c:pt idx="546">
                  <c:v>1110</c:v>
                </c:pt>
                <c:pt idx="547">
                  <c:v>1370</c:v>
                </c:pt>
                <c:pt idx="548">
                  <c:v>410</c:v>
                </c:pt>
                <c:pt idx="549">
                  <c:v>850</c:v>
                </c:pt>
                <c:pt idx="550">
                  <c:v>720</c:v>
                </c:pt>
                <c:pt idx="551">
                  <c:v>570</c:v>
                </c:pt>
                <c:pt idx="552">
                  <c:v>690</c:v>
                </c:pt>
                <c:pt idx="553">
                  <c:v>1220</c:v>
                </c:pt>
                <c:pt idx="554">
                  <c:v>840</c:v>
                </c:pt>
                <c:pt idx="555">
                  <c:v>560</c:v>
                </c:pt>
                <c:pt idx="556">
                  <c:v>820</c:v>
                </c:pt>
                <c:pt idx="557">
                  <c:v>700</c:v>
                </c:pt>
                <c:pt idx="558">
                  <c:v>810</c:v>
                </c:pt>
                <c:pt idx="559">
                  <c:v>1070</c:v>
                </c:pt>
                <c:pt idx="560">
                  <c:v>540</c:v>
                </c:pt>
                <c:pt idx="561">
                  <c:v>530</c:v>
                </c:pt>
                <c:pt idx="562">
                  <c:v>580</c:v>
                </c:pt>
                <c:pt idx="563">
                  <c:v>500</c:v>
                </c:pt>
                <c:pt idx="564">
                  <c:v>1200</c:v>
                </c:pt>
                <c:pt idx="565">
                  <c:v>980</c:v>
                </c:pt>
                <c:pt idx="566">
                  <c:v>1000</c:v>
                </c:pt>
                <c:pt idx="567">
                  <c:v>720</c:v>
                </c:pt>
                <c:pt idx="568">
                  <c:v>1030</c:v>
                </c:pt>
                <c:pt idx="569">
                  <c:v>420</c:v>
                </c:pt>
                <c:pt idx="570">
                  <c:v>1070</c:v>
                </c:pt>
                <c:pt idx="571">
                  <c:v>830</c:v>
                </c:pt>
                <c:pt idx="572">
                  <c:v>940</c:v>
                </c:pt>
                <c:pt idx="573">
                  <c:v>550</c:v>
                </c:pt>
                <c:pt idx="574">
                  <c:v>1140</c:v>
                </c:pt>
                <c:pt idx="575">
                  <c:v>750</c:v>
                </c:pt>
                <c:pt idx="576">
                  <c:v>620</c:v>
                </c:pt>
                <c:pt idx="577">
                  <c:v>660</c:v>
                </c:pt>
                <c:pt idx="578">
                  <c:v>660</c:v>
                </c:pt>
                <c:pt idx="579">
                  <c:v>410</c:v>
                </c:pt>
                <c:pt idx="580">
                  <c:v>440</c:v>
                </c:pt>
                <c:pt idx="581">
                  <c:v>630</c:v>
                </c:pt>
                <c:pt idx="582">
                  <c:v>730</c:v>
                </c:pt>
                <c:pt idx="583">
                  <c:v>220</c:v>
                </c:pt>
                <c:pt idx="584">
                  <c:v>610</c:v>
                </c:pt>
                <c:pt idx="585">
                  <c:v>720</c:v>
                </c:pt>
                <c:pt idx="586">
                  <c:v>740</c:v>
                </c:pt>
                <c:pt idx="587">
                  <c:v>740</c:v>
                </c:pt>
                <c:pt idx="588">
                  <c:v>770</c:v>
                </c:pt>
                <c:pt idx="589">
                  <c:v>590</c:v>
                </c:pt>
                <c:pt idx="590">
                  <c:v>1330</c:v>
                </c:pt>
                <c:pt idx="591">
                  <c:v>910</c:v>
                </c:pt>
                <c:pt idx="592">
                  <c:v>330</c:v>
                </c:pt>
                <c:pt idx="593">
                  <c:v>870</c:v>
                </c:pt>
                <c:pt idx="594">
                  <c:v>790</c:v>
                </c:pt>
                <c:pt idx="595">
                  <c:v>1270</c:v>
                </c:pt>
                <c:pt idx="596">
                  <c:v>590</c:v>
                </c:pt>
                <c:pt idx="597">
                  <c:v>1080</c:v>
                </c:pt>
                <c:pt idx="598">
                  <c:v>830</c:v>
                </c:pt>
                <c:pt idx="599">
                  <c:v>910</c:v>
                </c:pt>
                <c:pt idx="600">
                  <c:v>830</c:v>
                </c:pt>
                <c:pt idx="601">
                  <c:v>1380</c:v>
                </c:pt>
                <c:pt idx="602">
                  <c:v>1180</c:v>
                </c:pt>
                <c:pt idx="603">
                  <c:v>770</c:v>
                </c:pt>
                <c:pt idx="604">
                  <c:v>680</c:v>
                </c:pt>
                <c:pt idx="605">
                  <c:v>910</c:v>
                </c:pt>
                <c:pt idx="606">
                  <c:v>540</c:v>
                </c:pt>
                <c:pt idx="607">
                  <c:v>760</c:v>
                </c:pt>
                <c:pt idx="608">
                  <c:v>760</c:v>
                </c:pt>
                <c:pt idx="609">
                  <c:v>730</c:v>
                </c:pt>
                <c:pt idx="610">
                  <c:v>430</c:v>
                </c:pt>
                <c:pt idx="611">
                  <c:v>1000</c:v>
                </c:pt>
                <c:pt idx="612">
                  <c:v>660</c:v>
                </c:pt>
                <c:pt idx="613">
                  <c:v>930</c:v>
                </c:pt>
                <c:pt idx="614">
                  <c:v>760</c:v>
                </c:pt>
                <c:pt idx="615">
                  <c:v>370</c:v>
                </c:pt>
                <c:pt idx="616">
                  <c:v>630</c:v>
                </c:pt>
                <c:pt idx="617">
                  <c:v>360</c:v>
                </c:pt>
                <c:pt idx="618">
                  <c:v>630</c:v>
                </c:pt>
                <c:pt idx="619">
                  <c:v>670</c:v>
                </c:pt>
                <c:pt idx="620">
                  <c:v>690</c:v>
                </c:pt>
                <c:pt idx="621">
                  <c:v>830</c:v>
                </c:pt>
                <c:pt idx="622">
                  <c:v>720</c:v>
                </c:pt>
                <c:pt idx="623">
                  <c:v>520</c:v>
                </c:pt>
                <c:pt idx="624">
                  <c:v>750</c:v>
                </c:pt>
                <c:pt idx="625">
                  <c:v>1070</c:v>
                </c:pt>
                <c:pt idx="626">
                  <c:v>590</c:v>
                </c:pt>
                <c:pt idx="627">
                  <c:v>600</c:v>
                </c:pt>
                <c:pt idx="628">
                  <c:v>380</c:v>
                </c:pt>
                <c:pt idx="629">
                  <c:v>830</c:v>
                </c:pt>
                <c:pt idx="630">
                  <c:v>940</c:v>
                </c:pt>
                <c:pt idx="631">
                  <c:v>560</c:v>
                </c:pt>
                <c:pt idx="632">
                  <c:v>1030</c:v>
                </c:pt>
                <c:pt idx="633">
                  <c:v>730</c:v>
                </c:pt>
                <c:pt idx="634">
                  <c:v>890</c:v>
                </c:pt>
                <c:pt idx="635">
                  <c:v>1140</c:v>
                </c:pt>
                <c:pt idx="636">
                  <c:v>590</c:v>
                </c:pt>
                <c:pt idx="637">
                  <c:v>580</c:v>
                </c:pt>
                <c:pt idx="638">
                  <c:v>310</c:v>
                </c:pt>
                <c:pt idx="639">
                  <c:v>720</c:v>
                </c:pt>
                <c:pt idx="640">
                  <c:v>490</c:v>
                </c:pt>
                <c:pt idx="641">
                  <c:v>1010</c:v>
                </c:pt>
                <c:pt idx="642">
                  <c:v>680</c:v>
                </c:pt>
                <c:pt idx="643">
                  <c:v>1020</c:v>
                </c:pt>
                <c:pt idx="644">
                  <c:v>1050</c:v>
                </c:pt>
                <c:pt idx="645">
                  <c:v>740</c:v>
                </c:pt>
                <c:pt idx="646">
                  <c:v>410</c:v>
                </c:pt>
                <c:pt idx="647">
                  <c:v>770</c:v>
                </c:pt>
                <c:pt idx="648">
                  <c:v>1400</c:v>
                </c:pt>
                <c:pt idx="649">
                  <c:v>860</c:v>
                </c:pt>
                <c:pt idx="650">
                  <c:v>840</c:v>
                </c:pt>
                <c:pt idx="651">
                  <c:v>950</c:v>
                </c:pt>
                <c:pt idx="652">
                  <c:v>940</c:v>
                </c:pt>
                <c:pt idx="653">
                  <c:v>930</c:v>
                </c:pt>
                <c:pt idx="654">
                  <c:v>1060</c:v>
                </c:pt>
                <c:pt idx="655">
                  <c:v>560</c:v>
                </c:pt>
                <c:pt idx="656">
                  <c:v>670</c:v>
                </c:pt>
                <c:pt idx="657">
                  <c:v>540</c:v>
                </c:pt>
                <c:pt idx="658">
                  <c:v>1010</c:v>
                </c:pt>
                <c:pt idx="659">
                  <c:v>1340</c:v>
                </c:pt>
                <c:pt idx="660">
                  <c:v>980</c:v>
                </c:pt>
                <c:pt idx="661">
                  <c:v>630</c:v>
                </c:pt>
                <c:pt idx="662">
                  <c:v>1110</c:v>
                </c:pt>
                <c:pt idx="663">
                  <c:v>700</c:v>
                </c:pt>
                <c:pt idx="664">
                  <c:v>580</c:v>
                </c:pt>
                <c:pt idx="665">
                  <c:v>1050</c:v>
                </c:pt>
                <c:pt idx="666">
                  <c:v>790</c:v>
                </c:pt>
                <c:pt idx="667">
                  <c:v>600</c:v>
                </c:pt>
                <c:pt idx="668">
                  <c:v>440</c:v>
                </c:pt>
                <c:pt idx="669">
                  <c:v>1340</c:v>
                </c:pt>
                <c:pt idx="670">
                  <c:v>1250</c:v>
                </c:pt>
                <c:pt idx="671">
                  <c:v>990</c:v>
                </c:pt>
                <c:pt idx="672">
                  <c:v>290</c:v>
                </c:pt>
                <c:pt idx="673">
                  <c:v>350</c:v>
                </c:pt>
                <c:pt idx="674">
                  <c:v>210</c:v>
                </c:pt>
                <c:pt idx="675">
                  <c:v>810</c:v>
                </c:pt>
                <c:pt idx="676">
                  <c:v>790</c:v>
                </c:pt>
                <c:pt idx="677">
                  <c:v>780</c:v>
                </c:pt>
                <c:pt idx="678">
                  <c:v>730</c:v>
                </c:pt>
                <c:pt idx="679">
                  <c:v>1040</c:v>
                </c:pt>
                <c:pt idx="680">
                  <c:v>760</c:v>
                </c:pt>
                <c:pt idx="681">
                  <c:v>570</c:v>
                </c:pt>
                <c:pt idx="682">
                  <c:v>620</c:v>
                </c:pt>
                <c:pt idx="683">
                  <c:v>310</c:v>
                </c:pt>
                <c:pt idx="684">
                  <c:v>310</c:v>
                </c:pt>
                <c:pt idx="685">
                  <c:v>790</c:v>
                </c:pt>
                <c:pt idx="686">
                  <c:v>490</c:v>
                </c:pt>
                <c:pt idx="687">
                  <c:v>230</c:v>
                </c:pt>
                <c:pt idx="688">
                  <c:v>900</c:v>
                </c:pt>
                <c:pt idx="689">
                  <c:v>640</c:v>
                </c:pt>
                <c:pt idx="690">
                  <c:v>840</c:v>
                </c:pt>
                <c:pt idx="691">
                  <c:v>780</c:v>
                </c:pt>
                <c:pt idx="692">
                  <c:v>480</c:v>
                </c:pt>
                <c:pt idx="693">
                  <c:v>1040</c:v>
                </c:pt>
                <c:pt idx="694">
                  <c:v>870</c:v>
                </c:pt>
                <c:pt idx="695">
                  <c:v>530</c:v>
                </c:pt>
                <c:pt idx="696">
                  <c:v>750</c:v>
                </c:pt>
                <c:pt idx="697">
                  <c:v>840</c:v>
                </c:pt>
                <c:pt idx="698">
                  <c:v>800</c:v>
                </c:pt>
                <c:pt idx="699">
                  <c:v>660</c:v>
                </c:pt>
                <c:pt idx="700">
                  <c:v>560</c:v>
                </c:pt>
                <c:pt idx="701">
                  <c:v>910</c:v>
                </c:pt>
                <c:pt idx="702">
                  <c:v>480</c:v>
                </c:pt>
                <c:pt idx="703">
                  <c:v>700</c:v>
                </c:pt>
                <c:pt idx="704">
                  <c:v>660</c:v>
                </c:pt>
                <c:pt idx="705">
                  <c:v>1170</c:v>
                </c:pt>
                <c:pt idx="706">
                  <c:v>1020</c:v>
                </c:pt>
                <c:pt idx="707">
                  <c:v>580</c:v>
                </c:pt>
                <c:pt idx="708">
                  <c:v>610</c:v>
                </c:pt>
                <c:pt idx="709">
                  <c:v>590</c:v>
                </c:pt>
                <c:pt idx="710">
                  <c:v>190</c:v>
                </c:pt>
                <c:pt idx="711">
                  <c:v>490</c:v>
                </c:pt>
                <c:pt idx="712">
                  <c:v>680</c:v>
                </c:pt>
                <c:pt idx="713">
                  <c:v>670</c:v>
                </c:pt>
                <c:pt idx="714">
                  <c:v>1070</c:v>
                </c:pt>
                <c:pt idx="715">
                  <c:v>1110</c:v>
                </c:pt>
                <c:pt idx="716">
                  <c:v>560</c:v>
                </c:pt>
                <c:pt idx="717">
                  <c:v>1100</c:v>
                </c:pt>
                <c:pt idx="718">
                  <c:v>970</c:v>
                </c:pt>
                <c:pt idx="719">
                  <c:v>930</c:v>
                </c:pt>
                <c:pt idx="720">
                  <c:v>1040</c:v>
                </c:pt>
                <c:pt idx="721">
                  <c:v>1120</c:v>
                </c:pt>
                <c:pt idx="722">
                  <c:v>910</c:v>
                </c:pt>
                <c:pt idx="723">
                  <c:v>440</c:v>
                </c:pt>
                <c:pt idx="724">
                  <c:v>530</c:v>
                </c:pt>
                <c:pt idx="725">
                  <c:v>900</c:v>
                </c:pt>
                <c:pt idx="726">
                  <c:v>740</c:v>
                </c:pt>
                <c:pt idx="727">
                  <c:v>1020</c:v>
                </c:pt>
                <c:pt idx="728">
                  <c:v>970</c:v>
                </c:pt>
                <c:pt idx="729">
                  <c:v>890</c:v>
                </c:pt>
                <c:pt idx="730">
                  <c:v>550</c:v>
                </c:pt>
                <c:pt idx="731">
                  <c:v>520</c:v>
                </c:pt>
                <c:pt idx="732">
                  <c:v>950</c:v>
                </c:pt>
                <c:pt idx="733">
                  <c:v>650</c:v>
                </c:pt>
                <c:pt idx="734">
                  <c:v>860</c:v>
                </c:pt>
                <c:pt idx="735">
                  <c:v>320</c:v>
                </c:pt>
                <c:pt idx="736">
                  <c:v>860</c:v>
                </c:pt>
                <c:pt idx="737">
                  <c:v>900</c:v>
                </c:pt>
                <c:pt idx="738">
                  <c:v>550</c:v>
                </c:pt>
                <c:pt idx="739">
                  <c:v>770</c:v>
                </c:pt>
                <c:pt idx="740">
                  <c:v>710</c:v>
                </c:pt>
                <c:pt idx="741">
                  <c:v>840</c:v>
                </c:pt>
                <c:pt idx="742">
                  <c:v>860</c:v>
                </c:pt>
                <c:pt idx="743">
                  <c:v>870</c:v>
                </c:pt>
                <c:pt idx="744">
                  <c:v>660</c:v>
                </c:pt>
                <c:pt idx="745">
                  <c:v>930</c:v>
                </c:pt>
                <c:pt idx="746">
                  <c:v>1020</c:v>
                </c:pt>
                <c:pt idx="747">
                  <c:v>1190</c:v>
                </c:pt>
                <c:pt idx="748">
                  <c:v>1140</c:v>
                </c:pt>
                <c:pt idx="749">
                  <c:v>490</c:v>
                </c:pt>
                <c:pt idx="750">
                  <c:v>1170</c:v>
                </c:pt>
                <c:pt idx="751">
                  <c:v>480</c:v>
                </c:pt>
                <c:pt idx="752">
                  <c:v>930</c:v>
                </c:pt>
                <c:pt idx="753">
                  <c:v>890</c:v>
                </c:pt>
                <c:pt idx="754">
                  <c:v>680</c:v>
                </c:pt>
                <c:pt idx="755">
                  <c:v>740</c:v>
                </c:pt>
                <c:pt idx="756">
                  <c:v>990</c:v>
                </c:pt>
                <c:pt idx="757">
                  <c:v>680</c:v>
                </c:pt>
                <c:pt idx="758">
                  <c:v>820</c:v>
                </c:pt>
                <c:pt idx="759">
                  <c:v>440</c:v>
                </c:pt>
                <c:pt idx="760">
                  <c:v>900</c:v>
                </c:pt>
                <c:pt idx="761">
                  <c:v>1080</c:v>
                </c:pt>
                <c:pt idx="762">
                  <c:v>830</c:v>
                </c:pt>
                <c:pt idx="763">
                  <c:v>310</c:v>
                </c:pt>
                <c:pt idx="764">
                  <c:v>730</c:v>
                </c:pt>
                <c:pt idx="765">
                  <c:v>740</c:v>
                </c:pt>
                <c:pt idx="766">
                  <c:v>960</c:v>
                </c:pt>
                <c:pt idx="767">
                  <c:v>790</c:v>
                </c:pt>
                <c:pt idx="768">
                  <c:v>700</c:v>
                </c:pt>
                <c:pt idx="769">
                  <c:v>750</c:v>
                </c:pt>
                <c:pt idx="770">
                  <c:v>590</c:v>
                </c:pt>
                <c:pt idx="771">
                  <c:v>570</c:v>
                </c:pt>
                <c:pt idx="772">
                  <c:v>660</c:v>
                </c:pt>
                <c:pt idx="773">
                  <c:v>700</c:v>
                </c:pt>
                <c:pt idx="774">
                  <c:v>1070</c:v>
                </c:pt>
                <c:pt idx="775">
                  <c:v>660</c:v>
                </c:pt>
                <c:pt idx="776">
                  <c:v>840</c:v>
                </c:pt>
                <c:pt idx="777">
                  <c:v>850</c:v>
                </c:pt>
                <c:pt idx="778">
                  <c:v>600</c:v>
                </c:pt>
                <c:pt idx="779">
                  <c:v>710</c:v>
                </c:pt>
                <c:pt idx="780">
                  <c:v>450</c:v>
                </c:pt>
                <c:pt idx="781">
                  <c:v>740</c:v>
                </c:pt>
                <c:pt idx="782">
                  <c:v>1240</c:v>
                </c:pt>
                <c:pt idx="783">
                  <c:v>570</c:v>
                </c:pt>
                <c:pt idx="784">
                  <c:v>580</c:v>
                </c:pt>
                <c:pt idx="785">
                  <c:v>450</c:v>
                </c:pt>
                <c:pt idx="786">
                  <c:v>790</c:v>
                </c:pt>
                <c:pt idx="787">
                  <c:v>1040</c:v>
                </c:pt>
                <c:pt idx="788">
                  <c:v>670</c:v>
                </c:pt>
                <c:pt idx="789">
                  <c:v>370</c:v>
                </c:pt>
                <c:pt idx="790">
                  <c:v>620</c:v>
                </c:pt>
                <c:pt idx="791">
                  <c:v>1010</c:v>
                </c:pt>
                <c:pt idx="792">
                  <c:v>550</c:v>
                </c:pt>
                <c:pt idx="793">
                  <c:v>800</c:v>
                </c:pt>
                <c:pt idx="794">
                  <c:v>610</c:v>
                </c:pt>
                <c:pt idx="795">
                  <c:v>1090</c:v>
                </c:pt>
                <c:pt idx="796">
                  <c:v>700</c:v>
                </c:pt>
                <c:pt idx="797">
                  <c:v>830</c:v>
                </c:pt>
                <c:pt idx="798">
                  <c:v>850</c:v>
                </c:pt>
                <c:pt idx="799">
                  <c:v>1260</c:v>
                </c:pt>
                <c:pt idx="800">
                  <c:v>1030</c:v>
                </c:pt>
                <c:pt idx="801">
                  <c:v>1160</c:v>
                </c:pt>
                <c:pt idx="802">
                  <c:v>880</c:v>
                </c:pt>
                <c:pt idx="803">
                  <c:v>420</c:v>
                </c:pt>
                <c:pt idx="804">
                  <c:v>770</c:v>
                </c:pt>
                <c:pt idx="805">
                  <c:v>910</c:v>
                </c:pt>
                <c:pt idx="806">
                  <c:v>1110</c:v>
                </c:pt>
                <c:pt idx="807">
                  <c:v>510</c:v>
                </c:pt>
                <c:pt idx="808">
                  <c:v>780</c:v>
                </c:pt>
                <c:pt idx="809">
                  <c:v>790</c:v>
                </c:pt>
                <c:pt idx="810">
                  <c:v>1090</c:v>
                </c:pt>
                <c:pt idx="811">
                  <c:v>1270</c:v>
                </c:pt>
                <c:pt idx="812">
                  <c:v>1260</c:v>
                </c:pt>
                <c:pt idx="813">
                  <c:v>330</c:v>
                </c:pt>
                <c:pt idx="814">
                  <c:v>540</c:v>
                </c:pt>
                <c:pt idx="815">
                  <c:v>720</c:v>
                </c:pt>
                <c:pt idx="816">
                  <c:v>670</c:v>
                </c:pt>
                <c:pt idx="817">
                  <c:v>770</c:v>
                </c:pt>
                <c:pt idx="818">
                  <c:v>860</c:v>
                </c:pt>
                <c:pt idx="819">
                  <c:v>410</c:v>
                </c:pt>
                <c:pt idx="820">
                  <c:v>900</c:v>
                </c:pt>
                <c:pt idx="821">
                  <c:v>480</c:v>
                </c:pt>
                <c:pt idx="822">
                  <c:v>540</c:v>
                </c:pt>
                <c:pt idx="823">
                  <c:v>760</c:v>
                </c:pt>
                <c:pt idx="824">
                  <c:v>280</c:v>
                </c:pt>
                <c:pt idx="825">
                  <c:v>1120</c:v>
                </c:pt>
                <c:pt idx="826">
                  <c:v>160</c:v>
                </c:pt>
                <c:pt idx="827">
                  <c:v>620</c:v>
                </c:pt>
                <c:pt idx="828">
                  <c:v>440</c:v>
                </c:pt>
                <c:pt idx="829">
                  <c:v>870</c:v>
                </c:pt>
                <c:pt idx="830">
                  <c:v>900</c:v>
                </c:pt>
                <c:pt idx="831">
                  <c:v>710</c:v>
                </c:pt>
                <c:pt idx="832">
                  <c:v>590</c:v>
                </c:pt>
                <c:pt idx="833">
                  <c:v>910</c:v>
                </c:pt>
                <c:pt idx="834">
                  <c:v>1320</c:v>
                </c:pt>
                <c:pt idx="835">
                  <c:v>1000</c:v>
                </c:pt>
                <c:pt idx="836">
                  <c:v>670</c:v>
                </c:pt>
                <c:pt idx="837">
                  <c:v>610</c:v>
                </c:pt>
                <c:pt idx="838">
                  <c:v>1050</c:v>
                </c:pt>
                <c:pt idx="839">
                  <c:v>480</c:v>
                </c:pt>
                <c:pt idx="840">
                  <c:v>770</c:v>
                </c:pt>
                <c:pt idx="841">
                  <c:v>340</c:v>
                </c:pt>
                <c:pt idx="842">
                  <c:v>580</c:v>
                </c:pt>
                <c:pt idx="843">
                  <c:v>900</c:v>
                </c:pt>
                <c:pt idx="844">
                  <c:v>700</c:v>
                </c:pt>
                <c:pt idx="845">
                  <c:v>860</c:v>
                </c:pt>
                <c:pt idx="846">
                  <c:v>540</c:v>
                </c:pt>
                <c:pt idx="847">
                  <c:v>970</c:v>
                </c:pt>
                <c:pt idx="848">
                  <c:v>1560</c:v>
                </c:pt>
                <c:pt idx="849">
                  <c:v>790</c:v>
                </c:pt>
                <c:pt idx="850">
                  <c:v>1020</c:v>
                </c:pt>
                <c:pt idx="851">
                  <c:v>790</c:v>
                </c:pt>
                <c:pt idx="852">
                  <c:v>880</c:v>
                </c:pt>
                <c:pt idx="853">
                  <c:v>550</c:v>
                </c:pt>
                <c:pt idx="854">
                  <c:v>550</c:v>
                </c:pt>
                <c:pt idx="855">
                  <c:v>950</c:v>
                </c:pt>
                <c:pt idx="856">
                  <c:v>810</c:v>
                </c:pt>
                <c:pt idx="857">
                  <c:v>390</c:v>
                </c:pt>
                <c:pt idx="858">
                  <c:v>860</c:v>
                </c:pt>
                <c:pt idx="859">
                  <c:v>850</c:v>
                </c:pt>
                <c:pt idx="860">
                  <c:v>660</c:v>
                </c:pt>
                <c:pt idx="861">
                  <c:v>830</c:v>
                </c:pt>
                <c:pt idx="862">
                  <c:v>640</c:v>
                </c:pt>
                <c:pt idx="863">
                  <c:v>750</c:v>
                </c:pt>
                <c:pt idx="864">
                  <c:v>1170</c:v>
                </c:pt>
                <c:pt idx="865">
                  <c:v>790</c:v>
                </c:pt>
                <c:pt idx="866">
                  <c:v>900</c:v>
                </c:pt>
                <c:pt idx="867">
                  <c:v>370</c:v>
                </c:pt>
                <c:pt idx="868">
                  <c:v>980</c:v>
                </c:pt>
                <c:pt idx="869">
                  <c:v>1170</c:v>
                </c:pt>
                <c:pt idx="870">
                  <c:v>800</c:v>
                </c:pt>
                <c:pt idx="871">
                  <c:v>1100</c:v>
                </c:pt>
                <c:pt idx="872">
                  <c:v>1070</c:v>
                </c:pt>
                <c:pt idx="873">
                  <c:v>830</c:v>
                </c:pt>
                <c:pt idx="874">
                  <c:v>1210</c:v>
                </c:pt>
                <c:pt idx="875">
                  <c:v>540</c:v>
                </c:pt>
                <c:pt idx="876">
                  <c:v>100</c:v>
                </c:pt>
                <c:pt idx="877">
                  <c:v>820</c:v>
                </c:pt>
                <c:pt idx="878">
                  <c:v>1210</c:v>
                </c:pt>
                <c:pt idx="879">
                  <c:v>810</c:v>
                </c:pt>
                <c:pt idx="880">
                  <c:v>780</c:v>
                </c:pt>
                <c:pt idx="881">
                  <c:v>1160</c:v>
                </c:pt>
                <c:pt idx="882">
                  <c:v>590</c:v>
                </c:pt>
                <c:pt idx="883">
                  <c:v>1140</c:v>
                </c:pt>
                <c:pt idx="884">
                  <c:v>690</c:v>
                </c:pt>
                <c:pt idx="885">
                  <c:v>560</c:v>
                </c:pt>
                <c:pt idx="886">
                  <c:v>1150</c:v>
                </c:pt>
                <c:pt idx="887">
                  <c:v>140</c:v>
                </c:pt>
                <c:pt idx="888">
                  <c:v>670</c:v>
                </c:pt>
                <c:pt idx="889">
                  <c:v>650</c:v>
                </c:pt>
                <c:pt idx="890">
                  <c:v>1220</c:v>
                </c:pt>
                <c:pt idx="891">
                  <c:v>1080</c:v>
                </c:pt>
                <c:pt idx="892">
                  <c:v>850</c:v>
                </c:pt>
                <c:pt idx="893">
                  <c:v>1060</c:v>
                </c:pt>
                <c:pt idx="894">
                  <c:v>770</c:v>
                </c:pt>
                <c:pt idx="895">
                  <c:v>1110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27-46F3-99E9-BBAB6CC495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8664608"/>
        <c:axId val="638317704"/>
      </c:scatterChart>
      <c:valAx>
        <c:axId val="468664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Number of Items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317704"/>
        <c:crosses val="autoZero"/>
        <c:crossBetween val="midCat"/>
      </c:valAx>
      <c:valAx>
        <c:axId val="638317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Daily</a:t>
                </a:r>
                <a:r>
                  <a:rPr lang="en-US" b="1" baseline="0">
                    <a:solidFill>
                      <a:schemeClr val="tx1"/>
                    </a:solidFill>
                  </a:rPr>
                  <a:t> Customer Count</a:t>
                </a:r>
                <a:endParaRPr lang="en-US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664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chemeClr val="tx1"/>
                </a:solidFill>
              </a:rPr>
              <a:t>How does the number of items available affect </a:t>
            </a:r>
          </a:p>
          <a:p>
            <a:pPr>
              <a:defRPr/>
            </a:pPr>
            <a:r>
              <a:rPr lang="en-US" sz="1400" b="1" i="0" u="none" strike="noStrike" kern="1200" spc="0" baseline="0">
                <a:solidFill>
                  <a:schemeClr val="tx1"/>
                </a:solidFill>
              </a:rPr>
              <a:t>   the daily customer count?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25400" cap="rnd" cmpd="sng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Dataset!$C$2:$C$897</c:f>
              <c:numCache>
                <c:formatCode>_(* #,##0_);_(* \(#,##0\);_(* "-"??_);_(@_)</c:formatCode>
                <c:ptCount val="896"/>
                <c:pt idx="0">
                  <c:v>1961</c:v>
                </c:pt>
                <c:pt idx="1">
                  <c:v>1752</c:v>
                </c:pt>
                <c:pt idx="2">
                  <c:v>1609</c:v>
                </c:pt>
                <c:pt idx="3">
                  <c:v>1748</c:v>
                </c:pt>
                <c:pt idx="4">
                  <c:v>2111</c:v>
                </c:pt>
                <c:pt idx="5">
                  <c:v>1733</c:v>
                </c:pt>
                <c:pt idx="6">
                  <c:v>1858</c:v>
                </c:pt>
                <c:pt idx="7">
                  <c:v>1507</c:v>
                </c:pt>
                <c:pt idx="8">
                  <c:v>1321</c:v>
                </c:pt>
                <c:pt idx="9">
                  <c:v>1235</c:v>
                </c:pt>
                <c:pt idx="10">
                  <c:v>1439</c:v>
                </c:pt>
                <c:pt idx="11">
                  <c:v>2098</c:v>
                </c:pt>
                <c:pt idx="12">
                  <c:v>2064</c:v>
                </c:pt>
                <c:pt idx="13">
                  <c:v>1931</c:v>
                </c:pt>
                <c:pt idx="14">
                  <c:v>1756</c:v>
                </c:pt>
                <c:pt idx="15">
                  <c:v>1950</c:v>
                </c:pt>
                <c:pt idx="16">
                  <c:v>1907</c:v>
                </c:pt>
                <c:pt idx="17">
                  <c:v>2045</c:v>
                </c:pt>
                <c:pt idx="18">
                  <c:v>1731</c:v>
                </c:pt>
                <c:pt idx="19">
                  <c:v>2340</c:v>
                </c:pt>
                <c:pt idx="20">
                  <c:v>1700</c:v>
                </c:pt>
                <c:pt idx="21">
                  <c:v>1746</c:v>
                </c:pt>
                <c:pt idx="22">
                  <c:v>2065</c:v>
                </c:pt>
                <c:pt idx="23">
                  <c:v>1752</c:v>
                </c:pt>
                <c:pt idx="24">
                  <c:v>1488</c:v>
                </c:pt>
                <c:pt idx="25">
                  <c:v>2073</c:v>
                </c:pt>
                <c:pt idx="26">
                  <c:v>1777</c:v>
                </c:pt>
                <c:pt idx="27">
                  <c:v>1648</c:v>
                </c:pt>
                <c:pt idx="28">
                  <c:v>1943</c:v>
                </c:pt>
                <c:pt idx="29">
                  <c:v>2071</c:v>
                </c:pt>
                <c:pt idx="30">
                  <c:v>1746</c:v>
                </c:pt>
                <c:pt idx="31">
                  <c:v>1508</c:v>
                </c:pt>
                <c:pt idx="32">
                  <c:v>1608</c:v>
                </c:pt>
                <c:pt idx="33">
                  <c:v>2163</c:v>
                </c:pt>
                <c:pt idx="34">
                  <c:v>1648</c:v>
                </c:pt>
                <c:pt idx="35">
                  <c:v>2230</c:v>
                </c:pt>
                <c:pt idx="36">
                  <c:v>1744</c:v>
                </c:pt>
                <c:pt idx="37">
                  <c:v>1411</c:v>
                </c:pt>
                <c:pt idx="38">
                  <c:v>2204</c:v>
                </c:pt>
                <c:pt idx="39">
                  <c:v>1516</c:v>
                </c:pt>
                <c:pt idx="40">
                  <c:v>1725</c:v>
                </c:pt>
                <c:pt idx="41">
                  <c:v>1152</c:v>
                </c:pt>
                <c:pt idx="42">
                  <c:v>2001</c:v>
                </c:pt>
                <c:pt idx="43">
                  <c:v>2117</c:v>
                </c:pt>
                <c:pt idx="44">
                  <c:v>1194</c:v>
                </c:pt>
                <c:pt idx="45">
                  <c:v>1471</c:v>
                </c:pt>
                <c:pt idx="46">
                  <c:v>2087</c:v>
                </c:pt>
                <c:pt idx="47">
                  <c:v>1982</c:v>
                </c:pt>
                <c:pt idx="48">
                  <c:v>1776</c:v>
                </c:pt>
                <c:pt idx="49">
                  <c:v>1688</c:v>
                </c:pt>
                <c:pt idx="50">
                  <c:v>1820</c:v>
                </c:pt>
                <c:pt idx="51">
                  <c:v>1880</c:v>
                </c:pt>
                <c:pt idx="52">
                  <c:v>1288</c:v>
                </c:pt>
                <c:pt idx="53">
                  <c:v>2240</c:v>
                </c:pt>
                <c:pt idx="54">
                  <c:v>1898</c:v>
                </c:pt>
                <c:pt idx="55">
                  <c:v>1701</c:v>
                </c:pt>
                <c:pt idx="56">
                  <c:v>2060</c:v>
                </c:pt>
                <c:pt idx="57">
                  <c:v>1763</c:v>
                </c:pt>
                <c:pt idx="58">
                  <c:v>2104</c:v>
                </c:pt>
                <c:pt idx="59">
                  <c:v>2070</c:v>
                </c:pt>
                <c:pt idx="60">
                  <c:v>2045</c:v>
                </c:pt>
                <c:pt idx="61">
                  <c:v>2391</c:v>
                </c:pt>
                <c:pt idx="62">
                  <c:v>1748</c:v>
                </c:pt>
                <c:pt idx="63">
                  <c:v>1561</c:v>
                </c:pt>
                <c:pt idx="64">
                  <c:v>1821</c:v>
                </c:pt>
                <c:pt idx="65">
                  <c:v>2052</c:v>
                </c:pt>
                <c:pt idx="66">
                  <c:v>2262</c:v>
                </c:pt>
                <c:pt idx="67">
                  <c:v>1681</c:v>
                </c:pt>
                <c:pt idx="68">
                  <c:v>1941</c:v>
                </c:pt>
                <c:pt idx="69">
                  <c:v>1576</c:v>
                </c:pt>
                <c:pt idx="70">
                  <c:v>2019</c:v>
                </c:pt>
                <c:pt idx="71">
                  <c:v>1380</c:v>
                </c:pt>
                <c:pt idx="72">
                  <c:v>1073</c:v>
                </c:pt>
                <c:pt idx="73">
                  <c:v>1749</c:v>
                </c:pt>
                <c:pt idx="74">
                  <c:v>1833</c:v>
                </c:pt>
                <c:pt idx="75">
                  <c:v>1956</c:v>
                </c:pt>
                <c:pt idx="76">
                  <c:v>1520</c:v>
                </c:pt>
                <c:pt idx="77">
                  <c:v>1475</c:v>
                </c:pt>
                <c:pt idx="78">
                  <c:v>2044</c:v>
                </c:pt>
                <c:pt idx="79">
                  <c:v>1761</c:v>
                </c:pt>
                <c:pt idx="80">
                  <c:v>1711</c:v>
                </c:pt>
                <c:pt idx="81">
                  <c:v>1858</c:v>
                </c:pt>
                <c:pt idx="82">
                  <c:v>1723</c:v>
                </c:pt>
                <c:pt idx="83">
                  <c:v>1884</c:v>
                </c:pt>
                <c:pt idx="84">
                  <c:v>1525</c:v>
                </c:pt>
                <c:pt idx="85">
                  <c:v>1760</c:v>
                </c:pt>
                <c:pt idx="86">
                  <c:v>2342</c:v>
                </c:pt>
                <c:pt idx="87">
                  <c:v>1506</c:v>
                </c:pt>
                <c:pt idx="88">
                  <c:v>1468</c:v>
                </c:pt>
                <c:pt idx="89">
                  <c:v>1758</c:v>
                </c:pt>
                <c:pt idx="90">
                  <c:v>1912</c:v>
                </c:pt>
                <c:pt idx="91">
                  <c:v>2617</c:v>
                </c:pt>
                <c:pt idx="92">
                  <c:v>2205</c:v>
                </c:pt>
                <c:pt idx="93">
                  <c:v>1655</c:v>
                </c:pt>
                <c:pt idx="94">
                  <c:v>2305</c:v>
                </c:pt>
                <c:pt idx="95">
                  <c:v>2385</c:v>
                </c:pt>
                <c:pt idx="96">
                  <c:v>2235</c:v>
                </c:pt>
                <c:pt idx="97">
                  <c:v>2171</c:v>
                </c:pt>
                <c:pt idx="98">
                  <c:v>2147</c:v>
                </c:pt>
                <c:pt idx="99">
                  <c:v>1899</c:v>
                </c:pt>
                <c:pt idx="100">
                  <c:v>1321</c:v>
                </c:pt>
                <c:pt idx="101">
                  <c:v>2294</c:v>
                </c:pt>
                <c:pt idx="102">
                  <c:v>1500</c:v>
                </c:pt>
                <c:pt idx="103">
                  <c:v>1655</c:v>
                </c:pt>
                <c:pt idx="104">
                  <c:v>1587</c:v>
                </c:pt>
                <c:pt idx="105">
                  <c:v>1434</c:v>
                </c:pt>
                <c:pt idx="106">
                  <c:v>2031</c:v>
                </c:pt>
                <c:pt idx="107">
                  <c:v>2311</c:v>
                </c:pt>
                <c:pt idx="108">
                  <c:v>1878</c:v>
                </c:pt>
                <c:pt idx="109">
                  <c:v>1700</c:v>
                </c:pt>
                <c:pt idx="110">
                  <c:v>1382</c:v>
                </c:pt>
                <c:pt idx="111">
                  <c:v>1787</c:v>
                </c:pt>
                <c:pt idx="112">
                  <c:v>2248</c:v>
                </c:pt>
                <c:pt idx="113">
                  <c:v>1927</c:v>
                </c:pt>
                <c:pt idx="114">
                  <c:v>2287</c:v>
                </c:pt>
                <c:pt idx="115">
                  <c:v>1503</c:v>
                </c:pt>
                <c:pt idx="116">
                  <c:v>1379</c:v>
                </c:pt>
                <c:pt idx="117">
                  <c:v>2046</c:v>
                </c:pt>
                <c:pt idx="118">
                  <c:v>1798</c:v>
                </c:pt>
                <c:pt idx="119">
                  <c:v>2017</c:v>
                </c:pt>
                <c:pt idx="120">
                  <c:v>1727</c:v>
                </c:pt>
                <c:pt idx="121">
                  <c:v>1835</c:v>
                </c:pt>
                <c:pt idx="122">
                  <c:v>1669</c:v>
                </c:pt>
                <c:pt idx="123">
                  <c:v>2333</c:v>
                </c:pt>
                <c:pt idx="124">
                  <c:v>1390</c:v>
                </c:pt>
                <c:pt idx="125">
                  <c:v>2137</c:v>
                </c:pt>
                <c:pt idx="126">
                  <c:v>2241</c:v>
                </c:pt>
                <c:pt idx="127">
                  <c:v>2051</c:v>
                </c:pt>
                <c:pt idx="128">
                  <c:v>1636</c:v>
                </c:pt>
                <c:pt idx="129">
                  <c:v>1654</c:v>
                </c:pt>
                <c:pt idx="130">
                  <c:v>1595</c:v>
                </c:pt>
                <c:pt idx="131">
                  <c:v>1270</c:v>
                </c:pt>
                <c:pt idx="132">
                  <c:v>1672</c:v>
                </c:pt>
                <c:pt idx="133">
                  <c:v>2071</c:v>
                </c:pt>
                <c:pt idx="134">
                  <c:v>1638</c:v>
                </c:pt>
                <c:pt idx="135">
                  <c:v>1993</c:v>
                </c:pt>
                <c:pt idx="136">
                  <c:v>1972</c:v>
                </c:pt>
                <c:pt idx="137">
                  <c:v>1905</c:v>
                </c:pt>
                <c:pt idx="138">
                  <c:v>2187</c:v>
                </c:pt>
                <c:pt idx="139">
                  <c:v>1412</c:v>
                </c:pt>
                <c:pt idx="140">
                  <c:v>2374</c:v>
                </c:pt>
                <c:pt idx="141">
                  <c:v>2042</c:v>
                </c:pt>
                <c:pt idx="142">
                  <c:v>1456</c:v>
                </c:pt>
                <c:pt idx="143">
                  <c:v>1805</c:v>
                </c:pt>
                <c:pt idx="144">
                  <c:v>1770</c:v>
                </c:pt>
                <c:pt idx="145">
                  <c:v>1762</c:v>
                </c:pt>
                <c:pt idx="146">
                  <c:v>1750</c:v>
                </c:pt>
                <c:pt idx="147">
                  <c:v>1486</c:v>
                </c:pt>
                <c:pt idx="148">
                  <c:v>1480</c:v>
                </c:pt>
                <c:pt idx="149">
                  <c:v>2300</c:v>
                </c:pt>
                <c:pt idx="150">
                  <c:v>1629</c:v>
                </c:pt>
                <c:pt idx="151">
                  <c:v>1986</c:v>
                </c:pt>
                <c:pt idx="152">
                  <c:v>1855</c:v>
                </c:pt>
                <c:pt idx="153">
                  <c:v>1963</c:v>
                </c:pt>
                <c:pt idx="154">
                  <c:v>1663</c:v>
                </c:pt>
                <c:pt idx="155">
                  <c:v>1734</c:v>
                </c:pt>
                <c:pt idx="156">
                  <c:v>1921</c:v>
                </c:pt>
                <c:pt idx="157">
                  <c:v>1696</c:v>
                </c:pt>
                <c:pt idx="158">
                  <c:v>932</c:v>
                </c:pt>
                <c:pt idx="159">
                  <c:v>1534</c:v>
                </c:pt>
                <c:pt idx="160">
                  <c:v>2078</c:v>
                </c:pt>
                <c:pt idx="161">
                  <c:v>1657</c:v>
                </c:pt>
                <c:pt idx="162">
                  <c:v>1723</c:v>
                </c:pt>
                <c:pt idx="163">
                  <c:v>2474</c:v>
                </c:pt>
                <c:pt idx="164">
                  <c:v>2176</c:v>
                </c:pt>
                <c:pt idx="165">
                  <c:v>1133</c:v>
                </c:pt>
                <c:pt idx="166">
                  <c:v>1763</c:v>
                </c:pt>
                <c:pt idx="167">
                  <c:v>1606</c:v>
                </c:pt>
                <c:pt idx="168">
                  <c:v>1487</c:v>
                </c:pt>
                <c:pt idx="169">
                  <c:v>1765</c:v>
                </c:pt>
                <c:pt idx="170">
                  <c:v>1599</c:v>
                </c:pt>
                <c:pt idx="171">
                  <c:v>1837</c:v>
                </c:pt>
                <c:pt idx="172">
                  <c:v>1207</c:v>
                </c:pt>
                <c:pt idx="173">
                  <c:v>2145</c:v>
                </c:pt>
                <c:pt idx="174">
                  <c:v>1832</c:v>
                </c:pt>
                <c:pt idx="175">
                  <c:v>1619</c:v>
                </c:pt>
                <c:pt idx="176">
                  <c:v>1848</c:v>
                </c:pt>
                <c:pt idx="177">
                  <c:v>1902</c:v>
                </c:pt>
                <c:pt idx="178">
                  <c:v>2032</c:v>
                </c:pt>
                <c:pt idx="179">
                  <c:v>1941</c:v>
                </c:pt>
                <c:pt idx="180">
                  <c:v>1939</c:v>
                </c:pt>
                <c:pt idx="181">
                  <c:v>1396</c:v>
                </c:pt>
                <c:pt idx="182">
                  <c:v>2339</c:v>
                </c:pt>
                <c:pt idx="183">
                  <c:v>2053</c:v>
                </c:pt>
                <c:pt idx="184">
                  <c:v>1692</c:v>
                </c:pt>
                <c:pt idx="185">
                  <c:v>1717</c:v>
                </c:pt>
                <c:pt idx="186">
                  <c:v>1796</c:v>
                </c:pt>
                <c:pt idx="187">
                  <c:v>1985</c:v>
                </c:pt>
                <c:pt idx="188">
                  <c:v>1569</c:v>
                </c:pt>
                <c:pt idx="189">
                  <c:v>2000</c:v>
                </c:pt>
                <c:pt idx="190">
                  <c:v>1649</c:v>
                </c:pt>
                <c:pt idx="191">
                  <c:v>2148</c:v>
                </c:pt>
                <c:pt idx="192">
                  <c:v>1770</c:v>
                </c:pt>
                <c:pt idx="193">
                  <c:v>2115</c:v>
                </c:pt>
                <c:pt idx="194">
                  <c:v>1982</c:v>
                </c:pt>
                <c:pt idx="195">
                  <c:v>2215</c:v>
                </c:pt>
                <c:pt idx="196">
                  <c:v>1791</c:v>
                </c:pt>
                <c:pt idx="197">
                  <c:v>1827</c:v>
                </c:pt>
                <c:pt idx="198">
                  <c:v>1808</c:v>
                </c:pt>
                <c:pt idx="199">
                  <c:v>1371</c:v>
                </c:pt>
                <c:pt idx="200">
                  <c:v>1744</c:v>
                </c:pt>
                <c:pt idx="201">
                  <c:v>1558</c:v>
                </c:pt>
                <c:pt idx="202">
                  <c:v>1579</c:v>
                </c:pt>
                <c:pt idx="203">
                  <c:v>1192</c:v>
                </c:pt>
                <c:pt idx="204">
                  <c:v>1857</c:v>
                </c:pt>
                <c:pt idx="205">
                  <c:v>2149</c:v>
                </c:pt>
                <c:pt idx="206">
                  <c:v>1853</c:v>
                </c:pt>
                <c:pt idx="207">
                  <c:v>1677</c:v>
                </c:pt>
                <c:pt idx="208">
                  <c:v>2055</c:v>
                </c:pt>
                <c:pt idx="209">
                  <c:v>1872</c:v>
                </c:pt>
                <c:pt idx="210">
                  <c:v>1572</c:v>
                </c:pt>
                <c:pt idx="211">
                  <c:v>1807</c:v>
                </c:pt>
                <c:pt idx="212">
                  <c:v>1988</c:v>
                </c:pt>
                <c:pt idx="213">
                  <c:v>2245</c:v>
                </c:pt>
                <c:pt idx="214">
                  <c:v>1725</c:v>
                </c:pt>
                <c:pt idx="215">
                  <c:v>1909</c:v>
                </c:pt>
                <c:pt idx="216">
                  <c:v>1899</c:v>
                </c:pt>
                <c:pt idx="217">
                  <c:v>1829</c:v>
                </c:pt>
                <c:pt idx="218">
                  <c:v>1737</c:v>
                </c:pt>
                <c:pt idx="219">
                  <c:v>1687</c:v>
                </c:pt>
                <c:pt idx="220">
                  <c:v>1742</c:v>
                </c:pt>
                <c:pt idx="221">
                  <c:v>1922</c:v>
                </c:pt>
                <c:pt idx="222">
                  <c:v>1527</c:v>
                </c:pt>
                <c:pt idx="223">
                  <c:v>1606</c:v>
                </c:pt>
                <c:pt idx="224">
                  <c:v>1962</c:v>
                </c:pt>
                <c:pt idx="225">
                  <c:v>2175</c:v>
                </c:pt>
                <c:pt idx="226">
                  <c:v>2227</c:v>
                </c:pt>
                <c:pt idx="227">
                  <c:v>2053</c:v>
                </c:pt>
                <c:pt idx="228">
                  <c:v>1595</c:v>
                </c:pt>
                <c:pt idx="229">
                  <c:v>1634</c:v>
                </c:pt>
                <c:pt idx="230">
                  <c:v>1628</c:v>
                </c:pt>
                <c:pt idx="231">
                  <c:v>1661</c:v>
                </c:pt>
                <c:pt idx="232">
                  <c:v>1499</c:v>
                </c:pt>
                <c:pt idx="233">
                  <c:v>1649</c:v>
                </c:pt>
                <c:pt idx="234">
                  <c:v>1658</c:v>
                </c:pt>
                <c:pt idx="235">
                  <c:v>2110</c:v>
                </c:pt>
                <c:pt idx="236">
                  <c:v>1434</c:v>
                </c:pt>
                <c:pt idx="237">
                  <c:v>1505</c:v>
                </c:pt>
                <c:pt idx="238">
                  <c:v>2247</c:v>
                </c:pt>
                <c:pt idx="239">
                  <c:v>2244</c:v>
                </c:pt>
                <c:pt idx="240">
                  <c:v>1609</c:v>
                </c:pt>
                <c:pt idx="241">
                  <c:v>1848</c:v>
                </c:pt>
                <c:pt idx="242">
                  <c:v>1861</c:v>
                </c:pt>
                <c:pt idx="243">
                  <c:v>2397</c:v>
                </c:pt>
                <c:pt idx="244">
                  <c:v>1418</c:v>
                </c:pt>
                <c:pt idx="245">
                  <c:v>2003</c:v>
                </c:pt>
                <c:pt idx="246">
                  <c:v>1539</c:v>
                </c:pt>
                <c:pt idx="247">
                  <c:v>1559</c:v>
                </c:pt>
                <c:pt idx="248">
                  <c:v>2097</c:v>
                </c:pt>
                <c:pt idx="249">
                  <c:v>1976</c:v>
                </c:pt>
                <c:pt idx="250">
                  <c:v>1648</c:v>
                </c:pt>
                <c:pt idx="251">
                  <c:v>1845</c:v>
                </c:pt>
                <c:pt idx="252">
                  <c:v>1907</c:v>
                </c:pt>
                <c:pt idx="253">
                  <c:v>1719</c:v>
                </c:pt>
                <c:pt idx="254">
                  <c:v>1925</c:v>
                </c:pt>
                <c:pt idx="255">
                  <c:v>1735</c:v>
                </c:pt>
                <c:pt idx="256">
                  <c:v>2003</c:v>
                </c:pt>
                <c:pt idx="257">
                  <c:v>1231</c:v>
                </c:pt>
                <c:pt idx="258">
                  <c:v>2394</c:v>
                </c:pt>
                <c:pt idx="259">
                  <c:v>1370</c:v>
                </c:pt>
                <c:pt idx="260">
                  <c:v>1426</c:v>
                </c:pt>
                <c:pt idx="261">
                  <c:v>1106</c:v>
                </c:pt>
                <c:pt idx="262">
                  <c:v>1433</c:v>
                </c:pt>
                <c:pt idx="263">
                  <c:v>2254</c:v>
                </c:pt>
                <c:pt idx="264">
                  <c:v>1397</c:v>
                </c:pt>
                <c:pt idx="265">
                  <c:v>1492</c:v>
                </c:pt>
                <c:pt idx="266">
                  <c:v>1660</c:v>
                </c:pt>
                <c:pt idx="267">
                  <c:v>2030</c:v>
                </c:pt>
                <c:pt idx="268">
                  <c:v>1456</c:v>
                </c:pt>
                <c:pt idx="269">
                  <c:v>1777</c:v>
                </c:pt>
                <c:pt idx="270">
                  <c:v>1439</c:v>
                </c:pt>
                <c:pt idx="271">
                  <c:v>2220</c:v>
                </c:pt>
                <c:pt idx="272">
                  <c:v>1571</c:v>
                </c:pt>
                <c:pt idx="273">
                  <c:v>1901</c:v>
                </c:pt>
                <c:pt idx="274">
                  <c:v>1967</c:v>
                </c:pt>
                <c:pt idx="275">
                  <c:v>1805</c:v>
                </c:pt>
                <c:pt idx="276">
                  <c:v>2109</c:v>
                </c:pt>
                <c:pt idx="277">
                  <c:v>1869</c:v>
                </c:pt>
                <c:pt idx="278">
                  <c:v>2197</c:v>
                </c:pt>
                <c:pt idx="279">
                  <c:v>1571</c:v>
                </c:pt>
                <c:pt idx="280">
                  <c:v>1515</c:v>
                </c:pt>
                <c:pt idx="281">
                  <c:v>2073</c:v>
                </c:pt>
                <c:pt idx="282">
                  <c:v>1848</c:v>
                </c:pt>
                <c:pt idx="283">
                  <c:v>1646</c:v>
                </c:pt>
                <c:pt idx="284">
                  <c:v>2216</c:v>
                </c:pt>
                <c:pt idx="285">
                  <c:v>1215</c:v>
                </c:pt>
                <c:pt idx="286">
                  <c:v>1586</c:v>
                </c:pt>
                <c:pt idx="287">
                  <c:v>1799</c:v>
                </c:pt>
                <c:pt idx="288">
                  <c:v>1674</c:v>
                </c:pt>
                <c:pt idx="289">
                  <c:v>2364</c:v>
                </c:pt>
                <c:pt idx="290">
                  <c:v>1264</c:v>
                </c:pt>
                <c:pt idx="291">
                  <c:v>1093</c:v>
                </c:pt>
                <c:pt idx="292">
                  <c:v>1622</c:v>
                </c:pt>
                <c:pt idx="293">
                  <c:v>1576</c:v>
                </c:pt>
                <c:pt idx="294">
                  <c:v>1803</c:v>
                </c:pt>
                <c:pt idx="295">
                  <c:v>1548</c:v>
                </c:pt>
                <c:pt idx="296">
                  <c:v>1436</c:v>
                </c:pt>
                <c:pt idx="297">
                  <c:v>1352</c:v>
                </c:pt>
                <c:pt idx="298">
                  <c:v>1768</c:v>
                </c:pt>
                <c:pt idx="299">
                  <c:v>1288</c:v>
                </c:pt>
                <c:pt idx="300">
                  <c:v>1885</c:v>
                </c:pt>
                <c:pt idx="301">
                  <c:v>1916</c:v>
                </c:pt>
                <c:pt idx="302">
                  <c:v>1648</c:v>
                </c:pt>
                <c:pt idx="303">
                  <c:v>1892</c:v>
                </c:pt>
                <c:pt idx="304">
                  <c:v>1314</c:v>
                </c:pt>
                <c:pt idx="305">
                  <c:v>1681</c:v>
                </c:pt>
                <c:pt idx="306">
                  <c:v>1813</c:v>
                </c:pt>
                <c:pt idx="307">
                  <c:v>1654</c:v>
                </c:pt>
                <c:pt idx="308">
                  <c:v>1871</c:v>
                </c:pt>
                <c:pt idx="309">
                  <c:v>1946</c:v>
                </c:pt>
                <c:pt idx="310">
                  <c:v>1889</c:v>
                </c:pt>
                <c:pt idx="311">
                  <c:v>2396</c:v>
                </c:pt>
                <c:pt idx="312">
                  <c:v>1806</c:v>
                </c:pt>
                <c:pt idx="313">
                  <c:v>2008</c:v>
                </c:pt>
                <c:pt idx="314">
                  <c:v>2131</c:v>
                </c:pt>
                <c:pt idx="315">
                  <c:v>1554</c:v>
                </c:pt>
                <c:pt idx="316">
                  <c:v>1659</c:v>
                </c:pt>
                <c:pt idx="317">
                  <c:v>1484</c:v>
                </c:pt>
                <c:pt idx="318">
                  <c:v>1586</c:v>
                </c:pt>
                <c:pt idx="319">
                  <c:v>1825</c:v>
                </c:pt>
                <c:pt idx="320">
                  <c:v>1459</c:v>
                </c:pt>
                <c:pt idx="321">
                  <c:v>1429</c:v>
                </c:pt>
                <c:pt idx="322">
                  <c:v>1734</c:v>
                </c:pt>
                <c:pt idx="323">
                  <c:v>2147</c:v>
                </c:pt>
                <c:pt idx="324">
                  <c:v>1645</c:v>
                </c:pt>
                <c:pt idx="325">
                  <c:v>1810</c:v>
                </c:pt>
                <c:pt idx="326">
                  <c:v>1736</c:v>
                </c:pt>
                <c:pt idx="327">
                  <c:v>2157</c:v>
                </c:pt>
                <c:pt idx="328">
                  <c:v>1954</c:v>
                </c:pt>
                <c:pt idx="329">
                  <c:v>1948</c:v>
                </c:pt>
                <c:pt idx="330">
                  <c:v>1273</c:v>
                </c:pt>
                <c:pt idx="331">
                  <c:v>1968</c:v>
                </c:pt>
                <c:pt idx="332">
                  <c:v>1473</c:v>
                </c:pt>
                <c:pt idx="333">
                  <c:v>1957</c:v>
                </c:pt>
                <c:pt idx="334">
                  <c:v>1973</c:v>
                </c:pt>
                <c:pt idx="335">
                  <c:v>2278</c:v>
                </c:pt>
                <c:pt idx="336">
                  <c:v>1583</c:v>
                </c:pt>
                <c:pt idx="337">
                  <c:v>1750</c:v>
                </c:pt>
                <c:pt idx="338">
                  <c:v>1764</c:v>
                </c:pt>
                <c:pt idx="339">
                  <c:v>1172</c:v>
                </c:pt>
                <c:pt idx="340">
                  <c:v>2290</c:v>
                </c:pt>
                <c:pt idx="341">
                  <c:v>1999</c:v>
                </c:pt>
                <c:pt idx="342">
                  <c:v>1952</c:v>
                </c:pt>
                <c:pt idx="343">
                  <c:v>1375</c:v>
                </c:pt>
                <c:pt idx="344">
                  <c:v>2390</c:v>
                </c:pt>
                <c:pt idx="345">
                  <c:v>2378</c:v>
                </c:pt>
                <c:pt idx="346">
                  <c:v>1879</c:v>
                </c:pt>
                <c:pt idx="347">
                  <c:v>2138</c:v>
                </c:pt>
                <c:pt idx="348">
                  <c:v>1634</c:v>
                </c:pt>
                <c:pt idx="349">
                  <c:v>2228</c:v>
                </c:pt>
                <c:pt idx="350">
                  <c:v>1546</c:v>
                </c:pt>
                <c:pt idx="351">
                  <c:v>1897</c:v>
                </c:pt>
                <c:pt idx="352">
                  <c:v>1686</c:v>
                </c:pt>
                <c:pt idx="353">
                  <c:v>1709</c:v>
                </c:pt>
                <c:pt idx="354">
                  <c:v>1707</c:v>
                </c:pt>
                <c:pt idx="355">
                  <c:v>1511</c:v>
                </c:pt>
                <c:pt idx="356">
                  <c:v>2134</c:v>
                </c:pt>
                <c:pt idx="357">
                  <c:v>1822</c:v>
                </c:pt>
                <c:pt idx="358">
                  <c:v>1216</c:v>
                </c:pt>
                <c:pt idx="359">
                  <c:v>1799</c:v>
                </c:pt>
                <c:pt idx="360">
                  <c:v>2095</c:v>
                </c:pt>
                <c:pt idx="361">
                  <c:v>1468</c:v>
                </c:pt>
                <c:pt idx="362">
                  <c:v>1877</c:v>
                </c:pt>
                <c:pt idx="363">
                  <c:v>1670</c:v>
                </c:pt>
                <c:pt idx="364">
                  <c:v>1369</c:v>
                </c:pt>
                <c:pt idx="365">
                  <c:v>1837</c:v>
                </c:pt>
                <c:pt idx="366">
                  <c:v>1476</c:v>
                </c:pt>
                <c:pt idx="367">
                  <c:v>1774</c:v>
                </c:pt>
                <c:pt idx="368">
                  <c:v>1678</c:v>
                </c:pt>
                <c:pt idx="369">
                  <c:v>2112</c:v>
                </c:pt>
                <c:pt idx="370">
                  <c:v>1322</c:v>
                </c:pt>
                <c:pt idx="371">
                  <c:v>1305</c:v>
                </c:pt>
                <c:pt idx="372">
                  <c:v>2254</c:v>
                </c:pt>
                <c:pt idx="373">
                  <c:v>2306</c:v>
                </c:pt>
                <c:pt idx="374">
                  <c:v>2343</c:v>
                </c:pt>
                <c:pt idx="375">
                  <c:v>1683</c:v>
                </c:pt>
                <c:pt idx="376">
                  <c:v>1774</c:v>
                </c:pt>
                <c:pt idx="377">
                  <c:v>1699</c:v>
                </c:pt>
                <c:pt idx="378">
                  <c:v>1345</c:v>
                </c:pt>
                <c:pt idx="379">
                  <c:v>2026</c:v>
                </c:pt>
                <c:pt idx="380">
                  <c:v>1946</c:v>
                </c:pt>
                <c:pt idx="381">
                  <c:v>1467</c:v>
                </c:pt>
                <c:pt idx="382">
                  <c:v>1737</c:v>
                </c:pt>
                <c:pt idx="383">
                  <c:v>1881</c:v>
                </c:pt>
                <c:pt idx="384">
                  <c:v>1852</c:v>
                </c:pt>
                <c:pt idx="385">
                  <c:v>1800</c:v>
                </c:pt>
                <c:pt idx="386">
                  <c:v>1697</c:v>
                </c:pt>
                <c:pt idx="387">
                  <c:v>1801</c:v>
                </c:pt>
                <c:pt idx="388">
                  <c:v>1589</c:v>
                </c:pt>
                <c:pt idx="389">
                  <c:v>1562</c:v>
                </c:pt>
                <c:pt idx="390">
                  <c:v>1799</c:v>
                </c:pt>
                <c:pt idx="391">
                  <c:v>1680</c:v>
                </c:pt>
                <c:pt idx="392">
                  <c:v>1502</c:v>
                </c:pt>
                <c:pt idx="393">
                  <c:v>2280</c:v>
                </c:pt>
                <c:pt idx="394">
                  <c:v>1464</c:v>
                </c:pt>
                <c:pt idx="395">
                  <c:v>1829</c:v>
                </c:pt>
                <c:pt idx="396">
                  <c:v>2044</c:v>
                </c:pt>
                <c:pt idx="397">
                  <c:v>1381</c:v>
                </c:pt>
                <c:pt idx="398">
                  <c:v>2493</c:v>
                </c:pt>
                <c:pt idx="399">
                  <c:v>2254</c:v>
                </c:pt>
                <c:pt idx="400">
                  <c:v>2056</c:v>
                </c:pt>
                <c:pt idx="401">
                  <c:v>1773</c:v>
                </c:pt>
                <c:pt idx="402">
                  <c:v>1724</c:v>
                </c:pt>
                <c:pt idx="403">
                  <c:v>1896</c:v>
                </c:pt>
                <c:pt idx="404">
                  <c:v>2374</c:v>
                </c:pt>
                <c:pt idx="405">
                  <c:v>1893</c:v>
                </c:pt>
                <c:pt idx="406">
                  <c:v>1059</c:v>
                </c:pt>
                <c:pt idx="407">
                  <c:v>1943</c:v>
                </c:pt>
                <c:pt idx="408">
                  <c:v>1587</c:v>
                </c:pt>
                <c:pt idx="409">
                  <c:v>1605</c:v>
                </c:pt>
                <c:pt idx="410">
                  <c:v>1704</c:v>
                </c:pt>
                <c:pt idx="411">
                  <c:v>1719</c:v>
                </c:pt>
                <c:pt idx="412">
                  <c:v>2280</c:v>
                </c:pt>
                <c:pt idx="413">
                  <c:v>1583</c:v>
                </c:pt>
                <c:pt idx="414">
                  <c:v>1670</c:v>
                </c:pt>
                <c:pt idx="415">
                  <c:v>1732</c:v>
                </c:pt>
                <c:pt idx="416">
                  <c:v>1733</c:v>
                </c:pt>
                <c:pt idx="417">
                  <c:v>1724</c:v>
                </c:pt>
                <c:pt idx="418">
                  <c:v>1530</c:v>
                </c:pt>
                <c:pt idx="419">
                  <c:v>1710</c:v>
                </c:pt>
                <c:pt idx="420">
                  <c:v>1404</c:v>
                </c:pt>
                <c:pt idx="421">
                  <c:v>1405</c:v>
                </c:pt>
                <c:pt idx="422">
                  <c:v>1662</c:v>
                </c:pt>
                <c:pt idx="423">
                  <c:v>1755</c:v>
                </c:pt>
                <c:pt idx="424">
                  <c:v>1523</c:v>
                </c:pt>
                <c:pt idx="425">
                  <c:v>2133</c:v>
                </c:pt>
                <c:pt idx="426">
                  <c:v>1375</c:v>
                </c:pt>
                <c:pt idx="427">
                  <c:v>2042</c:v>
                </c:pt>
                <c:pt idx="428">
                  <c:v>2145</c:v>
                </c:pt>
                <c:pt idx="429">
                  <c:v>1918</c:v>
                </c:pt>
                <c:pt idx="430">
                  <c:v>1943</c:v>
                </c:pt>
                <c:pt idx="431">
                  <c:v>1571</c:v>
                </c:pt>
                <c:pt idx="432">
                  <c:v>1638</c:v>
                </c:pt>
                <c:pt idx="433">
                  <c:v>1503</c:v>
                </c:pt>
                <c:pt idx="434">
                  <c:v>1635</c:v>
                </c:pt>
                <c:pt idx="435">
                  <c:v>1836</c:v>
                </c:pt>
                <c:pt idx="436">
                  <c:v>2101</c:v>
                </c:pt>
                <c:pt idx="437">
                  <c:v>1820</c:v>
                </c:pt>
                <c:pt idx="438">
                  <c:v>1561</c:v>
                </c:pt>
                <c:pt idx="439">
                  <c:v>2304</c:v>
                </c:pt>
                <c:pt idx="440">
                  <c:v>2076</c:v>
                </c:pt>
                <c:pt idx="441">
                  <c:v>1491</c:v>
                </c:pt>
                <c:pt idx="442">
                  <c:v>1766</c:v>
                </c:pt>
                <c:pt idx="443">
                  <c:v>1570</c:v>
                </c:pt>
                <c:pt idx="444">
                  <c:v>1959</c:v>
                </c:pt>
                <c:pt idx="445">
                  <c:v>1869</c:v>
                </c:pt>
                <c:pt idx="446">
                  <c:v>1428</c:v>
                </c:pt>
                <c:pt idx="447">
                  <c:v>2123</c:v>
                </c:pt>
                <c:pt idx="448">
                  <c:v>1656</c:v>
                </c:pt>
                <c:pt idx="449">
                  <c:v>2015</c:v>
                </c:pt>
                <c:pt idx="450">
                  <c:v>1759</c:v>
                </c:pt>
                <c:pt idx="451">
                  <c:v>2137</c:v>
                </c:pt>
                <c:pt idx="452">
                  <c:v>1291</c:v>
                </c:pt>
                <c:pt idx="453">
                  <c:v>2154</c:v>
                </c:pt>
                <c:pt idx="454">
                  <c:v>1790</c:v>
                </c:pt>
                <c:pt idx="455">
                  <c:v>1598</c:v>
                </c:pt>
                <c:pt idx="456">
                  <c:v>1757</c:v>
                </c:pt>
                <c:pt idx="457">
                  <c:v>1411</c:v>
                </c:pt>
                <c:pt idx="458">
                  <c:v>1610</c:v>
                </c:pt>
                <c:pt idx="459">
                  <c:v>1668</c:v>
                </c:pt>
                <c:pt idx="460">
                  <c:v>1821</c:v>
                </c:pt>
                <c:pt idx="461">
                  <c:v>1940</c:v>
                </c:pt>
                <c:pt idx="462">
                  <c:v>2233</c:v>
                </c:pt>
                <c:pt idx="463">
                  <c:v>1411</c:v>
                </c:pt>
                <c:pt idx="464">
                  <c:v>1737</c:v>
                </c:pt>
                <c:pt idx="465">
                  <c:v>2065</c:v>
                </c:pt>
                <c:pt idx="466">
                  <c:v>2667</c:v>
                </c:pt>
                <c:pt idx="467">
                  <c:v>1783</c:v>
                </c:pt>
                <c:pt idx="468">
                  <c:v>1279</c:v>
                </c:pt>
                <c:pt idx="469">
                  <c:v>2436</c:v>
                </c:pt>
                <c:pt idx="470">
                  <c:v>1919</c:v>
                </c:pt>
                <c:pt idx="471">
                  <c:v>1417</c:v>
                </c:pt>
                <c:pt idx="472">
                  <c:v>1690</c:v>
                </c:pt>
                <c:pt idx="473">
                  <c:v>1840</c:v>
                </c:pt>
                <c:pt idx="474">
                  <c:v>2195</c:v>
                </c:pt>
                <c:pt idx="475">
                  <c:v>1764</c:v>
                </c:pt>
                <c:pt idx="476">
                  <c:v>1462</c:v>
                </c:pt>
                <c:pt idx="477">
                  <c:v>1480</c:v>
                </c:pt>
                <c:pt idx="478">
                  <c:v>2108</c:v>
                </c:pt>
                <c:pt idx="479">
                  <c:v>1121</c:v>
                </c:pt>
                <c:pt idx="480">
                  <c:v>2132</c:v>
                </c:pt>
                <c:pt idx="481">
                  <c:v>2002</c:v>
                </c:pt>
                <c:pt idx="482">
                  <c:v>2046</c:v>
                </c:pt>
                <c:pt idx="483">
                  <c:v>2204</c:v>
                </c:pt>
                <c:pt idx="484">
                  <c:v>1597</c:v>
                </c:pt>
                <c:pt idx="485">
                  <c:v>1719</c:v>
                </c:pt>
                <c:pt idx="486">
                  <c:v>2111</c:v>
                </c:pt>
                <c:pt idx="487">
                  <c:v>1571</c:v>
                </c:pt>
                <c:pt idx="488">
                  <c:v>1466</c:v>
                </c:pt>
                <c:pt idx="489">
                  <c:v>1838</c:v>
                </c:pt>
                <c:pt idx="490">
                  <c:v>1388</c:v>
                </c:pt>
                <c:pt idx="491">
                  <c:v>1695</c:v>
                </c:pt>
                <c:pt idx="492">
                  <c:v>1770</c:v>
                </c:pt>
                <c:pt idx="493">
                  <c:v>1574</c:v>
                </c:pt>
                <c:pt idx="494">
                  <c:v>1943</c:v>
                </c:pt>
                <c:pt idx="495">
                  <c:v>1342</c:v>
                </c:pt>
                <c:pt idx="496">
                  <c:v>1440</c:v>
                </c:pt>
                <c:pt idx="497">
                  <c:v>1087</c:v>
                </c:pt>
                <c:pt idx="498">
                  <c:v>1422</c:v>
                </c:pt>
                <c:pt idx="499">
                  <c:v>1601</c:v>
                </c:pt>
                <c:pt idx="500">
                  <c:v>1660</c:v>
                </c:pt>
                <c:pt idx="501">
                  <c:v>1906</c:v>
                </c:pt>
                <c:pt idx="502">
                  <c:v>2284</c:v>
                </c:pt>
                <c:pt idx="503">
                  <c:v>1774</c:v>
                </c:pt>
                <c:pt idx="504">
                  <c:v>1607</c:v>
                </c:pt>
                <c:pt idx="505">
                  <c:v>1846</c:v>
                </c:pt>
                <c:pt idx="506">
                  <c:v>2142</c:v>
                </c:pt>
                <c:pt idx="507">
                  <c:v>1477</c:v>
                </c:pt>
                <c:pt idx="508">
                  <c:v>1787</c:v>
                </c:pt>
                <c:pt idx="509">
                  <c:v>2058</c:v>
                </c:pt>
                <c:pt idx="510">
                  <c:v>2022</c:v>
                </c:pt>
                <c:pt idx="511">
                  <c:v>1490</c:v>
                </c:pt>
                <c:pt idx="512">
                  <c:v>1421</c:v>
                </c:pt>
                <c:pt idx="513">
                  <c:v>2208</c:v>
                </c:pt>
                <c:pt idx="514">
                  <c:v>1523</c:v>
                </c:pt>
                <c:pt idx="515">
                  <c:v>2084</c:v>
                </c:pt>
                <c:pt idx="516">
                  <c:v>1948</c:v>
                </c:pt>
                <c:pt idx="517">
                  <c:v>1616</c:v>
                </c:pt>
                <c:pt idx="518">
                  <c:v>1817</c:v>
                </c:pt>
                <c:pt idx="519">
                  <c:v>1788</c:v>
                </c:pt>
                <c:pt idx="520">
                  <c:v>2117</c:v>
                </c:pt>
                <c:pt idx="521">
                  <c:v>2037</c:v>
                </c:pt>
                <c:pt idx="522">
                  <c:v>1836</c:v>
                </c:pt>
                <c:pt idx="523">
                  <c:v>1968</c:v>
                </c:pt>
                <c:pt idx="524">
                  <c:v>1384</c:v>
                </c:pt>
                <c:pt idx="525">
                  <c:v>1194</c:v>
                </c:pt>
                <c:pt idx="526">
                  <c:v>2236</c:v>
                </c:pt>
                <c:pt idx="527">
                  <c:v>1869</c:v>
                </c:pt>
                <c:pt idx="528">
                  <c:v>2064</c:v>
                </c:pt>
                <c:pt idx="529">
                  <c:v>1844</c:v>
                </c:pt>
                <c:pt idx="530">
                  <c:v>1777</c:v>
                </c:pt>
                <c:pt idx="531">
                  <c:v>1517</c:v>
                </c:pt>
                <c:pt idx="532">
                  <c:v>1981</c:v>
                </c:pt>
                <c:pt idx="533">
                  <c:v>1633</c:v>
                </c:pt>
                <c:pt idx="534">
                  <c:v>1634</c:v>
                </c:pt>
                <c:pt idx="535">
                  <c:v>1262</c:v>
                </c:pt>
                <c:pt idx="536">
                  <c:v>1445</c:v>
                </c:pt>
                <c:pt idx="537">
                  <c:v>1920</c:v>
                </c:pt>
                <c:pt idx="538">
                  <c:v>1968</c:v>
                </c:pt>
                <c:pt idx="539">
                  <c:v>1909</c:v>
                </c:pt>
                <c:pt idx="540">
                  <c:v>2647</c:v>
                </c:pt>
                <c:pt idx="541">
                  <c:v>1936</c:v>
                </c:pt>
                <c:pt idx="542">
                  <c:v>1845</c:v>
                </c:pt>
                <c:pt idx="543">
                  <c:v>1753</c:v>
                </c:pt>
                <c:pt idx="544">
                  <c:v>1519</c:v>
                </c:pt>
                <c:pt idx="545">
                  <c:v>1420</c:v>
                </c:pt>
                <c:pt idx="546">
                  <c:v>1938</c:v>
                </c:pt>
                <c:pt idx="547">
                  <c:v>1353</c:v>
                </c:pt>
                <c:pt idx="548">
                  <c:v>1481</c:v>
                </c:pt>
                <c:pt idx="549">
                  <c:v>1050</c:v>
                </c:pt>
                <c:pt idx="550">
                  <c:v>2465</c:v>
                </c:pt>
                <c:pt idx="551">
                  <c:v>2262</c:v>
                </c:pt>
                <c:pt idx="552">
                  <c:v>1842</c:v>
                </c:pt>
                <c:pt idx="553">
                  <c:v>1390</c:v>
                </c:pt>
                <c:pt idx="554">
                  <c:v>2185</c:v>
                </c:pt>
                <c:pt idx="555">
                  <c:v>2072</c:v>
                </c:pt>
                <c:pt idx="556">
                  <c:v>1138</c:v>
                </c:pt>
                <c:pt idx="557">
                  <c:v>1374</c:v>
                </c:pt>
                <c:pt idx="558">
                  <c:v>1472</c:v>
                </c:pt>
                <c:pt idx="559">
                  <c:v>1512</c:v>
                </c:pt>
                <c:pt idx="560">
                  <c:v>1650</c:v>
                </c:pt>
                <c:pt idx="561">
                  <c:v>2158</c:v>
                </c:pt>
                <c:pt idx="562">
                  <c:v>2092</c:v>
                </c:pt>
                <c:pt idx="563">
                  <c:v>1440</c:v>
                </c:pt>
                <c:pt idx="564">
                  <c:v>1743</c:v>
                </c:pt>
                <c:pt idx="565">
                  <c:v>1386</c:v>
                </c:pt>
                <c:pt idx="566">
                  <c:v>1703</c:v>
                </c:pt>
                <c:pt idx="567">
                  <c:v>2400</c:v>
                </c:pt>
                <c:pt idx="568">
                  <c:v>2146</c:v>
                </c:pt>
                <c:pt idx="569">
                  <c:v>1822</c:v>
                </c:pt>
                <c:pt idx="570">
                  <c:v>1461</c:v>
                </c:pt>
                <c:pt idx="571">
                  <c:v>2184</c:v>
                </c:pt>
                <c:pt idx="572">
                  <c:v>1375</c:v>
                </c:pt>
                <c:pt idx="573">
                  <c:v>1794</c:v>
                </c:pt>
                <c:pt idx="574">
                  <c:v>2131</c:v>
                </c:pt>
                <c:pt idx="575">
                  <c:v>1747</c:v>
                </c:pt>
                <c:pt idx="576">
                  <c:v>1372</c:v>
                </c:pt>
                <c:pt idx="577">
                  <c:v>1886</c:v>
                </c:pt>
                <c:pt idx="578">
                  <c:v>2034</c:v>
                </c:pt>
                <c:pt idx="579">
                  <c:v>2246</c:v>
                </c:pt>
                <c:pt idx="580">
                  <c:v>1406</c:v>
                </c:pt>
                <c:pt idx="581">
                  <c:v>1716</c:v>
                </c:pt>
                <c:pt idx="582">
                  <c:v>2053</c:v>
                </c:pt>
                <c:pt idx="583">
                  <c:v>1708</c:v>
                </c:pt>
                <c:pt idx="584">
                  <c:v>1831</c:v>
                </c:pt>
                <c:pt idx="585">
                  <c:v>1476</c:v>
                </c:pt>
                <c:pt idx="586">
                  <c:v>1930</c:v>
                </c:pt>
                <c:pt idx="587">
                  <c:v>1831</c:v>
                </c:pt>
                <c:pt idx="588">
                  <c:v>2174</c:v>
                </c:pt>
                <c:pt idx="589">
                  <c:v>1493</c:v>
                </c:pt>
                <c:pt idx="590">
                  <c:v>1437</c:v>
                </c:pt>
                <c:pt idx="591">
                  <c:v>2186</c:v>
                </c:pt>
                <c:pt idx="592">
                  <c:v>1202</c:v>
                </c:pt>
                <c:pt idx="593">
                  <c:v>1946</c:v>
                </c:pt>
                <c:pt idx="594">
                  <c:v>1931</c:v>
                </c:pt>
                <c:pt idx="595">
                  <c:v>1805</c:v>
                </c:pt>
                <c:pt idx="596">
                  <c:v>1125</c:v>
                </c:pt>
                <c:pt idx="597">
                  <c:v>1872</c:v>
                </c:pt>
                <c:pt idx="598">
                  <c:v>2016</c:v>
                </c:pt>
                <c:pt idx="599">
                  <c:v>1947</c:v>
                </c:pt>
                <c:pt idx="600">
                  <c:v>1722</c:v>
                </c:pt>
                <c:pt idx="601">
                  <c:v>1489</c:v>
                </c:pt>
                <c:pt idx="602">
                  <c:v>1720</c:v>
                </c:pt>
                <c:pt idx="603">
                  <c:v>1488</c:v>
                </c:pt>
                <c:pt idx="604">
                  <c:v>1306</c:v>
                </c:pt>
                <c:pt idx="605">
                  <c:v>2065</c:v>
                </c:pt>
                <c:pt idx="606">
                  <c:v>1536</c:v>
                </c:pt>
                <c:pt idx="607">
                  <c:v>1894</c:v>
                </c:pt>
                <c:pt idx="608">
                  <c:v>1945</c:v>
                </c:pt>
                <c:pt idx="609">
                  <c:v>1608</c:v>
                </c:pt>
                <c:pt idx="610">
                  <c:v>1804</c:v>
                </c:pt>
                <c:pt idx="611">
                  <c:v>1839</c:v>
                </c:pt>
                <c:pt idx="612">
                  <c:v>2014</c:v>
                </c:pt>
                <c:pt idx="613">
                  <c:v>1229</c:v>
                </c:pt>
                <c:pt idx="614">
                  <c:v>1751</c:v>
                </c:pt>
                <c:pt idx="615">
                  <c:v>1718</c:v>
                </c:pt>
                <c:pt idx="616">
                  <c:v>1701</c:v>
                </c:pt>
                <c:pt idx="617">
                  <c:v>1944</c:v>
                </c:pt>
                <c:pt idx="618">
                  <c:v>1791</c:v>
                </c:pt>
                <c:pt idx="619">
                  <c:v>1789</c:v>
                </c:pt>
                <c:pt idx="620">
                  <c:v>2342</c:v>
                </c:pt>
                <c:pt idx="621">
                  <c:v>1687</c:v>
                </c:pt>
                <c:pt idx="622">
                  <c:v>1635</c:v>
                </c:pt>
                <c:pt idx="623">
                  <c:v>1823</c:v>
                </c:pt>
                <c:pt idx="624">
                  <c:v>1284</c:v>
                </c:pt>
                <c:pt idx="625">
                  <c:v>1680</c:v>
                </c:pt>
                <c:pt idx="626">
                  <c:v>1746</c:v>
                </c:pt>
                <c:pt idx="627">
                  <c:v>1888</c:v>
                </c:pt>
                <c:pt idx="628">
                  <c:v>2408</c:v>
                </c:pt>
                <c:pt idx="629">
                  <c:v>2264</c:v>
                </c:pt>
                <c:pt idx="630">
                  <c:v>1836</c:v>
                </c:pt>
                <c:pt idx="631">
                  <c:v>1722</c:v>
                </c:pt>
                <c:pt idx="632">
                  <c:v>1869</c:v>
                </c:pt>
                <c:pt idx="633">
                  <c:v>1810</c:v>
                </c:pt>
                <c:pt idx="634">
                  <c:v>1920</c:v>
                </c:pt>
                <c:pt idx="635">
                  <c:v>2338</c:v>
                </c:pt>
                <c:pt idx="636">
                  <c:v>1822</c:v>
                </c:pt>
                <c:pt idx="637">
                  <c:v>1911</c:v>
                </c:pt>
                <c:pt idx="638">
                  <c:v>2189</c:v>
                </c:pt>
                <c:pt idx="639">
                  <c:v>1895</c:v>
                </c:pt>
                <c:pt idx="640">
                  <c:v>1749</c:v>
                </c:pt>
                <c:pt idx="641">
                  <c:v>1331</c:v>
                </c:pt>
                <c:pt idx="642">
                  <c:v>1841</c:v>
                </c:pt>
                <c:pt idx="643">
                  <c:v>1555</c:v>
                </c:pt>
                <c:pt idx="644">
                  <c:v>2121</c:v>
                </c:pt>
                <c:pt idx="645">
                  <c:v>1649</c:v>
                </c:pt>
                <c:pt idx="646">
                  <c:v>1670</c:v>
                </c:pt>
                <c:pt idx="647">
                  <c:v>1590</c:v>
                </c:pt>
                <c:pt idx="648">
                  <c:v>1794</c:v>
                </c:pt>
                <c:pt idx="649">
                  <c:v>2414</c:v>
                </c:pt>
                <c:pt idx="650">
                  <c:v>1584</c:v>
                </c:pt>
                <c:pt idx="651">
                  <c:v>1817</c:v>
                </c:pt>
                <c:pt idx="652">
                  <c:v>2145</c:v>
                </c:pt>
                <c:pt idx="653">
                  <c:v>1933</c:v>
                </c:pt>
                <c:pt idx="654">
                  <c:v>1387</c:v>
                </c:pt>
                <c:pt idx="655">
                  <c:v>1430</c:v>
                </c:pt>
                <c:pt idx="656">
                  <c:v>2065</c:v>
                </c:pt>
                <c:pt idx="657">
                  <c:v>1839</c:v>
                </c:pt>
                <c:pt idx="658">
                  <c:v>1623</c:v>
                </c:pt>
                <c:pt idx="659">
                  <c:v>1366</c:v>
                </c:pt>
                <c:pt idx="660">
                  <c:v>2020</c:v>
                </c:pt>
                <c:pt idx="661">
                  <c:v>1720</c:v>
                </c:pt>
                <c:pt idx="662">
                  <c:v>1447</c:v>
                </c:pt>
                <c:pt idx="663">
                  <c:v>2048</c:v>
                </c:pt>
                <c:pt idx="664">
                  <c:v>2111</c:v>
                </c:pt>
                <c:pt idx="665">
                  <c:v>1299</c:v>
                </c:pt>
                <c:pt idx="666">
                  <c:v>1692</c:v>
                </c:pt>
                <c:pt idx="667">
                  <c:v>1760</c:v>
                </c:pt>
                <c:pt idx="668">
                  <c:v>1278</c:v>
                </c:pt>
                <c:pt idx="669">
                  <c:v>1785</c:v>
                </c:pt>
                <c:pt idx="670">
                  <c:v>1739</c:v>
                </c:pt>
                <c:pt idx="671">
                  <c:v>2010</c:v>
                </c:pt>
                <c:pt idx="672">
                  <c:v>1958</c:v>
                </c:pt>
                <c:pt idx="673">
                  <c:v>2000</c:v>
                </c:pt>
                <c:pt idx="674">
                  <c:v>1677</c:v>
                </c:pt>
                <c:pt idx="675">
                  <c:v>2072</c:v>
                </c:pt>
                <c:pt idx="676">
                  <c:v>1472</c:v>
                </c:pt>
                <c:pt idx="677">
                  <c:v>1896</c:v>
                </c:pt>
                <c:pt idx="678">
                  <c:v>2126</c:v>
                </c:pt>
                <c:pt idx="679">
                  <c:v>1823</c:v>
                </c:pt>
                <c:pt idx="680">
                  <c:v>1958</c:v>
                </c:pt>
                <c:pt idx="681">
                  <c:v>1750</c:v>
                </c:pt>
                <c:pt idx="682">
                  <c:v>1446</c:v>
                </c:pt>
                <c:pt idx="683">
                  <c:v>2262</c:v>
                </c:pt>
                <c:pt idx="684">
                  <c:v>1820</c:v>
                </c:pt>
                <c:pt idx="685">
                  <c:v>1332</c:v>
                </c:pt>
                <c:pt idx="686">
                  <c:v>1562</c:v>
                </c:pt>
                <c:pt idx="687">
                  <c:v>1775</c:v>
                </c:pt>
                <c:pt idx="688">
                  <c:v>1401</c:v>
                </c:pt>
                <c:pt idx="689">
                  <c:v>1276</c:v>
                </c:pt>
                <c:pt idx="690">
                  <c:v>1436</c:v>
                </c:pt>
                <c:pt idx="691">
                  <c:v>1569</c:v>
                </c:pt>
                <c:pt idx="692">
                  <c:v>1858</c:v>
                </c:pt>
                <c:pt idx="693">
                  <c:v>1883</c:v>
                </c:pt>
                <c:pt idx="694">
                  <c:v>1529</c:v>
                </c:pt>
                <c:pt idx="695">
                  <c:v>1958</c:v>
                </c:pt>
                <c:pt idx="696">
                  <c:v>1455</c:v>
                </c:pt>
                <c:pt idx="697">
                  <c:v>1704</c:v>
                </c:pt>
                <c:pt idx="698">
                  <c:v>1956</c:v>
                </c:pt>
                <c:pt idx="699">
                  <c:v>1928</c:v>
                </c:pt>
                <c:pt idx="700">
                  <c:v>2262</c:v>
                </c:pt>
                <c:pt idx="701">
                  <c:v>1581</c:v>
                </c:pt>
                <c:pt idx="702">
                  <c:v>1729</c:v>
                </c:pt>
                <c:pt idx="703">
                  <c:v>2167</c:v>
                </c:pt>
                <c:pt idx="704">
                  <c:v>1120</c:v>
                </c:pt>
                <c:pt idx="705">
                  <c:v>1924</c:v>
                </c:pt>
                <c:pt idx="706">
                  <c:v>1793</c:v>
                </c:pt>
                <c:pt idx="707">
                  <c:v>2153</c:v>
                </c:pt>
                <c:pt idx="708">
                  <c:v>2032</c:v>
                </c:pt>
                <c:pt idx="709">
                  <c:v>1497</c:v>
                </c:pt>
                <c:pt idx="710">
                  <c:v>1815</c:v>
                </c:pt>
                <c:pt idx="711">
                  <c:v>1612</c:v>
                </c:pt>
                <c:pt idx="712">
                  <c:v>1844</c:v>
                </c:pt>
                <c:pt idx="713">
                  <c:v>1947</c:v>
                </c:pt>
                <c:pt idx="714">
                  <c:v>1482</c:v>
                </c:pt>
                <c:pt idx="715">
                  <c:v>2384</c:v>
                </c:pt>
                <c:pt idx="716">
                  <c:v>1154</c:v>
                </c:pt>
                <c:pt idx="717">
                  <c:v>1894</c:v>
                </c:pt>
                <c:pt idx="718">
                  <c:v>1743</c:v>
                </c:pt>
                <c:pt idx="719">
                  <c:v>2160</c:v>
                </c:pt>
                <c:pt idx="720">
                  <c:v>1338</c:v>
                </c:pt>
                <c:pt idx="721">
                  <c:v>2109</c:v>
                </c:pt>
                <c:pt idx="722">
                  <c:v>2173</c:v>
                </c:pt>
                <c:pt idx="723">
                  <c:v>1411</c:v>
                </c:pt>
                <c:pt idx="724">
                  <c:v>1795</c:v>
                </c:pt>
                <c:pt idx="725">
                  <c:v>1734</c:v>
                </c:pt>
                <c:pt idx="726">
                  <c:v>1237</c:v>
                </c:pt>
                <c:pt idx="727">
                  <c:v>1711</c:v>
                </c:pt>
                <c:pt idx="728">
                  <c:v>1773</c:v>
                </c:pt>
                <c:pt idx="729">
                  <c:v>2205</c:v>
                </c:pt>
                <c:pt idx="730">
                  <c:v>2086</c:v>
                </c:pt>
                <c:pt idx="731">
                  <c:v>2310</c:v>
                </c:pt>
                <c:pt idx="732">
                  <c:v>1999</c:v>
                </c:pt>
                <c:pt idx="733">
                  <c:v>1999</c:v>
                </c:pt>
                <c:pt idx="734">
                  <c:v>2061</c:v>
                </c:pt>
                <c:pt idx="735">
                  <c:v>1733</c:v>
                </c:pt>
                <c:pt idx="736">
                  <c:v>1309</c:v>
                </c:pt>
                <c:pt idx="737">
                  <c:v>1351</c:v>
                </c:pt>
                <c:pt idx="738">
                  <c:v>1858</c:v>
                </c:pt>
                <c:pt idx="739">
                  <c:v>1645</c:v>
                </c:pt>
                <c:pt idx="740">
                  <c:v>1616</c:v>
                </c:pt>
                <c:pt idx="741">
                  <c:v>1802</c:v>
                </c:pt>
                <c:pt idx="742">
                  <c:v>1858</c:v>
                </c:pt>
                <c:pt idx="743">
                  <c:v>1699</c:v>
                </c:pt>
                <c:pt idx="744">
                  <c:v>1018</c:v>
                </c:pt>
                <c:pt idx="745">
                  <c:v>1728</c:v>
                </c:pt>
                <c:pt idx="746">
                  <c:v>1776</c:v>
                </c:pt>
                <c:pt idx="747">
                  <c:v>1819</c:v>
                </c:pt>
                <c:pt idx="748">
                  <c:v>1638</c:v>
                </c:pt>
                <c:pt idx="749">
                  <c:v>1683</c:v>
                </c:pt>
                <c:pt idx="750">
                  <c:v>1308</c:v>
                </c:pt>
                <c:pt idx="751">
                  <c:v>1979</c:v>
                </c:pt>
                <c:pt idx="752">
                  <c:v>2017</c:v>
                </c:pt>
                <c:pt idx="753">
                  <c:v>1749</c:v>
                </c:pt>
                <c:pt idx="754">
                  <c:v>1591</c:v>
                </c:pt>
                <c:pt idx="755">
                  <c:v>1643</c:v>
                </c:pt>
                <c:pt idx="756">
                  <c:v>1506</c:v>
                </c:pt>
                <c:pt idx="757">
                  <c:v>1683</c:v>
                </c:pt>
                <c:pt idx="758">
                  <c:v>1758</c:v>
                </c:pt>
                <c:pt idx="759">
                  <c:v>1993</c:v>
                </c:pt>
                <c:pt idx="760">
                  <c:v>1963</c:v>
                </c:pt>
                <c:pt idx="761">
                  <c:v>1771</c:v>
                </c:pt>
                <c:pt idx="762">
                  <c:v>1428</c:v>
                </c:pt>
                <c:pt idx="763">
                  <c:v>2264</c:v>
                </c:pt>
                <c:pt idx="764">
                  <c:v>1378</c:v>
                </c:pt>
                <c:pt idx="765">
                  <c:v>1881</c:v>
                </c:pt>
                <c:pt idx="766">
                  <c:v>1939</c:v>
                </c:pt>
                <c:pt idx="767">
                  <c:v>1345</c:v>
                </c:pt>
                <c:pt idx="768">
                  <c:v>1347</c:v>
                </c:pt>
                <c:pt idx="769">
                  <c:v>2349</c:v>
                </c:pt>
                <c:pt idx="770">
                  <c:v>1540</c:v>
                </c:pt>
                <c:pt idx="771">
                  <c:v>1689</c:v>
                </c:pt>
                <c:pt idx="772">
                  <c:v>1503</c:v>
                </c:pt>
                <c:pt idx="773">
                  <c:v>1815</c:v>
                </c:pt>
                <c:pt idx="774">
                  <c:v>1704</c:v>
                </c:pt>
                <c:pt idx="775">
                  <c:v>1877</c:v>
                </c:pt>
                <c:pt idx="776">
                  <c:v>1742</c:v>
                </c:pt>
                <c:pt idx="777">
                  <c:v>1798</c:v>
                </c:pt>
                <c:pt idx="778">
                  <c:v>1246</c:v>
                </c:pt>
                <c:pt idx="779">
                  <c:v>1472</c:v>
                </c:pt>
                <c:pt idx="780">
                  <c:v>1783</c:v>
                </c:pt>
                <c:pt idx="781">
                  <c:v>1871</c:v>
                </c:pt>
                <c:pt idx="782">
                  <c:v>1280</c:v>
                </c:pt>
                <c:pt idx="783">
                  <c:v>1785</c:v>
                </c:pt>
                <c:pt idx="784">
                  <c:v>2396</c:v>
                </c:pt>
                <c:pt idx="785">
                  <c:v>2368</c:v>
                </c:pt>
                <c:pt idx="786">
                  <c:v>1877</c:v>
                </c:pt>
                <c:pt idx="787">
                  <c:v>1723</c:v>
                </c:pt>
                <c:pt idx="788">
                  <c:v>1747</c:v>
                </c:pt>
                <c:pt idx="789">
                  <c:v>1548</c:v>
                </c:pt>
                <c:pt idx="790">
                  <c:v>1876</c:v>
                </c:pt>
                <c:pt idx="791">
                  <c:v>1791</c:v>
                </c:pt>
                <c:pt idx="792">
                  <c:v>1713</c:v>
                </c:pt>
                <c:pt idx="793">
                  <c:v>1672</c:v>
                </c:pt>
                <c:pt idx="794">
                  <c:v>1280</c:v>
                </c:pt>
                <c:pt idx="795">
                  <c:v>1747</c:v>
                </c:pt>
                <c:pt idx="796">
                  <c:v>1610</c:v>
                </c:pt>
                <c:pt idx="797">
                  <c:v>1808</c:v>
                </c:pt>
                <c:pt idx="798">
                  <c:v>2420</c:v>
                </c:pt>
                <c:pt idx="799">
                  <c:v>1508</c:v>
                </c:pt>
                <c:pt idx="800">
                  <c:v>1715</c:v>
                </c:pt>
                <c:pt idx="801">
                  <c:v>2248</c:v>
                </c:pt>
                <c:pt idx="802">
                  <c:v>1442</c:v>
                </c:pt>
                <c:pt idx="803">
                  <c:v>1650</c:v>
                </c:pt>
                <c:pt idx="804">
                  <c:v>2078</c:v>
                </c:pt>
                <c:pt idx="805">
                  <c:v>1902</c:v>
                </c:pt>
                <c:pt idx="806">
                  <c:v>2214</c:v>
                </c:pt>
                <c:pt idx="807">
                  <c:v>1730</c:v>
                </c:pt>
                <c:pt idx="808">
                  <c:v>1800</c:v>
                </c:pt>
                <c:pt idx="809">
                  <c:v>2008</c:v>
                </c:pt>
                <c:pt idx="810">
                  <c:v>1194</c:v>
                </c:pt>
                <c:pt idx="811">
                  <c:v>1635</c:v>
                </c:pt>
                <c:pt idx="812">
                  <c:v>1918</c:v>
                </c:pt>
                <c:pt idx="813">
                  <c:v>2252</c:v>
                </c:pt>
                <c:pt idx="814">
                  <c:v>1459</c:v>
                </c:pt>
                <c:pt idx="815">
                  <c:v>1746</c:v>
                </c:pt>
                <c:pt idx="816">
                  <c:v>1860</c:v>
                </c:pt>
                <c:pt idx="817">
                  <c:v>1962</c:v>
                </c:pt>
                <c:pt idx="818">
                  <c:v>2160</c:v>
                </c:pt>
                <c:pt idx="819">
                  <c:v>2038</c:v>
                </c:pt>
                <c:pt idx="820">
                  <c:v>1296</c:v>
                </c:pt>
                <c:pt idx="821">
                  <c:v>1604</c:v>
                </c:pt>
                <c:pt idx="822">
                  <c:v>1892</c:v>
                </c:pt>
                <c:pt idx="823">
                  <c:v>1733</c:v>
                </c:pt>
                <c:pt idx="824">
                  <c:v>2133</c:v>
                </c:pt>
                <c:pt idx="825">
                  <c:v>1630</c:v>
                </c:pt>
                <c:pt idx="826">
                  <c:v>1928</c:v>
                </c:pt>
                <c:pt idx="827">
                  <c:v>2024</c:v>
                </c:pt>
                <c:pt idx="828">
                  <c:v>1636</c:v>
                </c:pt>
                <c:pt idx="829">
                  <c:v>1452</c:v>
                </c:pt>
                <c:pt idx="830">
                  <c:v>2101</c:v>
                </c:pt>
                <c:pt idx="831">
                  <c:v>1179</c:v>
                </c:pt>
                <c:pt idx="832">
                  <c:v>1606</c:v>
                </c:pt>
                <c:pt idx="833">
                  <c:v>1725</c:v>
                </c:pt>
                <c:pt idx="834">
                  <c:v>1609</c:v>
                </c:pt>
                <c:pt idx="835">
                  <c:v>2009</c:v>
                </c:pt>
                <c:pt idx="836">
                  <c:v>1462</c:v>
                </c:pt>
                <c:pt idx="837">
                  <c:v>2277</c:v>
                </c:pt>
                <c:pt idx="838">
                  <c:v>1937</c:v>
                </c:pt>
                <c:pt idx="839">
                  <c:v>1413</c:v>
                </c:pt>
                <c:pt idx="840">
                  <c:v>1606</c:v>
                </c:pt>
                <c:pt idx="841">
                  <c:v>1843</c:v>
                </c:pt>
                <c:pt idx="842">
                  <c:v>1557</c:v>
                </c:pt>
                <c:pt idx="843">
                  <c:v>1751</c:v>
                </c:pt>
                <c:pt idx="844">
                  <c:v>1727</c:v>
                </c:pt>
                <c:pt idx="845">
                  <c:v>1743</c:v>
                </c:pt>
                <c:pt idx="846">
                  <c:v>1819</c:v>
                </c:pt>
                <c:pt idx="847">
                  <c:v>1745</c:v>
                </c:pt>
                <c:pt idx="848">
                  <c:v>1099</c:v>
                </c:pt>
                <c:pt idx="849">
                  <c:v>2492</c:v>
                </c:pt>
                <c:pt idx="850">
                  <c:v>2362</c:v>
                </c:pt>
                <c:pt idx="851">
                  <c:v>1558</c:v>
                </c:pt>
                <c:pt idx="852">
                  <c:v>1790</c:v>
                </c:pt>
                <c:pt idx="853">
                  <c:v>1906</c:v>
                </c:pt>
                <c:pt idx="854">
                  <c:v>1789</c:v>
                </c:pt>
                <c:pt idx="855">
                  <c:v>1455</c:v>
                </c:pt>
                <c:pt idx="856">
                  <c:v>1460</c:v>
                </c:pt>
                <c:pt idx="857">
                  <c:v>1982</c:v>
                </c:pt>
                <c:pt idx="858">
                  <c:v>1393</c:v>
                </c:pt>
                <c:pt idx="859">
                  <c:v>1757</c:v>
                </c:pt>
                <c:pt idx="860">
                  <c:v>1510</c:v>
                </c:pt>
                <c:pt idx="861">
                  <c:v>2333</c:v>
                </c:pt>
                <c:pt idx="862">
                  <c:v>1919</c:v>
                </c:pt>
                <c:pt idx="863">
                  <c:v>1397</c:v>
                </c:pt>
                <c:pt idx="864">
                  <c:v>2195</c:v>
                </c:pt>
                <c:pt idx="865">
                  <c:v>951</c:v>
                </c:pt>
                <c:pt idx="866">
                  <c:v>1854</c:v>
                </c:pt>
                <c:pt idx="867">
                  <c:v>1959</c:v>
                </c:pt>
                <c:pt idx="868">
                  <c:v>2104</c:v>
                </c:pt>
                <c:pt idx="869">
                  <c:v>1732</c:v>
                </c:pt>
                <c:pt idx="870">
                  <c:v>1776</c:v>
                </c:pt>
                <c:pt idx="871">
                  <c:v>2158</c:v>
                </c:pt>
                <c:pt idx="872">
                  <c:v>2024</c:v>
                </c:pt>
                <c:pt idx="873">
                  <c:v>1452</c:v>
                </c:pt>
                <c:pt idx="874">
                  <c:v>2222</c:v>
                </c:pt>
                <c:pt idx="875">
                  <c:v>2023</c:v>
                </c:pt>
                <c:pt idx="876">
                  <c:v>1493</c:v>
                </c:pt>
                <c:pt idx="877">
                  <c:v>2138</c:v>
                </c:pt>
                <c:pt idx="878">
                  <c:v>1468</c:v>
                </c:pt>
                <c:pt idx="879">
                  <c:v>2131</c:v>
                </c:pt>
                <c:pt idx="880">
                  <c:v>1516</c:v>
                </c:pt>
                <c:pt idx="881">
                  <c:v>1605</c:v>
                </c:pt>
                <c:pt idx="882">
                  <c:v>2187</c:v>
                </c:pt>
                <c:pt idx="883">
                  <c:v>1625</c:v>
                </c:pt>
                <c:pt idx="884">
                  <c:v>1673</c:v>
                </c:pt>
                <c:pt idx="885">
                  <c:v>1337</c:v>
                </c:pt>
                <c:pt idx="886">
                  <c:v>1986</c:v>
                </c:pt>
                <c:pt idx="887">
                  <c:v>1398</c:v>
                </c:pt>
                <c:pt idx="888">
                  <c:v>1734</c:v>
                </c:pt>
                <c:pt idx="889">
                  <c:v>1829</c:v>
                </c:pt>
                <c:pt idx="890">
                  <c:v>1851</c:v>
                </c:pt>
                <c:pt idx="891">
                  <c:v>1910</c:v>
                </c:pt>
                <c:pt idx="892">
                  <c:v>1663</c:v>
                </c:pt>
                <c:pt idx="893">
                  <c:v>1436</c:v>
                </c:pt>
                <c:pt idx="894">
                  <c:v>1560</c:v>
                </c:pt>
                <c:pt idx="895">
                  <c:v>1429</c:v>
                </c:pt>
              </c:numCache>
            </c:numRef>
          </c:xVal>
          <c:yVal>
            <c:numRef>
              <c:f>Dataset!$E$2:$E$897</c:f>
              <c:numCache>
                <c:formatCode>_("$"* #,##0.00_);_("$"* \(#,##0.00\);_("$"* "-"??_);_(@_)</c:formatCode>
                <c:ptCount val="896"/>
                <c:pt idx="0">
                  <c:v>66490</c:v>
                </c:pt>
                <c:pt idx="1">
                  <c:v>39820</c:v>
                </c:pt>
                <c:pt idx="2">
                  <c:v>54010</c:v>
                </c:pt>
                <c:pt idx="3">
                  <c:v>53730</c:v>
                </c:pt>
                <c:pt idx="4">
                  <c:v>46620</c:v>
                </c:pt>
                <c:pt idx="5">
                  <c:v>45260</c:v>
                </c:pt>
                <c:pt idx="6">
                  <c:v>72240</c:v>
                </c:pt>
                <c:pt idx="7">
                  <c:v>37720</c:v>
                </c:pt>
                <c:pt idx="8">
                  <c:v>46310</c:v>
                </c:pt>
                <c:pt idx="9">
                  <c:v>44150</c:v>
                </c:pt>
                <c:pt idx="10">
                  <c:v>71280</c:v>
                </c:pt>
                <c:pt idx="11">
                  <c:v>57620</c:v>
                </c:pt>
                <c:pt idx="12">
                  <c:v>60470</c:v>
                </c:pt>
                <c:pt idx="13">
                  <c:v>59130</c:v>
                </c:pt>
                <c:pt idx="14">
                  <c:v>66360</c:v>
                </c:pt>
                <c:pt idx="15">
                  <c:v>78870</c:v>
                </c:pt>
                <c:pt idx="16">
                  <c:v>77250</c:v>
                </c:pt>
                <c:pt idx="17">
                  <c:v>38170</c:v>
                </c:pt>
                <c:pt idx="18">
                  <c:v>63540</c:v>
                </c:pt>
                <c:pt idx="19">
                  <c:v>40190</c:v>
                </c:pt>
                <c:pt idx="20">
                  <c:v>43460</c:v>
                </c:pt>
                <c:pt idx="21">
                  <c:v>68890</c:v>
                </c:pt>
                <c:pt idx="22">
                  <c:v>52780</c:v>
                </c:pt>
                <c:pt idx="23">
                  <c:v>50680</c:v>
                </c:pt>
                <c:pt idx="24">
                  <c:v>41880</c:v>
                </c:pt>
                <c:pt idx="25">
                  <c:v>70050</c:v>
                </c:pt>
                <c:pt idx="26">
                  <c:v>25820</c:v>
                </c:pt>
                <c:pt idx="27">
                  <c:v>60530</c:v>
                </c:pt>
                <c:pt idx="28">
                  <c:v>78100</c:v>
                </c:pt>
                <c:pt idx="29">
                  <c:v>84860</c:v>
                </c:pt>
                <c:pt idx="30">
                  <c:v>80140</c:v>
                </c:pt>
                <c:pt idx="31">
                  <c:v>14920</c:v>
                </c:pt>
                <c:pt idx="32">
                  <c:v>60460</c:v>
                </c:pt>
                <c:pt idx="33">
                  <c:v>74560</c:v>
                </c:pt>
                <c:pt idx="34">
                  <c:v>72430</c:v>
                </c:pt>
                <c:pt idx="35">
                  <c:v>45460</c:v>
                </c:pt>
                <c:pt idx="36">
                  <c:v>41570</c:v>
                </c:pt>
                <c:pt idx="37">
                  <c:v>62870</c:v>
                </c:pt>
                <c:pt idx="38">
                  <c:v>55170</c:v>
                </c:pt>
                <c:pt idx="39">
                  <c:v>45480</c:v>
                </c:pt>
                <c:pt idx="40">
                  <c:v>49550</c:v>
                </c:pt>
                <c:pt idx="41">
                  <c:v>48140</c:v>
                </c:pt>
                <c:pt idx="42">
                  <c:v>67640</c:v>
                </c:pt>
                <c:pt idx="43">
                  <c:v>39730</c:v>
                </c:pt>
                <c:pt idx="44">
                  <c:v>35800</c:v>
                </c:pt>
                <c:pt idx="45">
                  <c:v>49270</c:v>
                </c:pt>
                <c:pt idx="46">
                  <c:v>66510</c:v>
                </c:pt>
                <c:pt idx="47">
                  <c:v>62530</c:v>
                </c:pt>
                <c:pt idx="48">
                  <c:v>59980</c:v>
                </c:pt>
                <c:pt idx="49">
                  <c:v>76350</c:v>
                </c:pt>
                <c:pt idx="50">
                  <c:v>81820</c:v>
                </c:pt>
                <c:pt idx="51">
                  <c:v>57830</c:v>
                </c:pt>
                <c:pt idx="52">
                  <c:v>70450</c:v>
                </c:pt>
                <c:pt idx="53">
                  <c:v>67000</c:v>
                </c:pt>
                <c:pt idx="54">
                  <c:v>64090</c:v>
                </c:pt>
                <c:pt idx="55">
                  <c:v>48670</c:v>
                </c:pt>
                <c:pt idx="56">
                  <c:v>66210</c:v>
                </c:pt>
                <c:pt idx="57">
                  <c:v>83660</c:v>
                </c:pt>
                <c:pt idx="58">
                  <c:v>70770</c:v>
                </c:pt>
                <c:pt idx="59">
                  <c:v>53870</c:v>
                </c:pt>
                <c:pt idx="60">
                  <c:v>71300</c:v>
                </c:pt>
                <c:pt idx="61">
                  <c:v>46100</c:v>
                </c:pt>
                <c:pt idx="62">
                  <c:v>49100</c:v>
                </c:pt>
                <c:pt idx="63">
                  <c:v>65920</c:v>
                </c:pt>
                <c:pt idx="64">
                  <c:v>58660</c:v>
                </c:pt>
                <c:pt idx="65">
                  <c:v>69130</c:v>
                </c:pt>
                <c:pt idx="66">
                  <c:v>49080</c:v>
                </c:pt>
                <c:pt idx="67">
                  <c:v>72710</c:v>
                </c:pt>
                <c:pt idx="68">
                  <c:v>33430</c:v>
                </c:pt>
                <c:pt idx="69">
                  <c:v>42430</c:v>
                </c:pt>
                <c:pt idx="70">
                  <c:v>56650</c:v>
                </c:pt>
                <c:pt idx="71">
                  <c:v>33580</c:v>
                </c:pt>
                <c:pt idx="72">
                  <c:v>67370</c:v>
                </c:pt>
                <c:pt idx="73">
                  <c:v>71780</c:v>
                </c:pt>
                <c:pt idx="74">
                  <c:v>84840</c:v>
                </c:pt>
                <c:pt idx="75">
                  <c:v>82070</c:v>
                </c:pt>
                <c:pt idx="76">
                  <c:v>26770</c:v>
                </c:pt>
                <c:pt idx="77">
                  <c:v>65560</c:v>
                </c:pt>
                <c:pt idx="78">
                  <c:v>38660</c:v>
                </c:pt>
                <c:pt idx="79">
                  <c:v>65660</c:v>
                </c:pt>
                <c:pt idx="80">
                  <c:v>40700</c:v>
                </c:pt>
                <c:pt idx="81">
                  <c:v>88910</c:v>
                </c:pt>
                <c:pt idx="82">
                  <c:v>57860</c:v>
                </c:pt>
                <c:pt idx="83">
                  <c:v>42670</c:v>
                </c:pt>
                <c:pt idx="84">
                  <c:v>90180</c:v>
                </c:pt>
                <c:pt idx="85">
                  <c:v>51280</c:v>
                </c:pt>
                <c:pt idx="86">
                  <c:v>97260</c:v>
                </c:pt>
                <c:pt idx="87">
                  <c:v>39650</c:v>
                </c:pt>
                <c:pt idx="88">
                  <c:v>45720</c:v>
                </c:pt>
                <c:pt idx="89">
                  <c:v>42060</c:v>
                </c:pt>
                <c:pt idx="90">
                  <c:v>65350</c:v>
                </c:pt>
                <c:pt idx="91">
                  <c:v>67080</c:v>
                </c:pt>
                <c:pt idx="92">
                  <c:v>54030</c:v>
                </c:pt>
                <c:pt idx="93">
                  <c:v>56360</c:v>
                </c:pt>
                <c:pt idx="94">
                  <c:v>77120</c:v>
                </c:pt>
                <c:pt idx="95">
                  <c:v>50810</c:v>
                </c:pt>
                <c:pt idx="96">
                  <c:v>60960</c:v>
                </c:pt>
                <c:pt idx="97">
                  <c:v>61180</c:v>
                </c:pt>
                <c:pt idx="98">
                  <c:v>63660</c:v>
                </c:pt>
                <c:pt idx="99">
                  <c:v>41190</c:v>
                </c:pt>
                <c:pt idx="100">
                  <c:v>78420</c:v>
                </c:pt>
                <c:pt idx="101">
                  <c:v>65580</c:v>
                </c:pt>
                <c:pt idx="102">
                  <c:v>89080</c:v>
                </c:pt>
                <c:pt idx="103">
                  <c:v>94170</c:v>
                </c:pt>
                <c:pt idx="104">
                  <c:v>50950</c:v>
                </c:pt>
                <c:pt idx="105">
                  <c:v>65180</c:v>
                </c:pt>
                <c:pt idx="106">
                  <c:v>69310</c:v>
                </c:pt>
                <c:pt idx="107">
                  <c:v>79210</c:v>
                </c:pt>
                <c:pt idx="108">
                  <c:v>23740</c:v>
                </c:pt>
                <c:pt idx="109">
                  <c:v>36330</c:v>
                </c:pt>
                <c:pt idx="110">
                  <c:v>51700</c:v>
                </c:pt>
                <c:pt idx="111">
                  <c:v>62950</c:v>
                </c:pt>
                <c:pt idx="112">
                  <c:v>56010</c:v>
                </c:pt>
                <c:pt idx="113">
                  <c:v>45080</c:v>
                </c:pt>
                <c:pt idx="114">
                  <c:v>46830</c:v>
                </c:pt>
                <c:pt idx="115">
                  <c:v>64750</c:v>
                </c:pt>
                <c:pt idx="116">
                  <c:v>80780</c:v>
                </c:pt>
                <c:pt idx="117">
                  <c:v>31180</c:v>
                </c:pt>
                <c:pt idx="118">
                  <c:v>56710</c:v>
                </c:pt>
                <c:pt idx="119">
                  <c:v>49390</c:v>
                </c:pt>
                <c:pt idx="120">
                  <c:v>66000</c:v>
                </c:pt>
                <c:pt idx="121">
                  <c:v>32770</c:v>
                </c:pt>
                <c:pt idx="122">
                  <c:v>46580</c:v>
                </c:pt>
                <c:pt idx="123">
                  <c:v>79780</c:v>
                </c:pt>
                <c:pt idx="124">
                  <c:v>35510</c:v>
                </c:pt>
                <c:pt idx="125">
                  <c:v>80970</c:v>
                </c:pt>
                <c:pt idx="126">
                  <c:v>61150</c:v>
                </c:pt>
                <c:pt idx="127">
                  <c:v>49210</c:v>
                </c:pt>
                <c:pt idx="128">
                  <c:v>79950</c:v>
                </c:pt>
                <c:pt idx="129">
                  <c:v>68740</c:v>
                </c:pt>
                <c:pt idx="130">
                  <c:v>57480</c:v>
                </c:pt>
                <c:pt idx="131">
                  <c:v>72630</c:v>
                </c:pt>
                <c:pt idx="132">
                  <c:v>50070</c:v>
                </c:pt>
                <c:pt idx="133">
                  <c:v>40490</c:v>
                </c:pt>
                <c:pt idx="134">
                  <c:v>51850</c:v>
                </c:pt>
                <c:pt idx="135">
                  <c:v>42840</c:v>
                </c:pt>
                <c:pt idx="136">
                  <c:v>60940</c:v>
                </c:pt>
                <c:pt idx="137">
                  <c:v>62280</c:v>
                </c:pt>
                <c:pt idx="138">
                  <c:v>76530</c:v>
                </c:pt>
                <c:pt idx="139">
                  <c:v>85130</c:v>
                </c:pt>
                <c:pt idx="140">
                  <c:v>48590</c:v>
                </c:pt>
                <c:pt idx="141">
                  <c:v>73080</c:v>
                </c:pt>
                <c:pt idx="142">
                  <c:v>48950</c:v>
                </c:pt>
                <c:pt idx="143">
                  <c:v>48560</c:v>
                </c:pt>
                <c:pt idx="144">
                  <c:v>59380</c:v>
                </c:pt>
                <c:pt idx="145">
                  <c:v>51190</c:v>
                </c:pt>
                <c:pt idx="146">
                  <c:v>58920</c:v>
                </c:pt>
                <c:pt idx="147">
                  <c:v>50360</c:v>
                </c:pt>
                <c:pt idx="148">
                  <c:v>38070</c:v>
                </c:pt>
                <c:pt idx="149">
                  <c:v>49170</c:v>
                </c:pt>
                <c:pt idx="150">
                  <c:v>39740</c:v>
                </c:pt>
                <c:pt idx="151">
                  <c:v>63730</c:v>
                </c:pt>
                <c:pt idx="152">
                  <c:v>85330</c:v>
                </c:pt>
                <c:pt idx="153">
                  <c:v>27410</c:v>
                </c:pt>
                <c:pt idx="154">
                  <c:v>37320</c:v>
                </c:pt>
                <c:pt idx="155">
                  <c:v>71120</c:v>
                </c:pt>
                <c:pt idx="156">
                  <c:v>72800</c:v>
                </c:pt>
                <c:pt idx="157">
                  <c:v>34410</c:v>
                </c:pt>
                <c:pt idx="158">
                  <c:v>42530</c:v>
                </c:pt>
                <c:pt idx="159">
                  <c:v>54300</c:v>
                </c:pt>
                <c:pt idx="160">
                  <c:v>50780</c:v>
                </c:pt>
                <c:pt idx="161">
                  <c:v>45020</c:v>
                </c:pt>
                <c:pt idx="162">
                  <c:v>69600</c:v>
                </c:pt>
                <c:pt idx="163">
                  <c:v>80340</c:v>
                </c:pt>
                <c:pt idx="164">
                  <c:v>37810</c:v>
                </c:pt>
                <c:pt idx="165">
                  <c:v>46140</c:v>
                </c:pt>
                <c:pt idx="166">
                  <c:v>99570</c:v>
                </c:pt>
                <c:pt idx="167">
                  <c:v>38650</c:v>
                </c:pt>
                <c:pt idx="168">
                  <c:v>49800</c:v>
                </c:pt>
                <c:pt idx="169">
                  <c:v>69910</c:v>
                </c:pt>
                <c:pt idx="170">
                  <c:v>44910</c:v>
                </c:pt>
                <c:pt idx="171">
                  <c:v>78470</c:v>
                </c:pt>
                <c:pt idx="172">
                  <c:v>47460</c:v>
                </c:pt>
                <c:pt idx="173">
                  <c:v>33460</c:v>
                </c:pt>
                <c:pt idx="174">
                  <c:v>44090</c:v>
                </c:pt>
                <c:pt idx="175">
                  <c:v>42620</c:v>
                </c:pt>
                <c:pt idx="176">
                  <c:v>69450</c:v>
                </c:pt>
                <c:pt idx="177">
                  <c:v>73120</c:v>
                </c:pt>
                <c:pt idx="178">
                  <c:v>48300</c:v>
                </c:pt>
                <c:pt idx="179">
                  <c:v>58090</c:v>
                </c:pt>
                <c:pt idx="180">
                  <c:v>74250</c:v>
                </c:pt>
                <c:pt idx="181">
                  <c:v>40930</c:v>
                </c:pt>
                <c:pt idx="182">
                  <c:v>70930</c:v>
                </c:pt>
                <c:pt idx="183">
                  <c:v>64670</c:v>
                </c:pt>
                <c:pt idx="184">
                  <c:v>77420</c:v>
                </c:pt>
                <c:pt idx="185">
                  <c:v>32330</c:v>
                </c:pt>
                <c:pt idx="186">
                  <c:v>41080</c:v>
                </c:pt>
                <c:pt idx="187">
                  <c:v>42860</c:v>
                </c:pt>
                <c:pt idx="188">
                  <c:v>68450</c:v>
                </c:pt>
                <c:pt idx="189">
                  <c:v>39730</c:v>
                </c:pt>
                <c:pt idx="190">
                  <c:v>83750</c:v>
                </c:pt>
                <c:pt idx="191">
                  <c:v>69940</c:v>
                </c:pt>
                <c:pt idx="192">
                  <c:v>67710</c:v>
                </c:pt>
                <c:pt idx="193">
                  <c:v>67360</c:v>
                </c:pt>
                <c:pt idx="194">
                  <c:v>52460</c:v>
                </c:pt>
                <c:pt idx="195">
                  <c:v>88760</c:v>
                </c:pt>
                <c:pt idx="196">
                  <c:v>67030</c:v>
                </c:pt>
                <c:pt idx="197">
                  <c:v>78230</c:v>
                </c:pt>
                <c:pt idx="198">
                  <c:v>62270</c:v>
                </c:pt>
                <c:pt idx="199">
                  <c:v>49760</c:v>
                </c:pt>
                <c:pt idx="200">
                  <c:v>73660</c:v>
                </c:pt>
                <c:pt idx="201">
                  <c:v>72320</c:v>
                </c:pt>
                <c:pt idx="202">
                  <c:v>68890</c:v>
                </c:pt>
                <c:pt idx="203">
                  <c:v>34180</c:v>
                </c:pt>
                <c:pt idx="204">
                  <c:v>58260</c:v>
                </c:pt>
                <c:pt idx="205">
                  <c:v>38120</c:v>
                </c:pt>
                <c:pt idx="206">
                  <c:v>49070</c:v>
                </c:pt>
                <c:pt idx="207">
                  <c:v>61660</c:v>
                </c:pt>
                <c:pt idx="208">
                  <c:v>37830</c:v>
                </c:pt>
                <c:pt idx="209">
                  <c:v>52270</c:v>
                </c:pt>
                <c:pt idx="210">
                  <c:v>52280</c:v>
                </c:pt>
                <c:pt idx="211">
                  <c:v>70810</c:v>
                </c:pt>
                <c:pt idx="212">
                  <c:v>71530</c:v>
                </c:pt>
                <c:pt idx="213">
                  <c:v>77260</c:v>
                </c:pt>
                <c:pt idx="214">
                  <c:v>75550</c:v>
                </c:pt>
                <c:pt idx="215">
                  <c:v>33730</c:v>
                </c:pt>
                <c:pt idx="216">
                  <c:v>66270</c:v>
                </c:pt>
                <c:pt idx="217">
                  <c:v>55820</c:v>
                </c:pt>
                <c:pt idx="218">
                  <c:v>68430</c:v>
                </c:pt>
                <c:pt idx="219">
                  <c:v>73990</c:v>
                </c:pt>
                <c:pt idx="220">
                  <c:v>62800</c:v>
                </c:pt>
                <c:pt idx="221">
                  <c:v>33740</c:v>
                </c:pt>
                <c:pt idx="222">
                  <c:v>63830</c:v>
                </c:pt>
                <c:pt idx="223">
                  <c:v>24410</c:v>
                </c:pt>
                <c:pt idx="224">
                  <c:v>70020</c:v>
                </c:pt>
                <c:pt idx="225">
                  <c:v>92240</c:v>
                </c:pt>
                <c:pt idx="226">
                  <c:v>68230</c:v>
                </c:pt>
                <c:pt idx="227">
                  <c:v>81870</c:v>
                </c:pt>
                <c:pt idx="228">
                  <c:v>73860</c:v>
                </c:pt>
                <c:pt idx="229">
                  <c:v>77120</c:v>
                </c:pt>
                <c:pt idx="230">
                  <c:v>72350</c:v>
                </c:pt>
                <c:pt idx="231">
                  <c:v>49160</c:v>
                </c:pt>
                <c:pt idx="232">
                  <c:v>45650</c:v>
                </c:pt>
                <c:pt idx="233">
                  <c:v>52780</c:v>
                </c:pt>
                <c:pt idx="234">
                  <c:v>90960</c:v>
                </c:pt>
                <c:pt idx="235">
                  <c:v>64950</c:v>
                </c:pt>
                <c:pt idx="236">
                  <c:v>47230</c:v>
                </c:pt>
                <c:pt idx="237">
                  <c:v>83250</c:v>
                </c:pt>
                <c:pt idx="238">
                  <c:v>51950</c:v>
                </c:pt>
                <c:pt idx="239">
                  <c:v>66030</c:v>
                </c:pt>
                <c:pt idx="240">
                  <c:v>68590</c:v>
                </c:pt>
                <c:pt idx="241">
                  <c:v>47140</c:v>
                </c:pt>
                <c:pt idx="242">
                  <c:v>69940</c:v>
                </c:pt>
                <c:pt idx="243">
                  <c:v>65890</c:v>
                </c:pt>
                <c:pt idx="244">
                  <c:v>89310</c:v>
                </c:pt>
                <c:pt idx="245">
                  <c:v>58540</c:v>
                </c:pt>
                <c:pt idx="246">
                  <c:v>78130</c:v>
                </c:pt>
                <c:pt idx="247">
                  <c:v>92300</c:v>
                </c:pt>
                <c:pt idx="248">
                  <c:v>56170</c:v>
                </c:pt>
                <c:pt idx="249">
                  <c:v>46050</c:v>
                </c:pt>
                <c:pt idx="250">
                  <c:v>43390</c:v>
                </c:pt>
                <c:pt idx="251">
                  <c:v>61750</c:v>
                </c:pt>
                <c:pt idx="252">
                  <c:v>21830</c:v>
                </c:pt>
                <c:pt idx="253">
                  <c:v>39800</c:v>
                </c:pt>
                <c:pt idx="254">
                  <c:v>54370</c:v>
                </c:pt>
                <c:pt idx="255">
                  <c:v>62470</c:v>
                </c:pt>
                <c:pt idx="256">
                  <c:v>82930</c:v>
                </c:pt>
                <c:pt idx="257">
                  <c:v>63720</c:v>
                </c:pt>
                <c:pt idx="258">
                  <c:v>79180</c:v>
                </c:pt>
                <c:pt idx="259">
                  <c:v>38210</c:v>
                </c:pt>
                <c:pt idx="260">
                  <c:v>25950</c:v>
                </c:pt>
                <c:pt idx="261">
                  <c:v>56610</c:v>
                </c:pt>
                <c:pt idx="262">
                  <c:v>73710</c:v>
                </c:pt>
                <c:pt idx="263">
                  <c:v>70400</c:v>
                </c:pt>
                <c:pt idx="264">
                  <c:v>50440</c:v>
                </c:pt>
                <c:pt idx="265">
                  <c:v>66840</c:v>
                </c:pt>
                <c:pt idx="266">
                  <c:v>50170</c:v>
                </c:pt>
                <c:pt idx="267">
                  <c:v>60140</c:v>
                </c:pt>
                <c:pt idx="268">
                  <c:v>37130</c:v>
                </c:pt>
                <c:pt idx="269">
                  <c:v>42890</c:v>
                </c:pt>
                <c:pt idx="270">
                  <c:v>26220</c:v>
                </c:pt>
                <c:pt idx="271">
                  <c:v>50840</c:v>
                </c:pt>
                <c:pt idx="272">
                  <c:v>25630</c:v>
                </c:pt>
                <c:pt idx="273">
                  <c:v>60770</c:v>
                </c:pt>
                <c:pt idx="274">
                  <c:v>69600</c:v>
                </c:pt>
                <c:pt idx="275">
                  <c:v>41740</c:v>
                </c:pt>
                <c:pt idx="276">
                  <c:v>50130</c:v>
                </c:pt>
                <c:pt idx="277">
                  <c:v>21750</c:v>
                </c:pt>
                <c:pt idx="278">
                  <c:v>80490</c:v>
                </c:pt>
                <c:pt idx="279">
                  <c:v>34020</c:v>
                </c:pt>
                <c:pt idx="280">
                  <c:v>60240</c:v>
                </c:pt>
                <c:pt idx="281">
                  <c:v>39460</c:v>
                </c:pt>
                <c:pt idx="282">
                  <c:v>56440</c:v>
                </c:pt>
                <c:pt idx="283">
                  <c:v>46840</c:v>
                </c:pt>
                <c:pt idx="284">
                  <c:v>64820</c:v>
                </c:pt>
                <c:pt idx="285">
                  <c:v>52520</c:v>
                </c:pt>
                <c:pt idx="286">
                  <c:v>45940</c:v>
                </c:pt>
                <c:pt idx="287">
                  <c:v>38970</c:v>
                </c:pt>
                <c:pt idx="288">
                  <c:v>58610</c:v>
                </c:pt>
                <c:pt idx="289">
                  <c:v>30810</c:v>
                </c:pt>
                <c:pt idx="290">
                  <c:v>47730</c:v>
                </c:pt>
                <c:pt idx="291">
                  <c:v>64640</c:v>
                </c:pt>
                <c:pt idx="292">
                  <c:v>44860</c:v>
                </c:pt>
                <c:pt idx="293">
                  <c:v>55660</c:v>
                </c:pt>
                <c:pt idx="294">
                  <c:v>57530</c:v>
                </c:pt>
                <c:pt idx="295">
                  <c:v>75200</c:v>
                </c:pt>
                <c:pt idx="296">
                  <c:v>37330</c:v>
                </c:pt>
                <c:pt idx="297">
                  <c:v>35280</c:v>
                </c:pt>
                <c:pt idx="298">
                  <c:v>70610</c:v>
                </c:pt>
                <c:pt idx="299">
                  <c:v>49720</c:v>
                </c:pt>
                <c:pt idx="300">
                  <c:v>68850</c:v>
                </c:pt>
                <c:pt idx="301">
                  <c:v>50740</c:v>
                </c:pt>
                <c:pt idx="302">
                  <c:v>77070</c:v>
                </c:pt>
                <c:pt idx="303">
                  <c:v>74730</c:v>
                </c:pt>
                <c:pt idx="304">
                  <c:v>76530</c:v>
                </c:pt>
                <c:pt idx="305">
                  <c:v>68900</c:v>
                </c:pt>
                <c:pt idx="306">
                  <c:v>44960</c:v>
                </c:pt>
                <c:pt idx="307">
                  <c:v>41490</c:v>
                </c:pt>
                <c:pt idx="308">
                  <c:v>74320</c:v>
                </c:pt>
                <c:pt idx="309">
                  <c:v>73800</c:v>
                </c:pt>
                <c:pt idx="310">
                  <c:v>56400</c:v>
                </c:pt>
                <c:pt idx="311">
                  <c:v>71570</c:v>
                </c:pt>
                <c:pt idx="312">
                  <c:v>43640</c:v>
                </c:pt>
                <c:pt idx="313">
                  <c:v>35120</c:v>
                </c:pt>
                <c:pt idx="314">
                  <c:v>58670</c:v>
                </c:pt>
                <c:pt idx="315">
                  <c:v>75800</c:v>
                </c:pt>
                <c:pt idx="316">
                  <c:v>76640</c:v>
                </c:pt>
                <c:pt idx="317">
                  <c:v>31890</c:v>
                </c:pt>
                <c:pt idx="318">
                  <c:v>61670</c:v>
                </c:pt>
                <c:pt idx="319">
                  <c:v>75950</c:v>
                </c:pt>
                <c:pt idx="320">
                  <c:v>41490</c:v>
                </c:pt>
                <c:pt idx="321">
                  <c:v>66170</c:v>
                </c:pt>
                <c:pt idx="322">
                  <c:v>37980</c:v>
                </c:pt>
                <c:pt idx="323">
                  <c:v>62710</c:v>
                </c:pt>
                <c:pt idx="324">
                  <c:v>60470</c:v>
                </c:pt>
                <c:pt idx="325">
                  <c:v>35230</c:v>
                </c:pt>
                <c:pt idx="326">
                  <c:v>48550</c:v>
                </c:pt>
                <c:pt idx="327">
                  <c:v>56810</c:v>
                </c:pt>
                <c:pt idx="328">
                  <c:v>41080</c:v>
                </c:pt>
                <c:pt idx="329">
                  <c:v>51270</c:v>
                </c:pt>
                <c:pt idx="330">
                  <c:v>57500</c:v>
                </c:pt>
                <c:pt idx="331">
                  <c:v>81470</c:v>
                </c:pt>
                <c:pt idx="332">
                  <c:v>49570</c:v>
                </c:pt>
                <c:pt idx="333">
                  <c:v>45580</c:v>
                </c:pt>
                <c:pt idx="334">
                  <c:v>44660</c:v>
                </c:pt>
                <c:pt idx="335">
                  <c:v>76240</c:v>
                </c:pt>
                <c:pt idx="336">
                  <c:v>43720</c:v>
                </c:pt>
                <c:pt idx="337">
                  <c:v>46700</c:v>
                </c:pt>
                <c:pt idx="338">
                  <c:v>84690</c:v>
                </c:pt>
                <c:pt idx="339">
                  <c:v>85470</c:v>
                </c:pt>
                <c:pt idx="340">
                  <c:v>80410</c:v>
                </c:pt>
                <c:pt idx="341">
                  <c:v>46650</c:v>
                </c:pt>
                <c:pt idx="342">
                  <c:v>81840</c:v>
                </c:pt>
                <c:pt idx="343">
                  <c:v>63590</c:v>
                </c:pt>
                <c:pt idx="344">
                  <c:v>50130</c:v>
                </c:pt>
                <c:pt idx="345">
                  <c:v>45820</c:v>
                </c:pt>
                <c:pt idx="346">
                  <c:v>86710</c:v>
                </c:pt>
                <c:pt idx="347">
                  <c:v>49980</c:v>
                </c:pt>
                <c:pt idx="348">
                  <c:v>82940</c:v>
                </c:pt>
                <c:pt idx="349">
                  <c:v>40350</c:v>
                </c:pt>
                <c:pt idx="350">
                  <c:v>93950</c:v>
                </c:pt>
                <c:pt idx="351">
                  <c:v>47310</c:v>
                </c:pt>
                <c:pt idx="352">
                  <c:v>21300</c:v>
                </c:pt>
                <c:pt idx="353">
                  <c:v>62180</c:v>
                </c:pt>
                <c:pt idx="354">
                  <c:v>61460</c:v>
                </c:pt>
                <c:pt idx="355">
                  <c:v>54360</c:v>
                </c:pt>
                <c:pt idx="356">
                  <c:v>72050</c:v>
                </c:pt>
                <c:pt idx="357">
                  <c:v>48090</c:v>
                </c:pt>
                <c:pt idx="358">
                  <c:v>27310</c:v>
                </c:pt>
                <c:pt idx="359">
                  <c:v>57160</c:v>
                </c:pt>
                <c:pt idx="360">
                  <c:v>34190</c:v>
                </c:pt>
                <c:pt idx="361">
                  <c:v>35600</c:v>
                </c:pt>
                <c:pt idx="362">
                  <c:v>54670</c:v>
                </c:pt>
                <c:pt idx="363">
                  <c:v>76730</c:v>
                </c:pt>
                <c:pt idx="364">
                  <c:v>63540</c:v>
                </c:pt>
                <c:pt idx="365">
                  <c:v>36690</c:v>
                </c:pt>
                <c:pt idx="366">
                  <c:v>87370</c:v>
                </c:pt>
                <c:pt idx="367">
                  <c:v>59800</c:v>
                </c:pt>
                <c:pt idx="368">
                  <c:v>48030</c:v>
                </c:pt>
                <c:pt idx="369">
                  <c:v>96650</c:v>
                </c:pt>
                <c:pt idx="370">
                  <c:v>65500</c:v>
                </c:pt>
                <c:pt idx="371">
                  <c:v>55530</c:v>
                </c:pt>
                <c:pt idx="372">
                  <c:v>21650</c:v>
                </c:pt>
                <c:pt idx="373">
                  <c:v>31940</c:v>
                </c:pt>
                <c:pt idx="374">
                  <c:v>84690</c:v>
                </c:pt>
                <c:pt idx="375">
                  <c:v>68390</c:v>
                </c:pt>
                <c:pt idx="376">
                  <c:v>75490</c:v>
                </c:pt>
                <c:pt idx="377">
                  <c:v>39200</c:v>
                </c:pt>
                <c:pt idx="378">
                  <c:v>85670</c:v>
                </c:pt>
                <c:pt idx="379">
                  <c:v>60530</c:v>
                </c:pt>
                <c:pt idx="380">
                  <c:v>78090</c:v>
                </c:pt>
                <c:pt idx="381">
                  <c:v>50720</c:v>
                </c:pt>
                <c:pt idx="382">
                  <c:v>23090</c:v>
                </c:pt>
                <c:pt idx="383">
                  <c:v>91360</c:v>
                </c:pt>
                <c:pt idx="384">
                  <c:v>48120</c:v>
                </c:pt>
                <c:pt idx="385">
                  <c:v>75620</c:v>
                </c:pt>
                <c:pt idx="386">
                  <c:v>39420</c:v>
                </c:pt>
                <c:pt idx="387">
                  <c:v>51130</c:v>
                </c:pt>
                <c:pt idx="388">
                  <c:v>33890</c:v>
                </c:pt>
                <c:pt idx="389">
                  <c:v>87170</c:v>
                </c:pt>
                <c:pt idx="390">
                  <c:v>38600</c:v>
                </c:pt>
                <c:pt idx="391">
                  <c:v>60980</c:v>
                </c:pt>
                <c:pt idx="392">
                  <c:v>79410</c:v>
                </c:pt>
                <c:pt idx="393">
                  <c:v>82350</c:v>
                </c:pt>
                <c:pt idx="394">
                  <c:v>36740</c:v>
                </c:pt>
                <c:pt idx="395">
                  <c:v>27720</c:v>
                </c:pt>
                <c:pt idx="396">
                  <c:v>32260</c:v>
                </c:pt>
                <c:pt idx="397">
                  <c:v>53270</c:v>
                </c:pt>
                <c:pt idx="398">
                  <c:v>51480</c:v>
                </c:pt>
                <c:pt idx="399">
                  <c:v>59970</c:v>
                </c:pt>
                <c:pt idx="400">
                  <c:v>83600</c:v>
                </c:pt>
                <c:pt idx="401">
                  <c:v>63020</c:v>
                </c:pt>
                <c:pt idx="402">
                  <c:v>50920</c:v>
                </c:pt>
                <c:pt idx="403">
                  <c:v>56450</c:v>
                </c:pt>
                <c:pt idx="404">
                  <c:v>89540</c:v>
                </c:pt>
                <c:pt idx="405">
                  <c:v>46030</c:v>
                </c:pt>
                <c:pt idx="406">
                  <c:v>75110</c:v>
                </c:pt>
                <c:pt idx="407">
                  <c:v>74520</c:v>
                </c:pt>
                <c:pt idx="408">
                  <c:v>102310</c:v>
                </c:pt>
                <c:pt idx="409">
                  <c:v>53400</c:v>
                </c:pt>
                <c:pt idx="410">
                  <c:v>59760</c:v>
                </c:pt>
                <c:pt idx="411">
                  <c:v>49540</c:v>
                </c:pt>
                <c:pt idx="412">
                  <c:v>51560</c:v>
                </c:pt>
                <c:pt idx="413">
                  <c:v>49510</c:v>
                </c:pt>
                <c:pt idx="414">
                  <c:v>58610</c:v>
                </c:pt>
                <c:pt idx="415">
                  <c:v>68260</c:v>
                </c:pt>
                <c:pt idx="416">
                  <c:v>65310</c:v>
                </c:pt>
                <c:pt idx="417">
                  <c:v>52090</c:v>
                </c:pt>
                <c:pt idx="418">
                  <c:v>43860</c:v>
                </c:pt>
                <c:pt idx="419">
                  <c:v>74170</c:v>
                </c:pt>
                <c:pt idx="420">
                  <c:v>58380</c:v>
                </c:pt>
                <c:pt idx="421">
                  <c:v>91200</c:v>
                </c:pt>
                <c:pt idx="422">
                  <c:v>90940</c:v>
                </c:pt>
                <c:pt idx="423">
                  <c:v>49330</c:v>
                </c:pt>
                <c:pt idx="424">
                  <c:v>53500</c:v>
                </c:pt>
                <c:pt idx="425">
                  <c:v>54590</c:v>
                </c:pt>
                <c:pt idx="426">
                  <c:v>57450</c:v>
                </c:pt>
                <c:pt idx="427">
                  <c:v>33240</c:v>
                </c:pt>
                <c:pt idx="428">
                  <c:v>80790</c:v>
                </c:pt>
                <c:pt idx="429">
                  <c:v>61000</c:v>
                </c:pt>
                <c:pt idx="430">
                  <c:v>47620</c:v>
                </c:pt>
                <c:pt idx="431">
                  <c:v>72090</c:v>
                </c:pt>
                <c:pt idx="432">
                  <c:v>102920</c:v>
                </c:pt>
                <c:pt idx="433">
                  <c:v>61970</c:v>
                </c:pt>
                <c:pt idx="434">
                  <c:v>61040</c:v>
                </c:pt>
                <c:pt idx="435">
                  <c:v>52060</c:v>
                </c:pt>
                <c:pt idx="436">
                  <c:v>69570</c:v>
                </c:pt>
                <c:pt idx="437">
                  <c:v>66020</c:v>
                </c:pt>
                <c:pt idx="438">
                  <c:v>40000</c:v>
                </c:pt>
                <c:pt idx="439">
                  <c:v>79500</c:v>
                </c:pt>
                <c:pt idx="440">
                  <c:v>76300</c:v>
                </c:pt>
                <c:pt idx="441">
                  <c:v>69030</c:v>
                </c:pt>
                <c:pt idx="442">
                  <c:v>57140</c:v>
                </c:pt>
                <c:pt idx="443">
                  <c:v>41710</c:v>
                </c:pt>
                <c:pt idx="444">
                  <c:v>71480</c:v>
                </c:pt>
                <c:pt idx="445">
                  <c:v>33010</c:v>
                </c:pt>
                <c:pt idx="446">
                  <c:v>74570</c:v>
                </c:pt>
                <c:pt idx="447">
                  <c:v>49590</c:v>
                </c:pt>
                <c:pt idx="448">
                  <c:v>73170</c:v>
                </c:pt>
                <c:pt idx="449">
                  <c:v>79220</c:v>
                </c:pt>
                <c:pt idx="450">
                  <c:v>75880</c:v>
                </c:pt>
                <c:pt idx="451">
                  <c:v>67610</c:v>
                </c:pt>
                <c:pt idx="452">
                  <c:v>69090</c:v>
                </c:pt>
                <c:pt idx="453">
                  <c:v>35220</c:v>
                </c:pt>
                <c:pt idx="454">
                  <c:v>53940</c:v>
                </c:pt>
                <c:pt idx="455">
                  <c:v>56660</c:v>
                </c:pt>
                <c:pt idx="456">
                  <c:v>67520</c:v>
                </c:pt>
                <c:pt idx="457">
                  <c:v>38620</c:v>
                </c:pt>
                <c:pt idx="458">
                  <c:v>38890</c:v>
                </c:pt>
                <c:pt idx="459">
                  <c:v>79270</c:v>
                </c:pt>
                <c:pt idx="460">
                  <c:v>42880</c:v>
                </c:pt>
                <c:pt idx="461">
                  <c:v>44240</c:v>
                </c:pt>
                <c:pt idx="462">
                  <c:v>43190</c:v>
                </c:pt>
                <c:pt idx="463">
                  <c:v>74550</c:v>
                </c:pt>
                <c:pt idx="464">
                  <c:v>57090</c:v>
                </c:pt>
                <c:pt idx="465">
                  <c:v>56480</c:v>
                </c:pt>
                <c:pt idx="466">
                  <c:v>87410</c:v>
                </c:pt>
                <c:pt idx="467">
                  <c:v>81370</c:v>
                </c:pt>
                <c:pt idx="468">
                  <c:v>97360</c:v>
                </c:pt>
                <c:pt idx="469">
                  <c:v>77960</c:v>
                </c:pt>
                <c:pt idx="470">
                  <c:v>71240</c:v>
                </c:pt>
                <c:pt idx="471">
                  <c:v>58940</c:v>
                </c:pt>
                <c:pt idx="472">
                  <c:v>78950</c:v>
                </c:pt>
                <c:pt idx="473">
                  <c:v>36380</c:v>
                </c:pt>
                <c:pt idx="474">
                  <c:v>45160</c:v>
                </c:pt>
                <c:pt idx="475">
                  <c:v>69050</c:v>
                </c:pt>
                <c:pt idx="476">
                  <c:v>56830</c:v>
                </c:pt>
                <c:pt idx="477">
                  <c:v>93530</c:v>
                </c:pt>
                <c:pt idx="478">
                  <c:v>46920</c:v>
                </c:pt>
                <c:pt idx="479">
                  <c:v>55990</c:v>
                </c:pt>
                <c:pt idx="480">
                  <c:v>40840</c:v>
                </c:pt>
                <c:pt idx="481">
                  <c:v>64990</c:v>
                </c:pt>
                <c:pt idx="482">
                  <c:v>53550</c:v>
                </c:pt>
                <c:pt idx="483">
                  <c:v>51320</c:v>
                </c:pt>
                <c:pt idx="484">
                  <c:v>36560</c:v>
                </c:pt>
                <c:pt idx="485">
                  <c:v>66050</c:v>
                </c:pt>
                <c:pt idx="486">
                  <c:v>52400</c:v>
                </c:pt>
                <c:pt idx="487">
                  <c:v>27970</c:v>
                </c:pt>
                <c:pt idx="488">
                  <c:v>67100</c:v>
                </c:pt>
                <c:pt idx="489">
                  <c:v>43710</c:v>
                </c:pt>
                <c:pt idx="490">
                  <c:v>38600</c:v>
                </c:pt>
                <c:pt idx="491">
                  <c:v>53890</c:v>
                </c:pt>
                <c:pt idx="492">
                  <c:v>52610</c:v>
                </c:pt>
                <c:pt idx="493">
                  <c:v>43130</c:v>
                </c:pt>
                <c:pt idx="494">
                  <c:v>40300</c:v>
                </c:pt>
                <c:pt idx="495">
                  <c:v>49750</c:v>
                </c:pt>
                <c:pt idx="496">
                  <c:v>43840</c:v>
                </c:pt>
                <c:pt idx="497">
                  <c:v>56820</c:v>
                </c:pt>
                <c:pt idx="498">
                  <c:v>36350</c:v>
                </c:pt>
                <c:pt idx="499">
                  <c:v>50820</c:v>
                </c:pt>
                <c:pt idx="500">
                  <c:v>83720</c:v>
                </c:pt>
                <c:pt idx="501">
                  <c:v>46970</c:v>
                </c:pt>
                <c:pt idx="502">
                  <c:v>78020</c:v>
                </c:pt>
                <c:pt idx="503">
                  <c:v>45080</c:v>
                </c:pt>
                <c:pt idx="504">
                  <c:v>55160</c:v>
                </c:pt>
                <c:pt idx="505">
                  <c:v>72020</c:v>
                </c:pt>
                <c:pt idx="506">
                  <c:v>64010</c:v>
                </c:pt>
                <c:pt idx="507">
                  <c:v>27840</c:v>
                </c:pt>
                <c:pt idx="508">
                  <c:v>58070</c:v>
                </c:pt>
                <c:pt idx="509">
                  <c:v>51760</c:v>
                </c:pt>
                <c:pt idx="510">
                  <c:v>66050</c:v>
                </c:pt>
                <c:pt idx="511">
                  <c:v>65750</c:v>
                </c:pt>
                <c:pt idx="512">
                  <c:v>65820</c:v>
                </c:pt>
                <c:pt idx="513">
                  <c:v>46760</c:v>
                </c:pt>
                <c:pt idx="514">
                  <c:v>50940</c:v>
                </c:pt>
                <c:pt idx="515">
                  <c:v>56440</c:v>
                </c:pt>
                <c:pt idx="516">
                  <c:v>32610</c:v>
                </c:pt>
                <c:pt idx="517">
                  <c:v>62770</c:v>
                </c:pt>
                <c:pt idx="518">
                  <c:v>63600</c:v>
                </c:pt>
                <c:pt idx="519">
                  <c:v>45840</c:v>
                </c:pt>
                <c:pt idx="520">
                  <c:v>38280</c:v>
                </c:pt>
                <c:pt idx="521">
                  <c:v>50960</c:v>
                </c:pt>
                <c:pt idx="522">
                  <c:v>39480</c:v>
                </c:pt>
                <c:pt idx="523">
                  <c:v>69610</c:v>
                </c:pt>
                <c:pt idx="524">
                  <c:v>47800</c:v>
                </c:pt>
                <c:pt idx="525">
                  <c:v>44890</c:v>
                </c:pt>
                <c:pt idx="526">
                  <c:v>67420</c:v>
                </c:pt>
                <c:pt idx="527">
                  <c:v>78870</c:v>
                </c:pt>
                <c:pt idx="528">
                  <c:v>70310</c:v>
                </c:pt>
                <c:pt idx="529">
                  <c:v>38530</c:v>
                </c:pt>
                <c:pt idx="530">
                  <c:v>77570</c:v>
                </c:pt>
                <c:pt idx="531">
                  <c:v>59920</c:v>
                </c:pt>
                <c:pt idx="532">
                  <c:v>54450</c:v>
                </c:pt>
                <c:pt idx="533">
                  <c:v>50250</c:v>
                </c:pt>
                <c:pt idx="534">
                  <c:v>30790</c:v>
                </c:pt>
                <c:pt idx="535">
                  <c:v>35420</c:v>
                </c:pt>
                <c:pt idx="536">
                  <c:v>43470</c:v>
                </c:pt>
                <c:pt idx="537">
                  <c:v>61000</c:v>
                </c:pt>
                <c:pt idx="538">
                  <c:v>64780</c:v>
                </c:pt>
                <c:pt idx="539">
                  <c:v>39030</c:v>
                </c:pt>
                <c:pt idx="540">
                  <c:v>65900</c:v>
                </c:pt>
                <c:pt idx="541">
                  <c:v>46050</c:v>
                </c:pt>
                <c:pt idx="542">
                  <c:v>59070</c:v>
                </c:pt>
                <c:pt idx="543">
                  <c:v>44670</c:v>
                </c:pt>
                <c:pt idx="544">
                  <c:v>58390</c:v>
                </c:pt>
                <c:pt idx="545">
                  <c:v>80370</c:v>
                </c:pt>
                <c:pt idx="546">
                  <c:v>53230</c:v>
                </c:pt>
                <c:pt idx="547">
                  <c:v>72000</c:v>
                </c:pt>
                <c:pt idx="548">
                  <c:v>84040</c:v>
                </c:pt>
                <c:pt idx="549">
                  <c:v>52540</c:v>
                </c:pt>
                <c:pt idx="550">
                  <c:v>63510</c:v>
                </c:pt>
                <c:pt idx="551">
                  <c:v>42240</c:v>
                </c:pt>
                <c:pt idx="552">
                  <c:v>39580</c:v>
                </c:pt>
                <c:pt idx="553">
                  <c:v>54610</c:v>
                </c:pt>
                <c:pt idx="554">
                  <c:v>87330</c:v>
                </c:pt>
                <c:pt idx="555">
                  <c:v>88410</c:v>
                </c:pt>
                <c:pt idx="556">
                  <c:v>89760</c:v>
                </c:pt>
                <c:pt idx="557">
                  <c:v>101780</c:v>
                </c:pt>
                <c:pt idx="558">
                  <c:v>70290</c:v>
                </c:pt>
                <c:pt idx="559">
                  <c:v>88210</c:v>
                </c:pt>
                <c:pt idx="560">
                  <c:v>87160</c:v>
                </c:pt>
                <c:pt idx="561">
                  <c:v>41540</c:v>
                </c:pt>
                <c:pt idx="562">
                  <c:v>49170</c:v>
                </c:pt>
                <c:pt idx="563">
                  <c:v>63950</c:v>
                </c:pt>
                <c:pt idx="564">
                  <c:v>70810</c:v>
                </c:pt>
                <c:pt idx="565">
                  <c:v>49590</c:v>
                </c:pt>
                <c:pt idx="566">
                  <c:v>67290</c:v>
                </c:pt>
                <c:pt idx="567">
                  <c:v>51240</c:v>
                </c:pt>
                <c:pt idx="568">
                  <c:v>48540</c:v>
                </c:pt>
                <c:pt idx="569">
                  <c:v>72410</c:v>
                </c:pt>
                <c:pt idx="570">
                  <c:v>54370</c:v>
                </c:pt>
                <c:pt idx="571">
                  <c:v>94460</c:v>
                </c:pt>
                <c:pt idx="572">
                  <c:v>85160</c:v>
                </c:pt>
                <c:pt idx="573">
                  <c:v>52130</c:v>
                </c:pt>
                <c:pt idx="574">
                  <c:v>54650</c:v>
                </c:pt>
                <c:pt idx="575">
                  <c:v>69320</c:v>
                </c:pt>
                <c:pt idx="576">
                  <c:v>51480</c:v>
                </c:pt>
                <c:pt idx="577">
                  <c:v>50060</c:v>
                </c:pt>
                <c:pt idx="578">
                  <c:v>62180</c:v>
                </c:pt>
                <c:pt idx="579">
                  <c:v>79780</c:v>
                </c:pt>
                <c:pt idx="580">
                  <c:v>42860</c:v>
                </c:pt>
                <c:pt idx="581">
                  <c:v>54410</c:v>
                </c:pt>
                <c:pt idx="582">
                  <c:v>69390</c:v>
                </c:pt>
                <c:pt idx="583">
                  <c:v>42810</c:v>
                </c:pt>
                <c:pt idx="584">
                  <c:v>30840</c:v>
                </c:pt>
                <c:pt idx="585">
                  <c:v>56260</c:v>
                </c:pt>
                <c:pt idx="586">
                  <c:v>76470</c:v>
                </c:pt>
                <c:pt idx="587">
                  <c:v>35680</c:v>
                </c:pt>
                <c:pt idx="588">
                  <c:v>90070</c:v>
                </c:pt>
                <c:pt idx="589">
                  <c:v>33120</c:v>
                </c:pt>
                <c:pt idx="590">
                  <c:v>54060</c:v>
                </c:pt>
                <c:pt idx="591">
                  <c:v>75120</c:v>
                </c:pt>
                <c:pt idx="592">
                  <c:v>41600</c:v>
                </c:pt>
                <c:pt idx="593">
                  <c:v>20270</c:v>
                </c:pt>
                <c:pt idx="594">
                  <c:v>60060</c:v>
                </c:pt>
                <c:pt idx="595">
                  <c:v>82270</c:v>
                </c:pt>
                <c:pt idx="596">
                  <c:v>29170</c:v>
                </c:pt>
                <c:pt idx="597">
                  <c:v>68420</c:v>
                </c:pt>
                <c:pt idx="598">
                  <c:v>59130</c:v>
                </c:pt>
                <c:pt idx="599">
                  <c:v>74330</c:v>
                </c:pt>
                <c:pt idx="600">
                  <c:v>77080</c:v>
                </c:pt>
                <c:pt idx="601">
                  <c:v>76250</c:v>
                </c:pt>
                <c:pt idx="602">
                  <c:v>59540</c:v>
                </c:pt>
                <c:pt idx="603">
                  <c:v>54690</c:v>
                </c:pt>
                <c:pt idx="604">
                  <c:v>84360</c:v>
                </c:pt>
                <c:pt idx="605">
                  <c:v>51420</c:v>
                </c:pt>
                <c:pt idx="606">
                  <c:v>65120</c:v>
                </c:pt>
                <c:pt idx="607">
                  <c:v>49380</c:v>
                </c:pt>
                <c:pt idx="608">
                  <c:v>37830</c:v>
                </c:pt>
                <c:pt idx="609">
                  <c:v>35980</c:v>
                </c:pt>
                <c:pt idx="610">
                  <c:v>69190</c:v>
                </c:pt>
                <c:pt idx="611">
                  <c:v>50590</c:v>
                </c:pt>
                <c:pt idx="612">
                  <c:v>60800</c:v>
                </c:pt>
                <c:pt idx="613">
                  <c:v>31180</c:v>
                </c:pt>
                <c:pt idx="614">
                  <c:v>77790</c:v>
                </c:pt>
                <c:pt idx="615">
                  <c:v>47570</c:v>
                </c:pt>
                <c:pt idx="616">
                  <c:v>69130</c:v>
                </c:pt>
                <c:pt idx="617">
                  <c:v>75970</c:v>
                </c:pt>
                <c:pt idx="618">
                  <c:v>68350</c:v>
                </c:pt>
                <c:pt idx="619">
                  <c:v>41680</c:v>
                </c:pt>
                <c:pt idx="620">
                  <c:v>86560</c:v>
                </c:pt>
                <c:pt idx="621">
                  <c:v>81390</c:v>
                </c:pt>
                <c:pt idx="622">
                  <c:v>50730</c:v>
                </c:pt>
                <c:pt idx="623">
                  <c:v>71290</c:v>
                </c:pt>
                <c:pt idx="624">
                  <c:v>70110</c:v>
                </c:pt>
                <c:pt idx="625">
                  <c:v>61590</c:v>
                </c:pt>
                <c:pt idx="626">
                  <c:v>69370</c:v>
                </c:pt>
                <c:pt idx="627">
                  <c:v>67110</c:v>
                </c:pt>
                <c:pt idx="628">
                  <c:v>82020</c:v>
                </c:pt>
                <c:pt idx="629">
                  <c:v>62050</c:v>
                </c:pt>
                <c:pt idx="630">
                  <c:v>61730</c:v>
                </c:pt>
                <c:pt idx="631">
                  <c:v>58660</c:v>
                </c:pt>
                <c:pt idx="632">
                  <c:v>53370</c:v>
                </c:pt>
                <c:pt idx="633">
                  <c:v>39700</c:v>
                </c:pt>
                <c:pt idx="634">
                  <c:v>53750</c:v>
                </c:pt>
                <c:pt idx="635">
                  <c:v>44730</c:v>
                </c:pt>
                <c:pt idx="636">
                  <c:v>49350</c:v>
                </c:pt>
                <c:pt idx="637">
                  <c:v>43340</c:v>
                </c:pt>
                <c:pt idx="638">
                  <c:v>78090</c:v>
                </c:pt>
                <c:pt idx="639">
                  <c:v>54950</c:v>
                </c:pt>
                <c:pt idx="640">
                  <c:v>75530</c:v>
                </c:pt>
                <c:pt idx="641">
                  <c:v>57330</c:v>
                </c:pt>
                <c:pt idx="642">
                  <c:v>87930</c:v>
                </c:pt>
                <c:pt idx="643">
                  <c:v>56850</c:v>
                </c:pt>
                <c:pt idx="644">
                  <c:v>78430</c:v>
                </c:pt>
                <c:pt idx="645">
                  <c:v>63660</c:v>
                </c:pt>
                <c:pt idx="646">
                  <c:v>62960</c:v>
                </c:pt>
                <c:pt idx="647">
                  <c:v>81870</c:v>
                </c:pt>
                <c:pt idx="648">
                  <c:v>54820</c:v>
                </c:pt>
                <c:pt idx="649">
                  <c:v>116320</c:v>
                </c:pt>
                <c:pt idx="650">
                  <c:v>57200</c:v>
                </c:pt>
                <c:pt idx="651">
                  <c:v>84360</c:v>
                </c:pt>
                <c:pt idx="652">
                  <c:v>36530</c:v>
                </c:pt>
                <c:pt idx="653">
                  <c:v>81260</c:v>
                </c:pt>
                <c:pt idx="654">
                  <c:v>82350</c:v>
                </c:pt>
                <c:pt idx="655">
                  <c:v>80830</c:v>
                </c:pt>
                <c:pt idx="656">
                  <c:v>30610</c:v>
                </c:pt>
                <c:pt idx="657">
                  <c:v>51310</c:v>
                </c:pt>
                <c:pt idx="658">
                  <c:v>72940</c:v>
                </c:pt>
                <c:pt idx="659">
                  <c:v>52450</c:v>
                </c:pt>
                <c:pt idx="660">
                  <c:v>66070</c:v>
                </c:pt>
                <c:pt idx="661">
                  <c:v>43190</c:v>
                </c:pt>
                <c:pt idx="662">
                  <c:v>40730</c:v>
                </c:pt>
                <c:pt idx="663">
                  <c:v>78530</c:v>
                </c:pt>
                <c:pt idx="664">
                  <c:v>94690</c:v>
                </c:pt>
                <c:pt idx="665">
                  <c:v>44400</c:v>
                </c:pt>
                <c:pt idx="666">
                  <c:v>73800</c:v>
                </c:pt>
                <c:pt idx="667">
                  <c:v>37390</c:v>
                </c:pt>
                <c:pt idx="668">
                  <c:v>64120</c:v>
                </c:pt>
                <c:pt idx="669">
                  <c:v>66160</c:v>
                </c:pt>
                <c:pt idx="670">
                  <c:v>22310</c:v>
                </c:pt>
                <c:pt idx="671">
                  <c:v>62380</c:v>
                </c:pt>
                <c:pt idx="672">
                  <c:v>63850</c:v>
                </c:pt>
                <c:pt idx="673">
                  <c:v>36210</c:v>
                </c:pt>
                <c:pt idx="674">
                  <c:v>54590</c:v>
                </c:pt>
                <c:pt idx="675">
                  <c:v>69610</c:v>
                </c:pt>
                <c:pt idx="676">
                  <c:v>65390</c:v>
                </c:pt>
                <c:pt idx="677">
                  <c:v>78130</c:v>
                </c:pt>
                <c:pt idx="678">
                  <c:v>55710</c:v>
                </c:pt>
                <c:pt idx="679">
                  <c:v>69210</c:v>
                </c:pt>
                <c:pt idx="680">
                  <c:v>59940</c:v>
                </c:pt>
                <c:pt idx="681">
                  <c:v>72550</c:v>
                </c:pt>
                <c:pt idx="682">
                  <c:v>44260</c:v>
                </c:pt>
                <c:pt idx="683">
                  <c:v>56910</c:v>
                </c:pt>
                <c:pt idx="684">
                  <c:v>82390</c:v>
                </c:pt>
                <c:pt idx="685">
                  <c:v>54590</c:v>
                </c:pt>
                <c:pt idx="686">
                  <c:v>69990</c:v>
                </c:pt>
                <c:pt idx="687">
                  <c:v>72740</c:v>
                </c:pt>
                <c:pt idx="688">
                  <c:v>35360</c:v>
                </c:pt>
                <c:pt idx="689">
                  <c:v>94370</c:v>
                </c:pt>
                <c:pt idx="690">
                  <c:v>43520</c:v>
                </c:pt>
                <c:pt idx="691">
                  <c:v>36000</c:v>
                </c:pt>
                <c:pt idx="692">
                  <c:v>99480</c:v>
                </c:pt>
                <c:pt idx="693">
                  <c:v>83220</c:v>
                </c:pt>
                <c:pt idx="694">
                  <c:v>52940</c:v>
                </c:pt>
                <c:pt idx="695">
                  <c:v>93360</c:v>
                </c:pt>
                <c:pt idx="696">
                  <c:v>73590</c:v>
                </c:pt>
                <c:pt idx="697">
                  <c:v>53840</c:v>
                </c:pt>
                <c:pt idx="698">
                  <c:v>47350</c:v>
                </c:pt>
                <c:pt idx="699">
                  <c:v>65080</c:v>
                </c:pt>
                <c:pt idx="700">
                  <c:v>62050</c:v>
                </c:pt>
                <c:pt idx="701">
                  <c:v>30020</c:v>
                </c:pt>
                <c:pt idx="702">
                  <c:v>49510</c:v>
                </c:pt>
                <c:pt idx="703">
                  <c:v>64320</c:v>
                </c:pt>
                <c:pt idx="704">
                  <c:v>35590</c:v>
                </c:pt>
                <c:pt idx="705">
                  <c:v>63050</c:v>
                </c:pt>
                <c:pt idx="706">
                  <c:v>65300</c:v>
                </c:pt>
                <c:pt idx="707">
                  <c:v>69560</c:v>
                </c:pt>
                <c:pt idx="708">
                  <c:v>41910</c:v>
                </c:pt>
                <c:pt idx="709">
                  <c:v>28330</c:v>
                </c:pt>
                <c:pt idx="710">
                  <c:v>55980</c:v>
                </c:pt>
                <c:pt idx="711">
                  <c:v>61080</c:v>
                </c:pt>
                <c:pt idx="712">
                  <c:v>51380</c:v>
                </c:pt>
                <c:pt idx="713">
                  <c:v>84410</c:v>
                </c:pt>
                <c:pt idx="714">
                  <c:v>60680</c:v>
                </c:pt>
                <c:pt idx="715">
                  <c:v>64690</c:v>
                </c:pt>
                <c:pt idx="716">
                  <c:v>45780</c:v>
                </c:pt>
                <c:pt idx="717">
                  <c:v>41800</c:v>
                </c:pt>
                <c:pt idx="718">
                  <c:v>53230</c:v>
                </c:pt>
                <c:pt idx="719">
                  <c:v>36160</c:v>
                </c:pt>
                <c:pt idx="720">
                  <c:v>40450</c:v>
                </c:pt>
                <c:pt idx="721">
                  <c:v>57910</c:v>
                </c:pt>
                <c:pt idx="722">
                  <c:v>36280</c:v>
                </c:pt>
                <c:pt idx="723">
                  <c:v>39190</c:v>
                </c:pt>
                <c:pt idx="724">
                  <c:v>62380</c:v>
                </c:pt>
                <c:pt idx="725">
                  <c:v>21470</c:v>
                </c:pt>
                <c:pt idx="726">
                  <c:v>34610</c:v>
                </c:pt>
                <c:pt idx="727">
                  <c:v>88120</c:v>
                </c:pt>
                <c:pt idx="728">
                  <c:v>59190</c:v>
                </c:pt>
                <c:pt idx="729">
                  <c:v>36290</c:v>
                </c:pt>
                <c:pt idx="730">
                  <c:v>53760</c:v>
                </c:pt>
                <c:pt idx="731">
                  <c:v>66300</c:v>
                </c:pt>
                <c:pt idx="732">
                  <c:v>93000</c:v>
                </c:pt>
                <c:pt idx="733">
                  <c:v>65660</c:v>
                </c:pt>
                <c:pt idx="734">
                  <c:v>81930</c:v>
                </c:pt>
                <c:pt idx="735">
                  <c:v>60060</c:v>
                </c:pt>
                <c:pt idx="736">
                  <c:v>59530</c:v>
                </c:pt>
                <c:pt idx="737">
                  <c:v>46380</c:v>
                </c:pt>
                <c:pt idx="738">
                  <c:v>76200</c:v>
                </c:pt>
                <c:pt idx="739">
                  <c:v>56860</c:v>
                </c:pt>
                <c:pt idx="740">
                  <c:v>86620</c:v>
                </c:pt>
                <c:pt idx="741">
                  <c:v>49730</c:v>
                </c:pt>
                <c:pt idx="742">
                  <c:v>88370</c:v>
                </c:pt>
                <c:pt idx="743">
                  <c:v>49160</c:v>
                </c:pt>
                <c:pt idx="744">
                  <c:v>77740</c:v>
                </c:pt>
                <c:pt idx="745">
                  <c:v>38560</c:v>
                </c:pt>
                <c:pt idx="746">
                  <c:v>51990</c:v>
                </c:pt>
                <c:pt idx="747">
                  <c:v>39970</c:v>
                </c:pt>
                <c:pt idx="748">
                  <c:v>46040</c:v>
                </c:pt>
                <c:pt idx="749">
                  <c:v>49500</c:v>
                </c:pt>
                <c:pt idx="750">
                  <c:v>76670</c:v>
                </c:pt>
                <c:pt idx="751">
                  <c:v>75800</c:v>
                </c:pt>
                <c:pt idx="752">
                  <c:v>81720</c:v>
                </c:pt>
                <c:pt idx="753">
                  <c:v>58440</c:v>
                </c:pt>
                <c:pt idx="754">
                  <c:v>85720</c:v>
                </c:pt>
                <c:pt idx="755">
                  <c:v>70940</c:v>
                </c:pt>
                <c:pt idx="756">
                  <c:v>62420</c:v>
                </c:pt>
                <c:pt idx="757">
                  <c:v>56880</c:v>
                </c:pt>
                <c:pt idx="758">
                  <c:v>101820</c:v>
                </c:pt>
                <c:pt idx="759">
                  <c:v>86890</c:v>
                </c:pt>
                <c:pt idx="760">
                  <c:v>47300</c:v>
                </c:pt>
                <c:pt idx="761">
                  <c:v>31270</c:v>
                </c:pt>
                <c:pt idx="762">
                  <c:v>65410</c:v>
                </c:pt>
                <c:pt idx="763">
                  <c:v>54200</c:v>
                </c:pt>
                <c:pt idx="764">
                  <c:v>67390</c:v>
                </c:pt>
                <c:pt idx="765">
                  <c:v>54530</c:v>
                </c:pt>
                <c:pt idx="766">
                  <c:v>79760</c:v>
                </c:pt>
                <c:pt idx="767">
                  <c:v>78060</c:v>
                </c:pt>
                <c:pt idx="768">
                  <c:v>74080</c:v>
                </c:pt>
                <c:pt idx="769">
                  <c:v>52990</c:v>
                </c:pt>
                <c:pt idx="770">
                  <c:v>70580</c:v>
                </c:pt>
                <c:pt idx="771">
                  <c:v>34310</c:v>
                </c:pt>
                <c:pt idx="772">
                  <c:v>74160</c:v>
                </c:pt>
                <c:pt idx="773">
                  <c:v>59190</c:v>
                </c:pt>
                <c:pt idx="774">
                  <c:v>43370</c:v>
                </c:pt>
                <c:pt idx="775">
                  <c:v>17670</c:v>
                </c:pt>
                <c:pt idx="776">
                  <c:v>56710</c:v>
                </c:pt>
                <c:pt idx="777">
                  <c:v>59820</c:v>
                </c:pt>
                <c:pt idx="778">
                  <c:v>36190</c:v>
                </c:pt>
                <c:pt idx="779">
                  <c:v>60440</c:v>
                </c:pt>
                <c:pt idx="780">
                  <c:v>75300</c:v>
                </c:pt>
                <c:pt idx="781">
                  <c:v>74080</c:v>
                </c:pt>
                <c:pt idx="782">
                  <c:v>60440</c:v>
                </c:pt>
                <c:pt idx="783">
                  <c:v>80720</c:v>
                </c:pt>
                <c:pt idx="784">
                  <c:v>47060</c:v>
                </c:pt>
                <c:pt idx="785">
                  <c:v>86830</c:v>
                </c:pt>
                <c:pt idx="786">
                  <c:v>56790</c:v>
                </c:pt>
                <c:pt idx="787">
                  <c:v>67090</c:v>
                </c:pt>
                <c:pt idx="788">
                  <c:v>44370</c:v>
                </c:pt>
                <c:pt idx="789">
                  <c:v>82970</c:v>
                </c:pt>
                <c:pt idx="790">
                  <c:v>56230</c:v>
                </c:pt>
                <c:pt idx="791">
                  <c:v>53760</c:v>
                </c:pt>
                <c:pt idx="792">
                  <c:v>55390</c:v>
                </c:pt>
                <c:pt idx="793">
                  <c:v>73500</c:v>
                </c:pt>
                <c:pt idx="794">
                  <c:v>41050</c:v>
                </c:pt>
                <c:pt idx="795">
                  <c:v>67320</c:v>
                </c:pt>
                <c:pt idx="796">
                  <c:v>65890</c:v>
                </c:pt>
                <c:pt idx="797">
                  <c:v>56380</c:v>
                </c:pt>
                <c:pt idx="798">
                  <c:v>85670</c:v>
                </c:pt>
                <c:pt idx="799">
                  <c:v>70830</c:v>
                </c:pt>
                <c:pt idx="800">
                  <c:v>48180</c:v>
                </c:pt>
                <c:pt idx="801">
                  <c:v>51910</c:v>
                </c:pt>
                <c:pt idx="802">
                  <c:v>44320</c:v>
                </c:pt>
                <c:pt idx="803">
                  <c:v>58940</c:v>
                </c:pt>
                <c:pt idx="804">
                  <c:v>73610</c:v>
                </c:pt>
                <c:pt idx="805">
                  <c:v>54060</c:v>
                </c:pt>
                <c:pt idx="806">
                  <c:v>85000</c:v>
                </c:pt>
                <c:pt idx="807">
                  <c:v>49030</c:v>
                </c:pt>
                <c:pt idx="808">
                  <c:v>63300</c:v>
                </c:pt>
                <c:pt idx="809">
                  <c:v>84300</c:v>
                </c:pt>
                <c:pt idx="810">
                  <c:v>81390</c:v>
                </c:pt>
                <c:pt idx="811">
                  <c:v>95900</c:v>
                </c:pt>
                <c:pt idx="812">
                  <c:v>71830</c:v>
                </c:pt>
                <c:pt idx="813">
                  <c:v>79310</c:v>
                </c:pt>
                <c:pt idx="814">
                  <c:v>87890</c:v>
                </c:pt>
                <c:pt idx="815">
                  <c:v>48610</c:v>
                </c:pt>
                <c:pt idx="816">
                  <c:v>73160</c:v>
                </c:pt>
                <c:pt idx="817">
                  <c:v>36280</c:v>
                </c:pt>
                <c:pt idx="818">
                  <c:v>49720</c:v>
                </c:pt>
                <c:pt idx="819">
                  <c:v>44400</c:v>
                </c:pt>
                <c:pt idx="820">
                  <c:v>47590</c:v>
                </c:pt>
                <c:pt idx="821">
                  <c:v>51460</c:v>
                </c:pt>
                <c:pt idx="822">
                  <c:v>57750</c:v>
                </c:pt>
                <c:pt idx="823">
                  <c:v>66000</c:v>
                </c:pt>
                <c:pt idx="824">
                  <c:v>45950</c:v>
                </c:pt>
                <c:pt idx="825">
                  <c:v>53900</c:v>
                </c:pt>
                <c:pt idx="826">
                  <c:v>37920</c:v>
                </c:pt>
                <c:pt idx="827">
                  <c:v>63100</c:v>
                </c:pt>
                <c:pt idx="828">
                  <c:v>36770</c:v>
                </c:pt>
                <c:pt idx="829">
                  <c:v>43910</c:v>
                </c:pt>
                <c:pt idx="830">
                  <c:v>66390</c:v>
                </c:pt>
                <c:pt idx="831">
                  <c:v>59160</c:v>
                </c:pt>
                <c:pt idx="832">
                  <c:v>38510</c:v>
                </c:pt>
                <c:pt idx="833">
                  <c:v>46220</c:v>
                </c:pt>
                <c:pt idx="834">
                  <c:v>41500</c:v>
                </c:pt>
                <c:pt idx="835">
                  <c:v>58160</c:v>
                </c:pt>
                <c:pt idx="836">
                  <c:v>38530</c:v>
                </c:pt>
                <c:pt idx="837">
                  <c:v>55880</c:v>
                </c:pt>
                <c:pt idx="838">
                  <c:v>70940</c:v>
                </c:pt>
                <c:pt idx="839">
                  <c:v>53940</c:v>
                </c:pt>
                <c:pt idx="840">
                  <c:v>43030</c:v>
                </c:pt>
                <c:pt idx="841">
                  <c:v>59820</c:v>
                </c:pt>
                <c:pt idx="842">
                  <c:v>55500</c:v>
                </c:pt>
                <c:pt idx="843">
                  <c:v>49990</c:v>
                </c:pt>
                <c:pt idx="844">
                  <c:v>42980</c:v>
                </c:pt>
                <c:pt idx="845">
                  <c:v>65970</c:v>
                </c:pt>
                <c:pt idx="846">
                  <c:v>59290</c:v>
                </c:pt>
                <c:pt idx="847">
                  <c:v>63020</c:v>
                </c:pt>
                <c:pt idx="848">
                  <c:v>73810</c:v>
                </c:pt>
                <c:pt idx="849">
                  <c:v>70230</c:v>
                </c:pt>
                <c:pt idx="850">
                  <c:v>59950</c:v>
                </c:pt>
                <c:pt idx="851">
                  <c:v>78100</c:v>
                </c:pt>
                <c:pt idx="852">
                  <c:v>16370</c:v>
                </c:pt>
                <c:pt idx="853">
                  <c:v>92640</c:v>
                </c:pt>
                <c:pt idx="854">
                  <c:v>63540</c:v>
                </c:pt>
                <c:pt idx="855">
                  <c:v>87220</c:v>
                </c:pt>
                <c:pt idx="856">
                  <c:v>41990</c:v>
                </c:pt>
                <c:pt idx="857">
                  <c:v>79410</c:v>
                </c:pt>
                <c:pt idx="858">
                  <c:v>54380</c:v>
                </c:pt>
                <c:pt idx="859">
                  <c:v>58600</c:v>
                </c:pt>
                <c:pt idx="860">
                  <c:v>48950</c:v>
                </c:pt>
                <c:pt idx="861">
                  <c:v>40670</c:v>
                </c:pt>
                <c:pt idx="862">
                  <c:v>52340</c:v>
                </c:pt>
                <c:pt idx="863">
                  <c:v>39140</c:v>
                </c:pt>
                <c:pt idx="864">
                  <c:v>41090</c:v>
                </c:pt>
                <c:pt idx="865">
                  <c:v>25600</c:v>
                </c:pt>
                <c:pt idx="866">
                  <c:v>100900</c:v>
                </c:pt>
                <c:pt idx="867">
                  <c:v>77080</c:v>
                </c:pt>
                <c:pt idx="868">
                  <c:v>105150</c:v>
                </c:pt>
                <c:pt idx="869">
                  <c:v>80580</c:v>
                </c:pt>
                <c:pt idx="870">
                  <c:v>46230</c:v>
                </c:pt>
                <c:pt idx="871">
                  <c:v>98260</c:v>
                </c:pt>
                <c:pt idx="872">
                  <c:v>75930</c:v>
                </c:pt>
                <c:pt idx="873">
                  <c:v>52050</c:v>
                </c:pt>
                <c:pt idx="874">
                  <c:v>87000</c:v>
                </c:pt>
                <c:pt idx="875">
                  <c:v>60270</c:v>
                </c:pt>
                <c:pt idx="876">
                  <c:v>88270</c:v>
                </c:pt>
                <c:pt idx="877">
                  <c:v>57820</c:v>
                </c:pt>
                <c:pt idx="878">
                  <c:v>61210</c:v>
                </c:pt>
                <c:pt idx="879">
                  <c:v>76420</c:v>
                </c:pt>
                <c:pt idx="880">
                  <c:v>70980</c:v>
                </c:pt>
                <c:pt idx="881">
                  <c:v>76740</c:v>
                </c:pt>
                <c:pt idx="882">
                  <c:v>47920</c:v>
                </c:pt>
                <c:pt idx="883">
                  <c:v>52160</c:v>
                </c:pt>
                <c:pt idx="884">
                  <c:v>32740</c:v>
                </c:pt>
                <c:pt idx="885">
                  <c:v>72270</c:v>
                </c:pt>
                <c:pt idx="886">
                  <c:v>77430</c:v>
                </c:pt>
                <c:pt idx="887">
                  <c:v>92370</c:v>
                </c:pt>
                <c:pt idx="888">
                  <c:v>34880</c:v>
                </c:pt>
                <c:pt idx="889">
                  <c:v>46580</c:v>
                </c:pt>
                <c:pt idx="890">
                  <c:v>70620</c:v>
                </c:pt>
                <c:pt idx="891">
                  <c:v>66390</c:v>
                </c:pt>
                <c:pt idx="892">
                  <c:v>82080</c:v>
                </c:pt>
                <c:pt idx="893">
                  <c:v>76440</c:v>
                </c:pt>
                <c:pt idx="894">
                  <c:v>96610</c:v>
                </c:pt>
                <c:pt idx="895">
                  <c:v>54340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45-47D0-B843-883DE51410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3403200"/>
        <c:axId val="613410040"/>
      </c:scatterChart>
      <c:valAx>
        <c:axId val="613403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Number of</a:t>
                </a:r>
                <a:r>
                  <a:rPr lang="en-US" b="1" baseline="0">
                    <a:solidFill>
                      <a:schemeClr val="tx1"/>
                    </a:solidFill>
                  </a:rPr>
                  <a:t> Items</a:t>
                </a:r>
                <a:endParaRPr lang="en-US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410040"/>
        <c:crosses val="autoZero"/>
        <c:crossBetween val="midCat"/>
      </c:valAx>
      <c:valAx>
        <c:axId val="613410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403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1255618</xdr:colOff>
      <xdr:row>238</xdr:row>
      <xdr:rowOff>76479</xdr:rowOff>
    </xdr:from>
    <xdr:to>
      <xdr:col>9</xdr:col>
      <xdr:colOff>112619</xdr:colOff>
      <xdr:row>257</xdr:row>
      <xdr:rowOff>62193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0D0316B-863A-A17D-CF3A-DBC32884E2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1238247</xdr:colOff>
      <xdr:row>258</xdr:row>
      <xdr:rowOff>135589</xdr:rowOff>
    </xdr:from>
    <xdr:to>
      <xdr:col>9</xdr:col>
      <xdr:colOff>145676</xdr:colOff>
      <xdr:row>277</xdr:row>
      <xdr:rowOff>123264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948494E4-9690-ACF4-2FE4-2D6268B671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1326694</xdr:colOff>
      <xdr:row>280</xdr:row>
      <xdr:rowOff>152398</xdr:rowOff>
    </xdr:from>
    <xdr:to>
      <xdr:col>9</xdr:col>
      <xdr:colOff>204106</xdr:colOff>
      <xdr:row>300</xdr:row>
      <xdr:rowOff>163285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287528ED-E135-2220-0331-72FC84E62C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0.82528</cdr:x>
      <cdr:y>0.08067</cdr:y>
    </cdr:from>
    <cdr:to>
      <cdr:x>0.98011</cdr:x>
      <cdr:y>0.18722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811B9A1F-A099-86D5-58C9-1F96FF5AA1B4}"/>
            </a:ext>
          </a:extLst>
        </cdr:cNvPr>
        <cdr:cNvSpPr txBox="1"/>
      </cdr:nvSpPr>
      <cdr:spPr>
        <a:xfrm xmlns:a="http://schemas.openxmlformats.org/drawingml/2006/main">
          <a:off x="5534026" y="252414"/>
          <a:ext cx="1038225" cy="3333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142875</xdr:colOff>
      <xdr:row>11</xdr:row>
      <xdr:rowOff>123825</xdr:rowOff>
    </xdr:from>
    <xdr:to>
      <xdr:col>6</xdr:col>
      <xdr:colOff>466725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A2B453-7D1C-4B7C-A0D0-AB0FC8AE59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76200</xdr:colOff>
      <xdr:row>29</xdr:row>
      <xdr:rowOff>85725</xdr:rowOff>
    </xdr:from>
    <xdr:to>
      <xdr:col>6</xdr:col>
      <xdr:colOff>409575</xdr:colOff>
      <xdr:row>45</xdr:row>
      <xdr:rowOff>119063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27331B5-9601-4A69-8300-76313D87A6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133349</xdr:colOff>
      <xdr:row>50</xdr:row>
      <xdr:rowOff>152399</xdr:rowOff>
    </xdr:from>
    <xdr:to>
      <xdr:col>6</xdr:col>
      <xdr:colOff>485774</xdr:colOff>
      <xdr:row>66</xdr:row>
      <xdr:rowOff>28574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C2E4927-E897-488C-ACD4-EA35C15371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114300</xdr:colOff>
      <xdr:row>67</xdr:row>
      <xdr:rowOff>95249</xdr:rowOff>
    </xdr:from>
    <xdr:to>
      <xdr:col>6</xdr:col>
      <xdr:colOff>476250</xdr:colOff>
      <xdr:row>84</xdr:row>
      <xdr:rowOff>57150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7BC410D-7BD6-4707-A280-3C031BDAA8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224117</xdr:colOff>
      <xdr:row>4</xdr:row>
      <xdr:rowOff>90766</xdr:rowOff>
    </xdr:from>
    <xdr:to>
      <xdr:col>15</xdr:col>
      <xdr:colOff>190499</xdr:colOff>
      <xdr:row>20</xdr:row>
      <xdr:rowOff>134469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B8E340D-3AD3-D9A1-4EF0-4FBE8E9A1F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571501</xdr:colOff>
      <xdr:row>62</xdr:row>
      <xdr:rowOff>22412</xdr:rowOff>
    </xdr:from>
    <xdr:to>
      <xdr:col>4</xdr:col>
      <xdr:colOff>381000</xdr:colOff>
      <xdr:row>83</xdr:row>
      <xdr:rowOff>78441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BE8B53D-1C91-421A-AE04-4E92D6CE5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549089</xdr:colOff>
      <xdr:row>37</xdr:row>
      <xdr:rowOff>22412</xdr:rowOff>
    </xdr:from>
    <xdr:to>
      <xdr:col>4</xdr:col>
      <xdr:colOff>302560</xdr:colOff>
      <xdr:row>58</xdr:row>
      <xdr:rowOff>168930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2A477F7-5838-4748-83C0-DF3632E55B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145675</xdr:colOff>
      <xdr:row>93</xdr:row>
      <xdr:rowOff>22411</xdr:rowOff>
    </xdr:from>
    <xdr:to>
      <xdr:col>4</xdr:col>
      <xdr:colOff>560294</xdr:colOff>
      <xdr:row>112</xdr:row>
      <xdr:rowOff>112058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B0EEF4D0-486D-43E0-B4F5-7CFC3025B7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145674</xdr:colOff>
      <xdr:row>116</xdr:row>
      <xdr:rowOff>89646</xdr:rowOff>
    </xdr:from>
    <xdr:to>
      <xdr:col>4</xdr:col>
      <xdr:colOff>537882</xdr:colOff>
      <xdr:row>140</xdr:row>
      <xdr:rowOff>22411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D8950C4-514C-4CB2-90CF-0EA15E1C6D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600074</xdr:colOff>
      <xdr:row>25</xdr:row>
      <xdr:rowOff>66675</xdr:rowOff>
    </xdr:from>
    <xdr:to>
      <xdr:col>5</xdr:col>
      <xdr:colOff>304799</xdr:colOff>
      <xdr:row>41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0DC75B3-A5D4-4F8C-B651-7CB8B6C786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542924</xdr:colOff>
      <xdr:row>4</xdr:row>
      <xdr:rowOff>76200</xdr:rowOff>
    </xdr:from>
    <xdr:to>
      <xdr:col>5</xdr:col>
      <xdr:colOff>247649</xdr:colOff>
      <xdr:row>20</xdr:row>
      <xdr:rowOff>190499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16ACC03-1203-445F-AC7C-E33AE0E847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909636</xdr:colOff>
      <xdr:row>50</xdr:row>
      <xdr:rowOff>166687</xdr:rowOff>
    </xdr:from>
    <xdr:to>
      <xdr:col>6</xdr:col>
      <xdr:colOff>457199</xdr:colOff>
      <xdr:row>67</xdr:row>
      <xdr:rowOff>85725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3F3C409-F086-AC98-37DC-21109247C5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152399</xdr:colOff>
      <xdr:row>4</xdr:row>
      <xdr:rowOff>76199</xdr:rowOff>
    </xdr:from>
    <xdr:to>
      <xdr:col>3</xdr:col>
      <xdr:colOff>504825</xdr:colOff>
      <xdr:row>22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CA53AE-0B2A-4AB1-BAC9-D7B9AF79C1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190501</xdr:colOff>
      <xdr:row>28</xdr:row>
      <xdr:rowOff>104775</xdr:rowOff>
    </xdr:from>
    <xdr:to>
      <xdr:col>3</xdr:col>
      <xdr:colOff>542925</xdr:colOff>
      <xdr:row>46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CE1AAEF-ACCE-4326-ACAE-9F7DF1E056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152399</xdr:colOff>
      <xdr:row>54</xdr:row>
      <xdr:rowOff>171450</xdr:rowOff>
    </xdr:from>
    <xdr:to>
      <xdr:col>3</xdr:col>
      <xdr:colOff>495299</xdr:colOff>
      <xdr:row>72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81F2930-8A2D-47F0-821B-18C8F67BBE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'll Be" refreshedDate="45673.79023136574" createdVersion="8" refreshedVersion="8" minRefreshableVersion="3" recordCount="742" xr:uid="{439AF894-40FA-4504-B194-84B83D509A36}">
  <cacheSource type="worksheet">
    <worksheetSource ref="A1:D743" sheet="Trends and Patterns (&lt; Large)"/>
  </cacheSource>
  <cacheFields count="4">
    <cacheField name="Store_Area_Under_Large_Area" numFmtId="164">
      <sharedItems containsSemiMixedTypes="0" containsString="0" containsNumber="1" containsInteger="1" minValue="775" maxValue="1735" count="455">
        <n v="1659"/>
        <n v="1461"/>
        <n v="1340"/>
        <n v="1451"/>
        <n v="1442"/>
        <n v="1542"/>
        <n v="1261"/>
        <n v="1090"/>
        <n v="1030"/>
        <n v="1187"/>
        <n v="1615"/>
        <n v="1469"/>
        <n v="1644"/>
        <n v="1578"/>
        <n v="1703"/>
        <n v="1438"/>
        <n v="1421"/>
        <n v="1458"/>
        <n v="1719"/>
        <n v="1449"/>
        <n v="1234"/>
        <n v="1732"/>
        <n v="1475"/>
        <n v="1390"/>
        <n v="1642"/>
        <n v="1715"/>
        <n v="1439"/>
        <n v="1250"/>
        <n v="1331"/>
        <n v="1375"/>
        <n v="1174"/>
        <n v="1270"/>
        <n v="1435"/>
        <n v="965"/>
        <n v="1665"/>
        <n v="1009"/>
        <n v="1227"/>
        <n v="1660"/>
        <n v="1472"/>
        <n v="1408"/>
        <n v="1514"/>
        <n v="1565"/>
        <n v="1074"/>
        <n v="1570"/>
        <n v="1417"/>
        <n v="1734"/>
        <n v="1470"/>
        <n v="1704"/>
        <n v="1310"/>
        <n v="1544"/>
        <n v="1707"/>
        <n v="1416"/>
        <n v="1631"/>
        <n v="1318"/>
        <n v="1692"/>
        <n v="1152"/>
        <n v="891"/>
        <n v="1468"/>
        <n v="1539"/>
        <n v="1635"/>
        <n v="1267"/>
        <n v="1720"/>
        <n v="1462"/>
        <n v="1431"/>
        <n v="1441"/>
        <n v="1572"/>
        <n v="1287"/>
        <n v="1252"/>
        <n v="1238"/>
        <n v="1479"/>
        <n v="1590"/>
        <n v="1385"/>
        <n v="1579"/>
        <n v="1096"/>
        <n v="1262"/>
        <n v="1374"/>
        <n v="1309"/>
        <n v="1207"/>
        <n v="1573"/>
        <n v="1415"/>
        <n v="1162"/>
        <n v="1485"/>
        <n v="1607"/>
        <n v="1274"/>
        <n v="1157"/>
        <n v="1712"/>
        <n v="1500"/>
        <n v="1682"/>
        <n v="1525"/>
        <n v="1164"/>
        <n v="1718"/>
        <n v="1365"/>
        <n v="1368"/>
        <n v="1342"/>
        <n v="1076"/>
        <n v="1396"/>
        <n v="1713"/>
        <n v="1370"/>
        <n v="1667"/>
        <n v="1638"/>
        <n v="1581"/>
        <n v="1179"/>
        <n v="1688"/>
        <n v="1214"/>
        <n v="1504"/>
        <n v="1498"/>
        <n v="1229"/>
        <n v="1369"/>
        <n v="1662"/>
        <n v="1548"/>
        <n v="1649"/>
        <n v="1393"/>
        <n v="1450"/>
        <n v="1613"/>
        <n v="775"/>
        <n v="1275"/>
        <n v="1372"/>
        <n v="1414"/>
        <n v="955"/>
        <n v="1465"/>
        <n v="1232"/>
        <n v="1481"/>
        <n v="1343"/>
        <n v="1007"/>
        <n v="1527"/>
        <n v="1356"/>
        <n v="1536"/>
        <n v="1605"/>
        <n v="1626"/>
        <n v="1612"/>
        <n v="1702"/>
        <n v="1398"/>
        <n v="1437"/>
        <n v="1524"/>
        <n v="1302"/>
        <n v="1666"/>
        <n v="1391"/>
        <n v="1652"/>
        <n v="1496"/>
        <n v="1148"/>
        <n v="1321"/>
        <n v="992"/>
        <n v="1540"/>
        <n v="1526"/>
        <n v="1406"/>
        <n v="1575"/>
        <n v="1488"/>
        <n v="1658"/>
        <n v="1604"/>
        <n v="1620"/>
        <n v="1251"/>
        <n v="1647"/>
        <n v="1699"/>
        <n v="1325"/>
        <n v="1350"/>
        <n v="1347"/>
        <n v="1397"/>
        <n v="1245"/>
        <n v="1366"/>
        <n v="1378"/>
        <n v="1184"/>
        <n v="1257"/>
        <n v="1329"/>
        <n v="1557"/>
        <n v="1185"/>
        <n v="1657"/>
        <n v="1294"/>
        <n v="1296"/>
        <n v="1733"/>
        <n v="1641"/>
        <n v="1373"/>
        <n v="1550"/>
        <n v="1583"/>
        <n v="1428"/>
        <n v="1648"/>
        <n v="1025"/>
        <n v="1145"/>
        <n v="913"/>
        <n v="1199"/>
        <n v="1153"/>
        <n v="1240"/>
        <n v="1381"/>
        <n v="1701"/>
        <n v="1206"/>
        <n v="1476"/>
        <n v="1189"/>
        <n v="1319"/>
        <n v="1617"/>
        <n v="1517"/>
        <n v="1327"/>
        <n v="1533"/>
        <n v="1000"/>
        <n v="1313"/>
        <n v="1494"/>
        <n v="1386"/>
        <n v="1057"/>
        <n v="902"/>
        <n v="1314"/>
        <n v="1513"/>
        <n v="1305"/>
        <n v="1180"/>
        <n v="1142"/>
        <n v="1471"/>
        <n v="1075"/>
        <n v="1585"/>
        <n v="1577"/>
        <n v="1092"/>
        <n v="1523"/>
        <n v="1614"/>
        <n v="1566"/>
        <n v="1293"/>
        <n v="1236"/>
        <n v="1332"/>
        <n v="1208"/>
        <n v="1190"/>
        <n v="1448"/>
        <n v="1510"/>
        <n v="1640"/>
        <n v="1060"/>
        <n v="1633"/>
        <n v="1222"/>
        <n v="1619"/>
        <n v="1624"/>
        <n v="1320"/>
        <n v="1455"/>
        <n v="966"/>
        <n v="1678"/>
        <n v="1362"/>
        <n v="1291"/>
        <n v="1584"/>
        <n v="1445"/>
        <n v="1433"/>
        <n v="1269"/>
        <n v="1015"/>
        <n v="1495"/>
        <n v="1219"/>
        <n v="1571"/>
        <n v="1404"/>
        <n v="1124"/>
        <n v="1484"/>
        <n v="1111"/>
        <n v="1078"/>
        <n v="1412"/>
        <n v="1121"/>
        <n v="1691"/>
        <n v="1599"/>
        <n v="1454"/>
        <n v="1555"/>
        <n v="1554"/>
        <n v="1491"/>
        <n v="1487"/>
        <n v="1339"/>
        <n v="1509"/>
        <n v="1264"/>
        <n v="1209"/>
        <n v="1546"/>
        <n v="1689"/>
        <n v="1480"/>
        <n v="1576"/>
        <n v="896"/>
        <n v="1625"/>
        <n v="1303"/>
        <n v="1410"/>
        <n v="1432"/>
        <n v="1322"/>
        <n v="1440"/>
        <n v="1280"/>
        <n v="1161"/>
        <n v="1175"/>
        <n v="1395"/>
        <n v="1443"/>
        <n v="1247"/>
        <n v="1138"/>
        <n v="1709"/>
        <n v="1618"/>
        <n v="1311"/>
        <n v="1249"/>
        <n v="1297"/>
        <n v="1721"/>
        <n v="1243"/>
        <n v="1307"/>
        <n v="1628"/>
        <n v="1556"/>
        <n v="1685"/>
        <n v="1474"/>
        <n v="1086"/>
        <n v="1501"/>
        <n v="1353"/>
        <n v="1165"/>
        <n v="1172"/>
        <n v="1436"/>
        <n v="1490"/>
        <n v="1611"/>
        <n v="1430"/>
        <n v="1543"/>
        <n v="1463"/>
        <n v="1213"/>
        <n v="1244"/>
        <n v="933"/>
        <n v="1675"/>
        <n v="1316"/>
        <n v="1323"/>
        <n v="1230"/>
        <n v="1167"/>
        <n v="1429"/>
        <n v="1609"/>
        <n v="1109"/>
        <n v="1191"/>
        <n v="1335"/>
        <n v="1382"/>
        <n v="1588"/>
        <n v="1334"/>
        <n v="1271"/>
        <n v="1735"/>
        <n v="1627"/>
        <n v="1351"/>
        <n v="1520"/>
        <n v="1537"/>
        <n v="1622"/>
        <n v="1001"/>
        <n v="1552"/>
        <n v="1700"/>
        <n v="1482"/>
        <n v="1192"/>
        <n v="1601"/>
        <n v="1141"/>
        <n v="869"/>
        <n v="1723"/>
        <n v="932"/>
        <n v="1137"/>
        <n v="1231"/>
        <n v="1237"/>
        <n v="1371"/>
        <n v="1212"/>
        <n v="1466"/>
        <n v="1511"/>
        <n v="1143"/>
        <n v="1586"/>
        <n v="1424"/>
        <n v="1710"/>
        <n v="1553"/>
        <n v="946"/>
        <n v="1563"/>
        <n v="1664"/>
        <n v="1241"/>
        <n v="1690"/>
        <n v="1289"/>
        <n v="1608"/>
        <n v="1344"/>
        <n v="1529"/>
        <n v="1677"/>
        <n v="1426"/>
        <n v="1503"/>
        <n v="1383"/>
        <n v="1508"/>
        <n v="1411"/>
        <n v="1545"/>
        <n v="1505"/>
        <n v="1422"/>
        <n v="1564"/>
        <n v="1568"/>
        <n v="1593"/>
        <n v="1580"/>
        <n v="1100"/>
        <n v="1534"/>
        <n v="1299"/>
        <n v="1193"/>
        <n v="1348"/>
        <n v="1132"/>
        <n v="1427"/>
        <n v="1211"/>
        <n v="1717"/>
        <n v="1068"/>
        <n v="1591"/>
        <n v="1519"/>
        <n v="1637"/>
        <n v="1203"/>
        <n v="1160"/>
        <n v="1317"/>
        <n v="1560"/>
        <n v="1645"/>
        <n v="1225"/>
        <n v="1655"/>
        <n v="1434"/>
        <n v="1693"/>
        <n v="1502"/>
        <n v="1360"/>
        <n v="1246"/>
        <n v="967"/>
        <n v="1582"/>
        <n v="1118"/>
        <n v="1493"/>
        <n v="1033"/>
        <n v="1098"/>
        <n v="1358"/>
        <n v="1336"/>
        <n v="1418"/>
        <n v="854"/>
        <n v="1361"/>
        <n v="1085"/>
        <n v="1453"/>
        <n v="1389"/>
        <n v="1486"/>
        <n v="1464"/>
        <n v="1197"/>
        <n v="1150"/>
        <n v="1562"/>
        <n v="1596"/>
        <n v="1119"/>
        <n v="1116"/>
        <n v="1235"/>
        <n v="1497"/>
        <n v="1444"/>
        <n v="1477"/>
        <n v="1041"/>
        <n v="1226"/>
        <n v="1489"/>
        <n v="1549"/>
        <n v="1073"/>
        <n v="1473"/>
        <n v="1561"/>
        <n v="1574"/>
        <n v="1388"/>
        <n v="1349"/>
        <n v="1200"/>
        <n v="1722"/>
        <n v="1447"/>
        <n v="1679"/>
        <n v="994"/>
        <n v="1354"/>
        <n v="1597"/>
        <n v="1218"/>
        <n v="1716"/>
        <n v="1072"/>
        <n v="1330"/>
        <n v="1425"/>
        <n v="1363"/>
        <n v="1671"/>
        <n v="1379"/>
        <n v="1724"/>
        <n v="986"/>
        <n v="1651"/>
        <n v="1528"/>
        <n v="1409"/>
        <n v="1419"/>
        <n v="1535"/>
        <n v="919"/>
        <n v="1653"/>
        <n v="780"/>
        <n v="1259"/>
        <n v="1205"/>
        <n v="1263"/>
        <n v="1357"/>
        <n v="1156"/>
        <n v="1387"/>
      </sharedItems>
      <fieldGroup base="0">
        <rangePr startNum="775" endNum="1735" groupInterval="40"/>
        <groupItems count="26">
          <s v="&lt;775"/>
          <s v="775-814"/>
          <s v="815-854"/>
          <s v="855-894"/>
          <s v="895-934"/>
          <s v="935-974"/>
          <s v="975-1014"/>
          <s v="1015-1054"/>
          <s v="1055-1094"/>
          <s v="1095-1134"/>
          <s v="1135-1174"/>
          <s v="1175-1214"/>
          <s v="1215-1254"/>
          <s v="1255-1294"/>
          <s v="1295-1334"/>
          <s v="1335-1374"/>
          <s v="1375-1414"/>
          <s v="1415-1454"/>
          <s v="1455-1494"/>
          <s v="1495-1534"/>
          <s v="1535-1574"/>
          <s v="1575-1614"/>
          <s v="1615-1654"/>
          <s v="1655-1694"/>
          <s v="1695-1735"/>
          <s v="&gt;1735"/>
        </groupItems>
      </fieldGroup>
    </cacheField>
    <cacheField name="Store ID" numFmtId="0">
      <sharedItems containsSemiMixedTypes="0" containsString="0" containsNumber="1" containsInteger="1" minValue="1" maxValue="893"/>
    </cacheField>
    <cacheField name="Store Sales" numFmtId="44">
      <sharedItems containsSemiMixedTypes="0" containsString="0" containsNumber="1" containsInteger="1" minValue="14920" maxValue="102310"/>
    </cacheField>
    <cacheField name="Daily Count Customer" numFmtId="164">
      <sharedItems containsSemiMixedTypes="0" containsString="0" containsNumber="1" containsInteger="1" minValue="10" maxValue="15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'll Be" refreshedDate="45673.790231712963" createdVersion="8" refreshedVersion="8" minRefreshableVersion="3" recordCount="154" xr:uid="{BC67BBC7-53F5-42F7-AD9D-15FB032737A1}">
  <cacheSource type="worksheet">
    <worksheetSource ref="A1:E155" sheet="Trends and Patterns (Large)"/>
  </cacheSource>
  <cacheFields count="5">
    <cacheField name="Store_Area" numFmtId="164">
      <sharedItems containsSemiMixedTypes="0" containsString="0" containsNumber="1" containsInteger="1" minValue="1738" maxValue="2229" count="128">
        <n v="1770"/>
        <n v="1751"/>
        <n v="1746"/>
        <n v="1940"/>
        <n v="1784"/>
        <n v="1871"/>
        <n v="1839"/>
        <n v="1780"/>
        <n v="1769"/>
        <n v="1864"/>
        <n v="1761"/>
        <n v="1756"/>
        <n v="2011"/>
        <n v="1881"/>
        <n v="1931"/>
        <n v="2169"/>
        <n v="1838"/>
        <n v="1921"/>
        <n v="1975"/>
        <n v="1853"/>
        <n v="1816"/>
        <n v="1785"/>
        <n v="1919"/>
        <n v="1929"/>
        <n v="1897"/>
        <n v="1909"/>
        <n v="1947"/>
        <n v="1787"/>
        <n v="1795"/>
        <n v="1978"/>
        <n v="1936"/>
        <n v="1740"/>
        <n v="2044"/>
        <n v="1823"/>
        <n v="1762"/>
        <n v="1923"/>
        <n v="1778"/>
        <n v="1841"/>
        <n v="1807"/>
        <n v="1863"/>
        <n v="1829"/>
        <n v="1852"/>
        <n v="1767"/>
        <n v="2007"/>
        <n v="2001"/>
        <n v="1875"/>
        <n v="1837"/>
        <n v="1764"/>
        <n v="1855"/>
        <n v="1856"/>
        <n v="1979"/>
        <n v="2019"/>
        <n v="1766"/>
        <n v="1771"/>
        <n v="1808"/>
        <n v="1887"/>
        <n v="1922"/>
        <n v="2004"/>
        <n v="1954"/>
        <n v="1886"/>
        <n v="1798"/>
        <n v="1759"/>
        <n v="1876"/>
        <n v="1905"/>
        <n v="2063"/>
        <n v="1848"/>
        <n v="1948"/>
        <n v="1891"/>
        <n v="1788"/>
        <n v="1777"/>
        <n v="1744"/>
        <n v="1908"/>
        <n v="1768"/>
        <n v="1794"/>
        <n v="1845"/>
        <n v="1738"/>
        <n v="2229"/>
        <n v="2015"/>
        <n v="1836"/>
        <n v="1745"/>
        <n v="1842"/>
        <n v="1760"/>
        <n v="1918"/>
        <n v="1832"/>
        <n v="1857"/>
        <n v="2214"/>
        <n v="2049"/>
        <n v="1883"/>
        <n v="1748"/>
        <n v="2026"/>
        <n v="1772"/>
        <n v="1834"/>
        <n v="1860"/>
        <n v="1814"/>
        <n v="1847"/>
        <n v="1971"/>
        <n v="1933"/>
        <n v="1812"/>
        <n v="1989"/>
        <n v="1809"/>
        <n v="1755"/>
        <n v="1797"/>
        <n v="1884"/>
        <n v="1872"/>
        <n v="1791"/>
        <n v="1990"/>
        <n v="1827"/>
        <n v="1799"/>
        <n v="1854"/>
        <n v="1937"/>
        <n v="1743"/>
        <n v="1878"/>
        <n v="1934"/>
        <n v="2013"/>
        <n v="1862"/>
        <n v="1850"/>
        <n v="1873"/>
        <n v="1822"/>
        <n v="1916"/>
        <n v="2067"/>
        <n v="1977"/>
        <n v="1939"/>
        <n v="1846"/>
        <n v="1775"/>
        <n v="1800"/>
        <n v="1859"/>
        <n v="1792"/>
        <n v="1819"/>
      </sharedItems>
      <fieldGroup base="0">
        <rangePr autoStart="0" autoEnd="0" startNum="1738" endNum="2229" groupInterval="60"/>
        <groupItems count="11">
          <s v="&lt;1738"/>
          <s v="1738-1797"/>
          <s v="1798-1857"/>
          <s v="1858-1917"/>
          <s v="1918-1977"/>
          <s v="1978-2037"/>
          <s v="2038-2097"/>
          <s v="2098-2157"/>
          <s v="2158-2217"/>
          <s v="2218-2277"/>
          <s v="&gt;2278"/>
        </groupItems>
      </fieldGroup>
    </cacheField>
    <cacheField name="Store_Area_above_1+_STD_Mean" numFmtId="0">
      <sharedItems containsSemiMixedTypes="0" containsString="0" containsNumber="1" containsInteger="1" minValue="1738" maxValue="2229" count="128">
        <n v="1770"/>
        <n v="1751"/>
        <n v="1746"/>
        <n v="1940"/>
        <n v="1784"/>
        <n v="1871"/>
        <n v="1839"/>
        <n v="1780"/>
        <n v="1769"/>
        <n v="1864"/>
        <n v="1761"/>
        <n v="1756"/>
        <n v="2011"/>
        <n v="1881"/>
        <n v="1931"/>
        <n v="2169"/>
        <n v="1838"/>
        <n v="1921"/>
        <n v="1975"/>
        <n v="1853"/>
        <n v="1816"/>
        <n v="1785"/>
        <n v="1919"/>
        <n v="1929"/>
        <n v="1897"/>
        <n v="1909"/>
        <n v="1947"/>
        <n v="1787"/>
        <n v="1795"/>
        <n v="1978"/>
        <n v="1936"/>
        <n v="1740"/>
        <n v="2044"/>
        <n v="1823"/>
        <n v="1762"/>
        <n v="1923"/>
        <n v="1778"/>
        <n v="1841"/>
        <n v="1807"/>
        <n v="1863"/>
        <n v="1829"/>
        <n v="1852"/>
        <n v="1767"/>
        <n v="2007"/>
        <n v="2001"/>
        <n v="1875"/>
        <n v="1837"/>
        <n v="1764"/>
        <n v="1855"/>
        <n v="1856"/>
        <n v="1979"/>
        <n v="2019"/>
        <n v="1766"/>
        <n v="1771"/>
        <n v="1808"/>
        <n v="1887"/>
        <n v="1922"/>
        <n v="2004"/>
        <n v="1954"/>
        <n v="1886"/>
        <n v="1798"/>
        <n v="1759"/>
        <n v="1876"/>
        <n v="1905"/>
        <n v="2063"/>
        <n v="1848"/>
        <n v="1948"/>
        <n v="1891"/>
        <n v="1788"/>
        <n v="1777"/>
        <n v="1744"/>
        <n v="1908"/>
        <n v="1768"/>
        <n v="1794"/>
        <n v="1845"/>
        <n v="1738"/>
        <n v="2229"/>
        <n v="2015"/>
        <n v="1836"/>
        <n v="1745"/>
        <n v="1842"/>
        <n v="1760"/>
        <n v="1918"/>
        <n v="1832"/>
        <n v="1857"/>
        <n v="2214"/>
        <n v="2049"/>
        <n v="1883"/>
        <n v="1748"/>
        <n v="2026"/>
        <n v="1772"/>
        <n v="1834"/>
        <n v="1860"/>
        <n v="1814"/>
        <n v="1847"/>
        <n v="1971"/>
        <n v="1933"/>
        <n v="1812"/>
        <n v="1989"/>
        <n v="1809"/>
        <n v="1755"/>
        <n v="1797"/>
        <n v="1884"/>
        <n v="1872"/>
        <n v="1791"/>
        <n v="1990"/>
        <n v="1827"/>
        <n v="1799"/>
        <n v="1854"/>
        <n v="1937"/>
        <n v="1743"/>
        <n v="1878"/>
        <n v="1934"/>
        <n v="2013"/>
        <n v="1862"/>
        <n v="1850"/>
        <n v="1873"/>
        <n v="1822"/>
        <n v="1916"/>
        <n v="2067"/>
        <n v="1977"/>
        <n v="1939"/>
        <n v="1846"/>
        <n v="1775"/>
        <n v="1800"/>
        <n v="1859"/>
        <n v="1792"/>
        <n v="1819"/>
      </sharedItems>
      <fieldGroup base="1">
        <rangePr startNum="1738" endNum="2229" groupInterval="60"/>
        <groupItems count="11">
          <s v="&lt;1738"/>
          <s v="1738-1797"/>
          <s v="1798-1857"/>
          <s v="1858-1917"/>
          <s v="1918-1977"/>
          <s v="1978-2037"/>
          <s v="2038-2097"/>
          <s v="2098-2157"/>
          <s v="2158-2217"/>
          <s v="2218-2277"/>
          <s v="&gt;2278"/>
        </groupItems>
      </fieldGroup>
    </cacheField>
    <cacheField name="Store ID" numFmtId="0">
      <sharedItems containsSemiMixedTypes="0" containsString="0" containsNumber="1" containsInteger="1" minValue="5" maxValue="883"/>
    </cacheField>
    <cacheField name="Store Sales" numFmtId="44">
      <sharedItems containsSemiMixedTypes="0" containsString="0" containsNumber="1" containsInteger="1" minValue="21650" maxValue="116320"/>
    </cacheField>
    <cacheField name="Daily Customer Count" numFmtId="164">
      <sharedItems containsSemiMixedTypes="0" containsString="0" containsNumber="1" containsInteger="1" minValue="290" maxValue="153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'll Be" refreshedDate="45673.790231944447" createdVersion="8" refreshedVersion="8" minRefreshableVersion="3" recordCount="896" xr:uid="{D3E7FA3B-2C5B-4E80-9137-32ECE588C688}">
  <cacheSource type="worksheet">
    <worksheetSource name="Table1"/>
  </cacheSource>
  <cacheFields count="9">
    <cacheField name="Store ID " numFmtId="0">
      <sharedItems containsSemiMixedTypes="0" containsString="0" containsNumber="1" containsInteger="1" minValue="1" maxValue="896" count="896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</sharedItems>
    </cacheField>
    <cacheField name="Store_Area" numFmtId="164">
      <sharedItems containsSemiMixedTypes="0" containsString="0" containsNumber="1" containsInteger="1" minValue="775" maxValue="2229"/>
    </cacheField>
    <cacheField name="Items_Available" numFmtId="164">
      <sharedItems containsSemiMixedTypes="0" containsString="0" containsNumber="1" containsInteger="1" minValue="932" maxValue="2667"/>
    </cacheField>
    <cacheField name="Daily_Customer_Count" numFmtId="164">
      <sharedItems containsSemiMixedTypes="0" containsString="0" containsNumber="1" containsInteger="1" minValue="10" maxValue="1560"/>
    </cacheField>
    <cacheField name="Store_Sales" numFmtId="44">
      <sharedItems containsSemiMixedTypes="0" containsString="0" containsNumber="1" containsInteger="1" minValue="14920" maxValue="116320"/>
    </cacheField>
    <cacheField name="Efficiency of (Sales per Square Foot)" numFmtId="44">
      <sharedItems containsSemiMixedTypes="0" containsString="0" containsNumber="1" minValue="1.2314752125178665" maxValue="10.701001430615165"/>
    </cacheField>
    <cacheField name="Sales Performance Category" numFmtId="164">
      <sharedItems count="3">
        <s v="Average"/>
        <s v="Low -performing"/>
        <s v="High-performing"/>
      </sharedItems>
    </cacheField>
    <cacheField name="Customer Count Performance Category" numFmtId="164">
      <sharedItems count="3">
        <s v="Low -performing"/>
        <s v="Average"/>
        <s v="High-performing"/>
      </sharedItems>
    </cacheField>
    <cacheField name="Items * Store Area" numFmtId="164">
      <sharedItems containsSemiMixedTypes="0" containsString="0" containsNumber="1" containsInteger="1" minValue="722300" maxValue="594474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42">
  <r>
    <x v="0"/>
    <n v="1"/>
    <n v="66490"/>
    <n v="530"/>
  </r>
  <r>
    <x v="1"/>
    <n v="2"/>
    <n v="39820"/>
    <n v="210"/>
  </r>
  <r>
    <x v="2"/>
    <n v="3"/>
    <n v="54010"/>
    <n v="720"/>
  </r>
  <r>
    <x v="3"/>
    <n v="4"/>
    <n v="53730"/>
    <n v="620"/>
  </r>
  <r>
    <x v="4"/>
    <n v="6"/>
    <n v="45260"/>
    <n v="760"/>
  </r>
  <r>
    <x v="5"/>
    <n v="7"/>
    <n v="72240"/>
    <n v="1030"/>
  </r>
  <r>
    <x v="6"/>
    <n v="8"/>
    <n v="37720"/>
    <n v="1020"/>
  </r>
  <r>
    <x v="7"/>
    <n v="9"/>
    <n v="46310"/>
    <n v="680"/>
  </r>
  <r>
    <x v="8"/>
    <n v="10"/>
    <n v="44150"/>
    <n v="1130"/>
  </r>
  <r>
    <x v="9"/>
    <n v="11"/>
    <n v="71280"/>
    <n v="1090"/>
  </r>
  <r>
    <x v="10"/>
    <n v="14"/>
    <n v="59130"/>
    <n v="1160"/>
  </r>
  <r>
    <x v="11"/>
    <n v="15"/>
    <n v="66360"/>
    <n v="770"/>
  </r>
  <r>
    <x v="12"/>
    <n v="16"/>
    <n v="78870"/>
    <n v="790"/>
  </r>
  <r>
    <x v="13"/>
    <n v="17"/>
    <n v="77250"/>
    <n v="1440"/>
  </r>
  <r>
    <x v="14"/>
    <n v="18"/>
    <n v="38170"/>
    <n v="670"/>
  </r>
  <r>
    <x v="15"/>
    <n v="19"/>
    <n v="63540"/>
    <n v="1030"/>
  </r>
  <r>
    <x v="16"/>
    <n v="21"/>
    <n v="43460"/>
    <n v="370"/>
  </r>
  <r>
    <x v="17"/>
    <n v="22"/>
    <n v="68890"/>
    <n v="690"/>
  </r>
  <r>
    <x v="18"/>
    <n v="23"/>
    <n v="52780"/>
    <n v="950"/>
  </r>
  <r>
    <x v="19"/>
    <n v="24"/>
    <n v="50680"/>
    <n v="620"/>
  </r>
  <r>
    <x v="20"/>
    <n v="25"/>
    <n v="41880"/>
    <n v="840"/>
  </r>
  <r>
    <x v="21"/>
    <n v="26"/>
    <n v="70050"/>
    <n v="820"/>
  </r>
  <r>
    <x v="22"/>
    <n v="27"/>
    <n v="25820"/>
    <n v="1100"/>
  </r>
  <r>
    <x v="23"/>
    <n v="28"/>
    <n v="60530"/>
    <n v="980"/>
  </r>
  <r>
    <x v="24"/>
    <n v="29"/>
    <n v="78100"/>
    <n v="710"/>
  </r>
  <r>
    <x v="25"/>
    <n v="30"/>
    <n v="84860"/>
    <n v="650"/>
  </r>
  <r>
    <x v="26"/>
    <n v="31"/>
    <n v="80140"/>
    <n v="990"/>
  </r>
  <r>
    <x v="27"/>
    <n v="32"/>
    <n v="14920"/>
    <n v="990"/>
  </r>
  <r>
    <x v="28"/>
    <n v="33"/>
    <n v="60460"/>
    <n v="880"/>
  </r>
  <r>
    <x v="29"/>
    <n v="35"/>
    <n v="72430"/>
    <n v="1020"/>
  </r>
  <r>
    <x v="4"/>
    <n v="6"/>
    <n v="45260"/>
    <n v="760"/>
  </r>
  <r>
    <x v="30"/>
    <n v="38"/>
    <n v="62870"/>
    <n v="1080"/>
  </r>
  <r>
    <x v="31"/>
    <n v="40"/>
    <n v="45480"/>
    <n v="10"/>
  </r>
  <r>
    <x v="32"/>
    <n v="41"/>
    <n v="49550"/>
    <n v="1250"/>
  </r>
  <r>
    <x v="33"/>
    <n v="42"/>
    <n v="48140"/>
    <n v="600"/>
  </r>
  <r>
    <x v="34"/>
    <n v="43"/>
    <n v="67640"/>
    <n v="730"/>
  </r>
  <r>
    <x v="35"/>
    <n v="45"/>
    <n v="35800"/>
    <n v="520"/>
  </r>
  <r>
    <x v="36"/>
    <n v="46"/>
    <n v="49270"/>
    <n v="870"/>
  </r>
  <r>
    <x v="37"/>
    <n v="48"/>
    <n v="62530"/>
    <n v="910"/>
  </r>
  <r>
    <x v="38"/>
    <n v="49"/>
    <n v="59980"/>
    <n v="1260"/>
  </r>
  <r>
    <x v="39"/>
    <n v="50"/>
    <n v="76350"/>
    <n v="1040"/>
  </r>
  <r>
    <x v="40"/>
    <n v="51"/>
    <n v="81820"/>
    <n v="910"/>
  </r>
  <r>
    <x v="41"/>
    <n v="52"/>
    <n v="57830"/>
    <n v="1300"/>
  </r>
  <r>
    <x v="42"/>
    <n v="53"/>
    <n v="70450"/>
    <n v="320"/>
  </r>
  <r>
    <x v="43"/>
    <n v="55"/>
    <n v="64090"/>
    <n v="980"/>
  </r>
  <r>
    <x v="44"/>
    <n v="56"/>
    <n v="48670"/>
    <n v="740"/>
  </r>
  <r>
    <x v="45"/>
    <n v="57"/>
    <n v="66210"/>
    <n v="1240"/>
  </r>
  <r>
    <x v="46"/>
    <n v="58"/>
    <n v="83660"/>
    <n v="1080"/>
  </r>
  <r>
    <x v="47"/>
    <n v="61"/>
    <n v="71300"/>
    <n v="300"/>
  </r>
  <r>
    <x v="38"/>
    <n v="49"/>
    <n v="59980"/>
    <n v="1260"/>
  </r>
  <r>
    <x v="48"/>
    <n v="64"/>
    <n v="65920"/>
    <n v="860"/>
  </r>
  <r>
    <x v="49"/>
    <n v="65"/>
    <n v="58660"/>
    <n v="590"/>
  </r>
  <r>
    <x v="50"/>
    <n v="66"/>
    <n v="69130"/>
    <n v="920"/>
  </r>
  <r>
    <x v="51"/>
    <n v="68"/>
    <n v="72710"/>
    <n v="290"/>
  </r>
  <r>
    <x v="52"/>
    <n v="69"/>
    <n v="33430"/>
    <n v="650"/>
  </r>
  <r>
    <x v="53"/>
    <n v="70"/>
    <n v="42430"/>
    <n v="710"/>
  </r>
  <r>
    <x v="54"/>
    <n v="71"/>
    <n v="56650"/>
    <n v="850"/>
  </r>
  <r>
    <x v="55"/>
    <n v="72"/>
    <n v="33580"/>
    <n v="530"/>
  </r>
  <r>
    <x v="56"/>
    <n v="73"/>
    <n v="67370"/>
    <n v="630"/>
  </r>
  <r>
    <x v="57"/>
    <n v="74"/>
    <n v="71780"/>
    <n v="700"/>
  </r>
  <r>
    <x v="58"/>
    <n v="75"/>
    <n v="84840"/>
    <n v="650"/>
  </r>
  <r>
    <x v="59"/>
    <n v="76"/>
    <n v="82070"/>
    <n v="720"/>
  </r>
  <r>
    <x v="60"/>
    <n v="77"/>
    <n v="26770"/>
    <n v="450"/>
  </r>
  <r>
    <x v="27"/>
    <n v="32"/>
    <n v="14920"/>
    <n v="990"/>
  </r>
  <r>
    <x v="61"/>
    <n v="79"/>
    <n v="38660"/>
    <n v="960"/>
  </r>
  <r>
    <x v="62"/>
    <n v="80"/>
    <n v="65660"/>
    <n v="600"/>
  </r>
  <r>
    <x v="63"/>
    <n v="81"/>
    <n v="40700"/>
    <n v="620"/>
  </r>
  <r>
    <x v="58"/>
    <n v="75"/>
    <n v="84840"/>
    <n v="650"/>
  </r>
  <r>
    <x v="64"/>
    <n v="83"/>
    <n v="57860"/>
    <n v="330"/>
  </r>
  <r>
    <x v="65"/>
    <n v="84"/>
    <n v="42670"/>
    <n v="1410"/>
  </r>
  <r>
    <x v="66"/>
    <n v="85"/>
    <n v="90180"/>
    <n v="1200"/>
  </r>
  <r>
    <x v="57"/>
    <n v="74"/>
    <n v="71780"/>
    <n v="700"/>
  </r>
  <r>
    <x v="67"/>
    <n v="88"/>
    <n v="39650"/>
    <n v="850"/>
  </r>
  <r>
    <x v="68"/>
    <n v="89"/>
    <n v="45720"/>
    <n v="960"/>
  </r>
  <r>
    <x v="69"/>
    <n v="90"/>
    <n v="42060"/>
    <n v="420"/>
  </r>
  <r>
    <x v="70"/>
    <n v="91"/>
    <n v="65350"/>
    <n v="830"/>
  </r>
  <r>
    <x v="71"/>
    <n v="94"/>
    <n v="56360"/>
    <n v="760"/>
  </r>
  <r>
    <x v="72"/>
    <n v="100"/>
    <n v="41190"/>
    <n v="1140"/>
  </r>
  <r>
    <x v="73"/>
    <n v="101"/>
    <n v="78420"/>
    <n v="900"/>
  </r>
  <r>
    <x v="74"/>
    <n v="103"/>
    <n v="89080"/>
    <n v="1170"/>
  </r>
  <r>
    <x v="75"/>
    <n v="104"/>
    <n v="94170"/>
    <n v="1080"/>
  </r>
  <r>
    <x v="76"/>
    <n v="105"/>
    <n v="50950"/>
    <n v="1000"/>
  </r>
  <r>
    <x v="77"/>
    <n v="106"/>
    <n v="65180"/>
    <n v="690"/>
  </r>
  <r>
    <x v="54"/>
    <n v="71"/>
    <n v="56650"/>
    <n v="850"/>
  </r>
  <r>
    <x v="78"/>
    <n v="109"/>
    <n v="23740"/>
    <n v="650"/>
  </r>
  <r>
    <x v="79"/>
    <n v="110"/>
    <n v="36330"/>
    <n v="920"/>
  </r>
  <r>
    <x v="80"/>
    <n v="111"/>
    <n v="51700"/>
    <n v="1260"/>
  </r>
  <r>
    <x v="81"/>
    <n v="112"/>
    <n v="62950"/>
    <n v="800"/>
  </r>
  <r>
    <x v="82"/>
    <n v="114"/>
    <n v="45080"/>
    <n v="940"/>
  </r>
  <r>
    <x v="83"/>
    <n v="116"/>
    <n v="64750"/>
    <n v="660"/>
  </r>
  <r>
    <x v="84"/>
    <n v="117"/>
    <n v="80780"/>
    <n v="770"/>
  </r>
  <r>
    <x v="85"/>
    <n v="118"/>
    <n v="31180"/>
    <n v="460"/>
  </r>
  <r>
    <x v="86"/>
    <n v="119"/>
    <n v="56710"/>
    <n v="860"/>
  </r>
  <r>
    <x v="87"/>
    <n v="120"/>
    <n v="49390"/>
    <n v="780"/>
  </r>
  <r>
    <x v="64"/>
    <n v="83"/>
    <n v="57860"/>
    <n v="330"/>
  </r>
  <r>
    <x v="88"/>
    <n v="122"/>
    <n v="32770"/>
    <n v="900"/>
  </r>
  <r>
    <x v="39"/>
    <n v="50"/>
    <n v="76350"/>
    <n v="1040"/>
  </r>
  <r>
    <x v="89"/>
    <n v="125"/>
    <n v="35510"/>
    <n v="370"/>
  </r>
  <r>
    <x v="90"/>
    <n v="128"/>
    <n v="49210"/>
    <n v="750"/>
  </r>
  <r>
    <x v="91"/>
    <n v="129"/>
    <n v="79950"/>
    <n v="980"/>
  </r>
  <r>
    <x v="92"/>
    <n v="130"/>
    <n v="68740"/>
    <n v="530"/>
  </r>
  <r>
    <x v="93"/>
    <n v="131"/>
    <n v="57480"/>
    <n v="910"/>
  </r>
  <r>
    <x v="94"/>
    <n v="132"/>
    <n v="72630"/>
    <n v="620"/>
  </r>
  <r>
    <x v="95"/>
    <n v="133"/>
    <n v="50070"/>
    <n v="1170"/>
  </r>
  <r>
    <x v="96"/>
    <n v="134"/>
    <n v="40490"/>
    <n v="900"/>
  </r>
  <r>
    <x v="97"/>
    <n v="135"/>
    <n v="51850"/>
    <n v="980"/>
  </r>
  <r>
    <x v="98"/>
    <n v="136"/>
    <n v="42840"/>
    <n v="740"/>
  </r>
  <r>
    <x v="99"/>
    <n v="137"/>
    <n v="60940"/>
    <n v="810"/>
  </r>
  <r>
    <x v="100"/>
    <n v="138"/>
    <n v="62280"/>
    <n v="810"/>
  </r>
  <r>
    <x v="101"/>
    <n v="140"/>
    <n v="85130"/>
    <n v="790"/>
  </r>
  <r>
    <x v="102"/>
    <n v="142"/>
    <n v="73080"/>
    <n v="760"/>
  </r>
  <r>
    <x v="103"/>
    <n v="143"/>
    <n v="48950"/>
    <n v="530"/>
  </r>
  <r>
    <x v="104"/>
    <n v="144"/>
    <n v="48560"/>
    <n v="540"/>
  </r>
  <r>
    <x v="105"/>
    <n v="145"/>
    <n v="59380"/>
    <n v="620"/>
  </r>
  <r>
    <x v="62"/>
    <n v="80"/>
    <n v="65660"/>
    <n v="600"/>
  </r>
  <r>
    <x v="4"/>
    <n v="6"/>
    <n v="45260"/>
    <n v="760"/>
  </r>
  <r>
    <x v="27"/>
    <n v="32"/>
    <n v="14920"/>
    <n v="990"/>
  </r>
  <r>
    <x v="106"/>
    <n v="149"/>
    <n v="38070"/>
    <n v="830"/>
  </r>
  <r>
    <x v="107"/>
    <n v="151"/>
    <n v="39740"/>
    <n v="770"/>
  </r>
  <r>
    <x v="108"/>
    <n v="152"/>
    <n v="63730"/>
    <n v="70"/>
  </r>
  <r>
    <x v="109"/>
    <n v="153"/>
    <n v="85330"/>
    <n v="670"/>
  </r>
  <r>
    <x v="110"/>
    <n v="154"/>
    <n v="27410"/>
    <n v="490"/>
  </r>
  <r>
    <x v="111"/>
    <n v="155"/>
    <n v="37320"/>
    <n v="670"/>
  </r>
  <r>
    <x v="112"/>
    <n v="156"/>
    <n v="71120"/>
    <n v="380"/>
  </r>
  <r>
    <x v="113"/>
    <n v="157"/>
    <n v="72800"/>
    <n v="1200"/>
  </r>
  <r>
    <x v="39"/>
    <n v="50"/>
    <n v="76350"/>
    <n v="1040"/>
  </r>
  <r>
    <x v="114"/>
    <n v="159"/>
    <n v="42530"/>
    <n v="1090"/>
  </r>
  <r>
    <x v="115"/>
    <n v="160"/>
    <n v="54300"/>
    <n v="1230"/>
  </r>
  <r>
    <x v="116"/>
    <n v="162"/>
    <n v="45020"/>
    <n v="580"/>
  </r>
  <r>
    <x v="117"/>
    <n v="163"/>
    <n v="69600"/>
    <n v="680"/>
  </r>
  <r>
    <x v="118"/>
    <n v="166"/>
    <n v="46140"/>
    <n v="580"/>
  </r>
  <r>
    <x v="119"/>
    <n v="167"/>
    <n v="99570"/>
    <n v="680"/>
  </r>
  <r>
    <x v="28"/>
    <n v="33"/>
    <n v="60460"/>
    <n v="880"/>
  </r>
  <r>
    <x v="120"/>
    <n v="169"/>
    <n v="49800"/>
    <n v="860"/>
  </r>
  <r>
    <x v="121"/>
    <n v="170"/>
    <n v="69910"/>
    <n v="490"/>
  </r>
  <r>
    <x v="122"/>
    <n v="171"/>
    <n v="44910"/>
    <n v="870"/>
  </r>
  <r>
    <x v="58"/>
    <n v="75"/>
    <n v="84840"/>
    <n v="650"/>
  </r>
  <r>
    <x v="123"/>
    <n v="173"/>
    <n v="47460"/>
    <n v="670"/>
  </r>
  <r>
    <x v="124"/>
    <n v="175"/>
    <n v="44090"/>
    <n v="580"/>
  </r>
  <r>
    <x v="125"/>
    <n v="176"/>
    <n v="42620"/>
    <n v="700"/>
  </r>
  <r>
    <x v="126"/>
    <n v="177"/>
    <n v="69450"/>
    <n v="670"/>
  </r>
  <r>
    <x v="127"/>
    <n v="178"/>
    <n v="73120"/>
    <n v="390"/>
  </r>
  <r>
    <x v="47"/>
    <n v="61"/>
    <n v="71300"/>
    <n v="300"/>
  </r>
  <r>
    <x v="128"/>
    <n v="180"/>
    <n v="58090"/>
    <n v="1350"/>
  </r>
  <r>
    <x v="129"/>
    <n v="181"/>
    <n v="74250"/>
    <n v="840"/>
  </r>
  <r>
    <x v="30"/>
    <n v="38"/>
    <n v="62870"/>
    <n v="1080"/>
  </r>
  <r>
    <x v="130"/>
    <n v="184"/>
    <n v="64670"/>
    <n v="950"/>
  </r>
  <r>
    <x v="131"/>
    <n v="185"/>
    <n v="77420"/>
    <n v="650"/>
  </r>
  <r>
    <x v="132"/>
    <n v="186"/>
    <n v="32330"/>
    <n v="230"/>
  </r>
  <r>
    <x v="133"/>
    <n v="187"/>
    <n v="41080"/>
    <n v="1060"/>
  </r>
  <r>
    <x v="37"/>
    <n v="48"/>
    <n v="62530"/>
    <n v="910"/>
  </r>
  <r>
    <x v="134"/>
    <n v="189"/>
    <n v="68450"/>
    <n v="710"/>
  </r>
  <r>
    <x v="135"/>
    <n v="190"/>
    <n v="39730"/>
    <n v="480"/>
  </r>
  <r>
    <x v="136"/>
    <n v="191"/>
    <n v="83750"/>
    <n v="810"/>
  </r>
  <r>
    <x v="62"/>
    <n v="80"/>
    <n v="65660"/>
    <n v="600"/>
  </r>
  <r>
    <x v="137"/>
    <n v="195"/>
    <n v="52460"/>
    <n v="690"/>
  </r>
  <r>
    <x v="138"/>
    <n v="197"/>
    <n v="67030"/>
    <n v="1240"/>
  </r>
  <r>
    <x v="104"/>
    <n v="144"/>
    <n v="48560"/>
    <n v="540"/>
  </r>
  <r>
    <x v="133"/>
    <n v="187"/>
    <n v="41080"/>
    <n v="1060"/>
  </r>
  <r>
    <x v="139"/>
    <n v="200"/>
    <n v="49760"/>
    <n v="940"/>
  </r>
  <r>
    <x v="57"/>
    <n v="74"/>
    <n v="71780"/>
    <n v="700"/>
  </r>
  <r>
    <x v="48"/>
    <n v="64"/>
    <n v="65920"/>
    <n v="860"/>
  </r>
  <r>
    <x v="140"/>
    <n v="203"/>
    <n v="68890"/>
    <n v="770"/>
  </r>
  <r>
    <x v="141"/>
    <n v="204"/>
    <n v="34180"/>
    <n v="900"/>
  </r>
  <r>
    <x v="142"/>
    <n v="205"/>
    <n v="58260"/>
    <n v="1020"/>
  </r>
  <r>
    <x v="143"/>
    <n v="207"/>
    <n v="49070"/>
    <n v="660"/>
  </r>
  <r>
    <x v="144"/>
    <n v="208"/>
    <n v="61660"/>
    <n v="480"/>
  </r>
  <r>
    <x v="14"/>
    <n v="18"/>
    <n v="38170"/>
    <n v="670"/>
  </r>
  <r>
    <x v="145"/>
    <n v="210"/>
    <n v="52270"/>
    <n v="690"/>
  </r>
  <r>
    <x v="76"/>
    <n v="105"/>
    <n v="50950"/>
    <n v="1000"/>
  </r>
  <r>
    <x v="146"/>
    <n v="212"/>
    <n v="70810"/>
    <n v="1030"/>
  </r>
  <r>
    <x v="147"/>
    <n v="213"/>
    <n v="71530"/>
    <n v="370"/>
  </r>
  <r>
    <x v="17"/>
    <n v="22"/>
    <n v="68890"/>
    <n v="690"/>
  </r>
  <r>
    <x v="148"/>
    <n v="216"/>
    <n v="33730"/>
    <n v="370"/>
  </r>
  <r>
    <x v="145"/>
    <n v="210"/>
    <n v="52270"/>
    <n v="690"/>
  </r>
  <r>
    <x v="88"/>
    <n v="122"/>
    <n v="32770"/>
    <n v="900"/>
  </r>
  <r>
    <x v="3"/>
    <n v="4"/>
    <n v="53730"/>
    <n v="620"/>
  </r>
  <r>
    <x v="23"/>
    <n v="28"/>
    <n v="60530"/>
    <n v="980"/>
  </r>
  <r>
    <x v="4"/>
    <n v="6"/>
    <n v="45260"/>
    <n v="760"/>
  </r>
  <r>
    <x v="149"/>
    <n v="222"/>
    <n v="33740"/>
    <n v="550"/>
  </r>
  <r>
    <x v="150"/>
    <n v="223"/>
    <n v="63830"/>
    <n v="380"/>
  </r>
  <r>
    <x v="53"/>
    <n v="70"/>
    <n v="42430"/>
    <n v="710"/>
  </r>
  <r>
    <x v="151"/>
    <n v="225"/>
    <n v="70020"/>
    <n v="800"/>
  </r>
  <r>
    <x v="152"/>
    <n v="228"/>
    <n v="81870"/>
    <n v="1080"/>
  </r>
  <r>
    <x v="153"/>
    <n v="229"/>
    <n v="73860"/>
    <n v="540"/>
  </r>
  <r>
    <x v="154"/>
    <n v="230"/>
    <n v="77120"/>
    <n v="880"/>
  </r>
  <r>
    <x v="155"/>
    <n v="231"/>
    <n v="72350"/>
    <n v="120"/>
  </r>
  <r>
    <x v="156"/>
    <n v="232"/>
    <n v="49160"/>
    <n v="1410"/>
  </r>
  <r>
    <x v="157"/>
    <n v="233"/>
    <n v="45650"/>
    <n v="570"/>
  </r>
  <r>
    <x v="158"/>
    <n v="234"/>
    <n v="52780"/>
    <n v="940"/>
  </r>
  <r>
    <x v="159"/>
    <n v="235"/>
    <n v="90960"/>
    <n v="760"/>
  </r>
  <r>
    <x v="160"/>
    <n v="237"/>
    <n v="47230"/>
    <n v="670"/>
  </r>
  <r>
    <x v="161"/>
    <n v="238"/>
    <n v="83250"/>
    <n v="950"/>
  </r>
  <r>
    <x v="162"/>
    <n v="241"/>
    <n v="68590"/>
    <n v="1150"/>
  </r>
  <r>
    <x v="58"/>
    <n v="75"/>
    <n v="84840"/>
    <n v="650"/>
  </r>
  <r>
    <x v="163"/>
    <n v="243"/>
    <n v="69940"/>
    <n v="370"/>
  </r>
  <r>
    <x v="164"/>
    <n v="245"/>
    <n v="89310"/>
    <n v="1150"/>
  </r>
  <r>
    <x v="165"/>
    <n v="246"/>
    <n v="58540"/>
    <n v="1070"/>
  </r>
  <r>
    <x v="166"/>
    <n v="247"/>
    <n v="78130"/>
    <n v="790"/>
  </r>
  <r>
    <x v="167"/>
    <n v="248"/>
    <n v="92300"/>
    <n v="1070"/>
  </r>
  <r>
    <x v="168"/>
    <n v="249"/>
    <n v="56170"/>
    <n v="730"/>
  </r>
  <r>
    <x v="169"/>
    <n v="250"/>
    <n v="46050"/>
    <n v="620"/>
  </r>
  <r>
    <x v="170"/>
    <n v="251"/>
    <n v="43390"/>
    <n v="530"/>
  </r>
  <r>
    <x v="171"/>
    <n v="252"/>
    <n v="61750"/>
    <n v="700"/>
  </r>
  <r>
    <x v="172"/>
    <n v="253"/>
    <n v="21830"/>
    <n v="680"/>
  </r>
  <r>
    <x v="173"/>
    <n v="254"/>
    <n v="39800"/>
    <n v="1060"/>
  </r>
  <r>
    <x v="148"/>
    <n v="216"/>
    <n v="33730"/>
    <n v="370"/>
  </r>
  <r>
    <x v="26"/>
    <n v="31"/>
    <n v="80140"/>
    <n v="990"/>
  </r>
  <r>
    <x v="174"/>
    <n v="257"/>
    <n v="82930"/>
    <n v="910"/>
  </r>
  <r>
    <x v="175"/>
    <n v="258"/>
    <n v="63720"/>
    <n v="760"/>
  </r>
  <r>
    <x v="176"/>
    <n v="260"/>
    <n v="38210"/>
    <n v="350"/>
  </r>
  <r>
    <x v="30"/>
    <n v="38"/>
    <n v="62870"/>
    <n v="1080"/>
  </r>
  <r>
    <x v="177"/>
    <n v="262"/>
    <n v="56610"/>
    <n v="860"/>
  </r>
  <r>
    <x v="178"/>
    <n v="263"/>
    <n v="73710"/>
    <n v="1020"/>
  </r>
  <r>
    <x v="179"/>
    <n v="265"/>
    <n v="50440"/>
    <n v="1020"/>
  </r>
  <r>
    <x v="180"/>
    <n v="266"/>
    <n v="66840"/>
    <n v="940"/>
  </r>
  <r>
    <x v="181"/>
    <n v="267"/>
    <n v="50170"/>
    <n v="970"/>
  </r>
  <r>
    <x v="182"/>
    <n v="268"/>
    <n v="60140"/>
    <n v="830"/>
  </r>
  <r>
    <x v="183"/>
    <n v="269"/>
    <n v="37130"/>
    <n v="920"/>
  </r>
  <r>
    <x v="184"/>
    <n v="270"/>
    <n v="42890"/>
    <n v="660"/>
  </r>
  <r>
    <x v="185"/>
    <n v="271"/>
    <n v="26220"/>
    <n v="780"/>
  </r>
  <r>
    <x v="186"/>
    <n v="273"/>
    <n v="25630"/>
    <n v="1190"/>
  </r>
  <r>
    <x v="187"/>
    <n v="274"/>
    <n v="60770"/>
    <n v="490"/>
  </r>
  <r>
    <x v="52"/>
    <n v="69"/>
    <n v="33430"/>
    <n v="650"/>
  </r>
  <r>
    <x v="188"/>
    <n v="276"/>
    <n v="41740"/>
    <n v="1040"/>
  </r>
  <r>
    <x v="65"/>
    <n v="84"/>
    <n v="42670"/>
    <n v="1410"/>
  </r>
  <r>
    <x v="189"/>
    <n v="280"/>
    <n v="34020"/>
    <n v="730"/>
  </r>
  <r>
    <x v="31"/>
    <n v="40"/>
    <n v="45480"/>
    <n v="10"/>
  </r>
  <r>
    <x v="45"/>
    <n v="57"/>
    <n v="66210"/>
    <n v="1240"/>
  </r>
  <r>
    <x v="190"/>
    <n v="283"/>
    <n v="56440"/>
    <n v="1070"/>
  </r>
  <r>
    <x v="23"/>
    <n v="28"/>
    <n v="60530"/>
    <n v="980"/>
  </r>
  <r>
    <x v="191"/>
    <n v="286"/>
    <n v="52520"/>
    <n v="1070"/>
  </r>
  <r>
    <x v="192"/>
    <n v="287"/>
    <n v="45940"/>
    <n v="420"/>
  </r>
  <r>
    <x v="193"/>
    <n v="288"/>
    <n v="38970"/>
    <n v="510"/>
  </r>
  <r>
    <x v="194"/>
    <n v="289"/>
    <n v="58610"/>
    <n v="1210"/>
  </r>
  <r>
    <x v="195"/>
    <n v="291"/>
    <n v="47730"/>
    <n v="360"/>
  </r>
  <r>
    <x v="196"/>
    <n v="292"/>
    <n v="64640"/>
    <n v="1210"/>
  </r>
  <r>
    <x v="155"/>
    <n v="231"/>
    <n v="72350"/>
    <n v="120"/>
  </r>
  <r>
    <x v="197"/>
    <n v="294"/>
    <n v="55660"/>
    <n v="360"/>
  </r>
  <r>
    <x v="198"/>
    <n v="295"/>
    <n v="57530"/>
    <n v="970"/>
  </r>
  <r>
    <x v="199"/>
    <n v="296"/>
    <n v="75200"/>
    <n v="480"/>
  </r>
  <r>
    <x v="200"/>
    <n v="297"/>
    <n v="37330"/>
    <n v="690"/>
  </r>
  <r>
    <x v="201"/>
    <n v="298"/>
    <n v="35280"/>
    <n v="710"/>
  </r>
  <r>
    <x v="202"/>
    <n v="299"/>
    <n v="70610"/>
    <n v="780"/>
  </r>
  <r>
    <x v="203"/>
    <n v="300"/>
    <n v="49720"/>
    <n v="630"/>
  </r>
  <r>
    <x v="13"/>
    <n v="17"/>
    <n v="77250"/>
    <n v="1440"/>
  </r>
  <r>
    <x v="204"/>
    <n v="302"/>
    <n v="50740"/>
    <n v="1110"/>
  </r>
  <r>
    <x v="136"/>
    <n v="191"/>
    <n v="83750"/>
    <n v="810"/>
  </r>
  <r>
    <x v="205"/>
    <n v="304"/>
    <n v="74730"/>
    <n v="560"/>
  </r>
  <r>
    <x v="206"/>
    <n v="305"/>
    <n v="76530"/>
    <n v="600"/>
  </r>
  <r>
    <x v="29"/>
    <n v="35"/>
    <n v="72430"/>
    <n v="1020"/>
  </r>
  <r>
    <x v="207"/>
    <n v="307"/>
    <n v="44960"/>
    <n v="520"/>
  </r>
  <r>
    <x v="170"/>
    <n v="251"/>
    <n v="43390"/>
    <n v="530"/>
  </r>
  <r>
    <x v="171"/>
    <n v="252"/>
    <n v="61750"/>
    <n v="700"/>
  </r>
  <r>
    <x v="208"/>
    <n v="310"/>
    <n v="73800"/>
    <n v="740"/>
  </r>
  <r>
    <x v="209"/>
    <n v="311"/>
    <n v="56400"/>
    <n v="610"/>
  </r>
  <r>
    <x v="193"/>
    <n v="288"/>
    <n v="38970"/>
    <n v="510"/>
  </r>
  <r>
    <x v="0"/>
    <n v="1"/>
    <n v="66490"/>
    <n v="530"/>
  </r>
  <r>
    <x v="210"/>
    <n v="316"/>
    <n v="75800"/>
    <n v="970"/>
  </r>
  <r>
    <x v="29"/>
    <n v="35"/>
    <n v="72430"/>
    <n v="1020"/>
  </r>
  <r>
    <x v="211"/>
    <n v="318"/>
    <n v="31890"/>
    <n v="560"/>
  </r>
  <r>
    <x v="212"/>
    <n v="319"/>
    <n v="61670"/>
    <n v="630"/>
  </r>
  <r>
    <x v="198"/>
    <n v="295"/>
    <n v="57530"/>
    <n v="970"/>
  </r>
  <r>
    <x v="213"/>
    <n v="321"/>
    <n v="41490"/>
    <n v="930"/>
  </r>
  <r>
    <x v="214"/>
    <n v="322"/>
    <n v="66170"/>
    <n v="470"/>
  </r>
  <r>
    <x v="215"/>
    <n v="323"/>
    <n v="37980"/>
    <n v="680"/>
  </r>
  <r>
    <x v="91"/>
    <n v="129"/>
    <n v="79950"/>
    <n v="980"/>
  </r>
  <r>
    <x v="216"/>
    <n v="326"/>
    <n v="35230"/>
    <n v="950"/>
  </r>
  <r>
    <x v="17"/>
    <n v="22"/>
    <n v="68890"/>
    <n v="690"/>
  </r>
  <r>
    <x v="10"/>
    <n v="14"/>
    <n v="59130"/>
    <n v="1160"/>
  </r>
  <r>
    <x v="217"/>
    <n v="330"/>
    <n v="51270"/>
    <n v="960"/>
  </r>
  <r>
    <x v="218"/>
    <n v="331"/>
    <n v="57500"/>
    <n v="860"/>
  </r>
  <r>
    <x v="219"/>
    <n v="332"/>
    <n v="81470"/>
    <n v="330"/>
  </r>
  <r>
    <x v="220"/>
    <n v="333"/>
    <n v="49570"/>
    <n v="630"/>
  </r>
  <r>
    <x v="221"/>
    <n v="334"/>
    <n v="45580"/>
    <n v="1280"/>
  </r>
  <r>
    <x v="222"/>
    <n v="335"/>
    <n v="44660"/>
    <n v="1440"/>
  </r>
  <r>
    <x v="223"/>
    <n v="337"/>
    <n v="43720"/>
    <n v="540"/>
  </r>
  <r>
    <x v="112"/>
    <n v="156"/>
    <n v="71120"/>
    <n v="380"/>
  </r>
  <r>
    <x v="224"/>
    <n v="339"/>
    <n v="84690"/>
    <n v="390"/>
  </r>
  <r>
    <x v="225"/>
    <n v="340"/>
    <n v="85470"/>
    <n v="900"/>
  </r>
  <r>
    <x v="226"/>
    <n v="342"/>
    <n v="46650"/>
    <n v="740"/>
  </r>
  <r>
    <x v="99"/>
    <n v="137"/>
    <n v="60940"/>
    <n v="810"/>
  </r>
  <r>
    <x v="176"/>
    <n v="260"/>
    <n v="38210"/>
    <n v="350"/>
  </r>
  <r>
    <x v="205"/>
    <n v="304"/>
    <n v="74730"/>
    <n v="560"/>
  </r>
  <r>
    <x v="227"/>
    <n v="349"/>
    <n v="82940"/>
    <n v="770"/>
  </r>
  <r>
    <x v="228"/>
    <n v="351"/>
    <n v="93950"/>
    <n v="420"/>
  </r>
  <r>
    <x v="229"/>
    <n v="352"/>
    <n v="47310"/>
    <n v="1210"/>
  </r>
  <r>
    <x v="156"/>
    <n v="232"/>
    <n v="49160"/>
    <n v="1410"/>
  </r>
  <r>
    <x v="230"/>
    <n v="354"/>
    <n v="62180"/>
    <n v="1340"/>
  </r>
  <r>
    <x v="231"/>
    <n v="355"/>
    <n v="61460"/>
    <n v="1160"/>
  </r>
  <r>
    <x v="232"/>
    <n v="356"/>
    <n v="54360"/>
    <n v="500"/>
  </r>
  <r>
    <x v="40"/>
    <n v="51"/>
    <n v="81820"/>
    <n v="910"/>
  </r>
  <r>
    <x v="233"/>
    <n v="359"/>
    <n v="27310"/>
    <n v="460"/>
  </r>
  <r>
    <x v="234"/>
    <n v="360"/>
    <n v="57160"/>
    <n v="950"/>
  </r>
  <r>
    <x v="235"/>
    <n v="362"/>
    <n v="35600"/>
    <n v="850"/>
  </r>
  <r>
    <x v="236"/>
    <n v="363"/>
    <n v="54670"/>
    <n v="580"/>
  </r>
  <r>
    <x v="237"/>
    <n v="364"/>
    <n v="76730"/>
    <n v="620"/>
  </r>
  <r>
    <x v="238"/>
    <n v="365"/>
    <n v="63540"/>
    <n v="650"/>
  </r>
  <r>
    <x v="40"/>
    <n v="51"/>
    <n v="81820"/>
    <n v="910"/>
  </r>
  <r>
    <x v="77"/>
    <n v="106"/>
    <n v="65180"/>
    <n v="690"/>
  </r>
  <r>
    <x v="239"/>
    <n v="368"/>
    <n v="59800"/>
    <n v="940"/>
  </r>
  <r>
    <x v="131"/>
    <n v="185"/>
    <n v="77420"/>
    <n v="650"/>
  </r>
  <r>
    <x v="240"/>
    <n v="371"/>
    <n v="65500"/>
    <n v="610"/>
  </r>
  <r>
    <x v="241"/>
    <n v="372"/>
    <n v="55530"/>
    <n v="1190"/>
  </r>
  <r>
    <x v="136"/>
    <n v="191"/>
    <n v="83750"/>
    <n v="810"/>
  </r>
  <r>
    <x v="138"/>
    <n v="197"/>
    <n v="67030"/>
    <n v="1240"/>
  </r>
  <r>
    <x v="242"/>
    <n v="378"/>
    <n v="39200"/>
    <n v="680"/>
  </r>
  <r>
    <x v="243"/>
    <n v="379"/>
    <n v="85670"/>
    <n v="320"/>
  </r>
  <r>
    <x v="244"/>
    <n v="380"/>
    <n v="60530"/>
    <n v="700"/>
  </r>
  <r>
    <x v="245"/>
    <n v="381"/>
    <n v="78090"/>
    <n v="940"/>
  </r>
  <r>
    <x v="213"/>
    <n v="321"/>
    <n v="41490"/>
    <n v="930"/>
  </r>
  <r>
    <x v="246"/>
    <n v="383"/>
    <n v="23090"/>
    <n v="870"/>
  </r>
  <r>
    <x v="247"/>
    <n v="384"/>
    <n v="91360"/>
    <n v="1260"/>
  </r>
  <r>
    <x v="248"/>
    <n v="385"/>
    <n v="48120"/>
    <n v="440"/>
  </r>
  <r>
    <x v="249"/>
    <n v="386"/>
    <n v="75620"/>
    <n v="980"/>
  </r>
  <r>
    <x v="79"/>
    <n v="110"/>
    <n v="36330"/>
    <n v="920"/>
  </r>
  <r>
    <x v="250"/>
    <n v="388"/>
    <n v="51130"/>
    <n v="890"/>
  </r>
  <r>
    <x v="251"/>
    <n v="389"/>
    <n v="33890"/>
    <n v="1050"/>
  </r>
  <r>
    <x v="223"/>
    <n v="337"/>
    <n v="43720"/>
    <n v="540"/>
  </r>
  <r>
    <x v="252"/>
    <n v="391"/>
    <n v="38600"/>
    <n v="960"/>
  </r>
  <r>
    <x v="144"/>
    <n v="208"/>
    <n v="61660"/>
    <n v="480"/>
  </r>
  <r>
    <x v="253"/>
    <n v="393"/>
    <n v="79410"/>
    <n v="800"/>
  </r>
  <r>
    <x v="254"/>
    <n v="395"/>
    <n v="36740"/>
    <n v="600"/>
  </r>
  <r>
    <x v="255"/>
    <n v="396"/>
    <n v="27720"/>
    <n v="380"/>
  </r>
  <r>
    <x v="256"/>
    <n v="397"/>
    <n v="32260"/>
    <n v="1140"/>
  </r>
  <r>
    <x v="179"/>
    <n v="265"/>
    <n v="50440"/>
    <n v="1020"/>
  </r>
  <r>
    <x v="90"/>
    <n v="128"/>
    <n v="49210"/>
    <n v="750"/>
  </r>
  <r>
    <x v="257"/>
    <n v="402"/>
    <n v="63020"/>
    <n v="360"/>
  </r>
  <r>
    <x v="26"/>
    <n v="31"/>
    <n v="80140"/>
    <n v="990"/>
  </r>
  <r>
    <x v="258"/>
    <n v="404"/>
    <n v="56450"/>
    <n v="750"/>
  </r>
  <r>
    <x v="113"/>
    <n v="157"/>
    <n v="72800"/>
    <n v="1200"/>
  </r>
  <r>
    <x v="259"/>
    <n v="407"/>
    <n v="75110"/>
    <n v="870"/>
  </r>
  <r>
    <x v="260"/>
    <n v="408"/>
    <n v="74520"/>
    <n v="680"/>
  </r>
  <r>
    <x v="261"/>
    <n v="409"/>
    <n v="102310"/>
    <n v="1310"/>
  </r>
  <r>
    <x v="2"/>
    <n v="3"/>
    <n v="54010"/>
    <n v="720"/>
  </r>
  <r>
    <x v="262"/>
    <n v="411"/>
    <n v="59760"/>
    <n v="1130"/>
  </r>
  <r>
    <x v="263"/>
    <n v="412"/>
    <n v="49540"/>
    <n v="990"/>
  </r>
  <r>
    <x v="264"/>
    <n v="414"/>
    <n v="49510"/>
    <n v="720"/>
  </r>
  <r>
    <x v="159"/>
    <n v="235"/>
    <n v="90960"/>
    <n v="760"/>
  </r>
  <r>
    <x v="62"/>
    <n v="80"/>
    <n v="65660"/>
    <n v="600"/>
  </r>
  <r>
    <x v="265"/>
    <n v="417"/>
    <n v="65310"/>
    <n v="1120"/>
  </r>
  <r>
    <x v="16"/>
    <n v="21"/>
    <n v="43460"/>
    <n v="370"/>
  </r>
  <r>
    <x v="266"/>
    <n v="419"/>
    <n v="43860"/>
    <n v="1240"/>
  </r>
  <r>
    <x v="63"/>
    <n v="81"/>
    <n v="40700"/>
    <n v="620"/>
  </r>
  <r>
    <x v="267"/>
    <n v="421"/>
    <n v="58380"/>
    <n v="430"/>
  </r>
  <r>
    <x v="268"/>
    <n v="422"/>
    <n v="91200"/>
    <n v="810"/>
  </r>
  <r>
    <x v="269"/>
    <n v="423"/>
    <n v="90940"/>
    <n v="920"/>
  </r>
  <r>
    <x v="270"/>
    <n v="424"/>
    <n v="49330"/>
    <n v="880"/>
  </r>
  <r>
    <x v="271"/>
    <n v="425"/>
    <n v="53500"/>
    <n v="1350"/>
  </r>
  <r>
    <x v="272"/>
    <n v="427"/>
    <n v="57450"/>
    <n v="1220"/>
  </r>
  <r>
    <x v="273"/>
    <n v="428"/>
    <n v="33240"/>
    <n v="430"/>
  </r>
  <r>
    <x v="129"/>
    <n v="181"/>
    <n v="74250"/>
    <n v="840"/>
  </r>
  <r>
    <x v="274"/>
    <n v="431"/>
    <n v="47620"/>
    <n v="460"/>
  </r>
  <r>
    <x v="275"/>
    <n v="432"/>
    <n v="72090"/>
    <n v="470"/>
  </r>
  <r>
    <x v="91"/>
    <n v="129"/>
    <n v="79950"/>
    <n v="980"/>
  </r>
  <r>
    <x v="276"/>
    <n v="434"/>
    <n v="61970"/>
    <n v="950"/>
  </r>
  <r>
    <x v="170"/>
    <n v="251"/>
    <n v="43390"/>
    <n v="530"/>
  </r>
  <r>
    <x v="126"/>
    <n v="177"/>
    <n v="69450"/>
    <n v="670"/>
  </r>
  <r>
    <x v="198"/>
    <n v="295"/>
    <n v="57530"/>
    <n v="970"/>
  </r>
  <r>
    <x v="277"/>
    <n v="439"/>
    <n v="40000"/>
    <n v="1070"/>
  </r>
  <r>
    <x v="278"/>
    <n v="441"/>
    <n v="76300"/>
    <n v="710"/>
  </r>
  <r>
    <x v="279"/>
    <n v="442"/>
    <n v="69030"/>
    <n v="430"/>
  </r>
  <r>
    <x v="38"/>
    <n v="49"/>
    <n v="59980"/>
    <n v="1260"/>
  </r>
  <r>
    <x v="280"/>
    <n v="444"/>
    <n v="41710"/>
    <n v="1080"/>
  </r>
  <r>
    <x v="281"/>
    <n v="445"/>
    <n v="71480"/>
    <n v="890"/>
  </r>
  <r>
    <x v="282"/>
    <n v="446"/>
    <n v="33010"/>
    <n v="1000"/>
  </r>
  <r>
    <x v="101"/>
    <n v="140"/>
    <n v="85130"/>
    <n v="790"/>
  </r>
  <r>
    <x v="159"/>
    <n v="235"/>
    <n v="90960"/>
    <n v="760"/>
  </r>
  <r>
    <x v="283"/>
    <n v="450"/>
    <n v="79220"/>
    <n v="1160"/>
  </r>
  <r>
    <x v="284"/>
    <n v="451"/>
    <n v="75880"/>
    <n v="880"/>
  </r>
  <r>
    <x v="285"/>
    <n v="453"/>
    <n v="69090"/>
    <n v="930"/>
  </r>
  <r>
    <x v="286"/>
    <n v="455"/>
    <n v="53940"/>
    <n v="450"/>
  </r>
  <r>
    <x v="287"/>
    <n v="456"/>
    <n v="56660"/>
    <n v="690"/>
  </r>
  <r>
    <x v="224"/>
    <n v="339"/>
    <n v="84690"/>
    <n v="390"/>
  </r>
  <r>
    <x v="288"/>
    <n v="458"/>
    <n v="38620"/>
    <n v="1020"/>
  </r>
  <r>
    <x v="212"/>
    <n v="319"/>
    <n v="61670"/>
    <n v="630"/>
  </r>
  <r>
    <x v="95"/>
    <n v="133"/>
    <n v="50070"/>
    <n v="1170"/>
  </r>
  <r>
    <x v="198"/>
    <n v="295"/>
    <n v="57530"/>
    <n v="970"/>
  </r>
  <r>
    <x v="274"/>
    <n v="431"/>
    <n v="47620"/>
    <n v="460"/>
  </r>
  <r>
    <x v="289"/>
    <n v="464"/>
    <n v="74550"/>
    <n v="460"/>
  </r>
  <r>
    <x v="290"/>
    <n v="465"/>
    <n v="57090"/>
    <n v="770"/>
  </r>
  <r>
    <x v="291"/>
    <n v="468"/>
    <n v="81370"/>
    <n v="730"/>
  </r>
  <r>
    <x v="218"/>
    <n v="331"/>
    <n v="57500"/>
    <n v="860"/>
  </r>
  <r>
    <x v="292"/>
    <n v="471"/>
    <n v="71240"/>
    <n v="960"/>
  </r>
  <r>
    <x v="9"/>
    <n v="11"/>
    <n v="71280"/>
    <n v="1090"/>
  </r>
  <r>
    <x v="293"/>
    <n v="473"/>
    <n v="78950"/>
    <n v="800"/>
  </r>
  <r>
    <x v="294"/>
    <n v="474"/>
    <n v="36380"/>
    <n v="450"/>
  </r>
  <r>
    <x v="295"/>
    <n v="476"/>
    <n v="69050"/>
    <n v="1060"/>
  </r>
  <r>
    <x v="296"/>
    <n v="477"/>
    <n v="56830"/>
    <n v="560"/>
  </r>
  <r>
    <x v="297"/>
    <n v="478"/>
    <n v="93530"/>
    <n v="860"/>
  </r>
  <r>
    <x v="298"/>
    <n v="480"/>
    <n v="55990"/>
    <n v="940"/>
  </r>
  <r>
    <x v="299"/>
    <n v="482"/>
    <n v="64990"/>
    <n v="1050"/>
  </r>
  <r>
    <x v="102"/>
    <n v="142"/>
    <n v="73080"/>
    <n v="760"/>
  </r>
  <r>
    <x v="300"/>
    <n v="485"/>
    <n v="36560"/>
    <n v="980"/>
  </r>
  <r>
    <x v="265"/>
    <n v="417"/>
    <n v="65310"/>
    <n v="1120"/>
  </r>
  <r>
    <x v="301"/>
    <n v="488"/>
    <n v="27970"/>
    <n v="850"/>
  </r>
  <r>
    <x v="302"/>
    <n v="489"/>
    <n v="67100"/>
    <n v="730"/>
  </r>
  <r>
    <x v="142"/>
    <n v="205"/>
    <n v="58260"/>
    <n v="1020"/>
  </r>
  <r>
    <x v="303"/>
    <n v="491"/>
    <n v="38600"/>
    <n v="620"/>
  </r>
  <r>
    <x v="304"/>
    <n v="492"/>
    <n v="53890"/>
    <n v="890"/>
  </r>
  <r>
    <x v="249"/>
    <n v="386"/>
    <n v="75620"/>
    <n v="980"/>
  </r>
  <r>
    <x v="192"/>
    <n v="287"/>
    <n v="45940"/>
    <n v="420"/>
  </r>
  <r>
    <x v="305"/>
    <n v="495"/>
    <n v="40300"/>
    <n v="920"/>
  </r>
  <r>
    <x v="306"/>
    <n v="496"/>
    <n v="49750"/>
    <n v="760"/>
  </r>
  <r>
    <x v="77"/>
    <n v="106"/>
    <n v="65180"/>
    <n v="690"/>
  </r>
  <r>
    <x v="196"/>
    <n v="292"/>
    <n v="64640"/>
    <n v="1210"/>
  </r>
  <r>
    <x v="307"/>
    <n v="499"/>
    <n v="36350"/>
    <n v="770"/>
  </r>
  <r>
    <x v="308"/>
    <n v="500"/>
    <n v="50820"/>
    <n v="460"/>
  </r>
  <r>
    <x v="309"/>
    <n v="501"/>
    <n v="83720"/>
    <n v="1070"/>
  </r>
  <r>
    <x v="310"/>
    <n v="502"/>
    <n v="46970"/>
    <n v="450"/>
  </r>
  <r>
    <x v="239"/>
    <n v="368"/>
    <n v="59800"/>
    <n v="940"/>
  </r>
  <r>
    <x v="311"/>
    <n v="505"/>
    <n v="55160"/>
    <n v="370"/>
  </r>
  <r>
    <x v="282"/>
    <n v="446"/>
    <n v="33010"/>
    <n v="1000"/>
  </r>
  <r>
    <x v="297"/>
    <n v="478"/>
    <n v="93530"/>
    <n v="860"/>
  </r>
  <r>
    <x v="138"/>
    <n v="197"/>
    <n v="67030"/>
    <n v="1240"/>
  </r>
  <r>
    <x v="18"/>
    <n v="23"/>
    <n v="52780"/>
    <n v="950"/>
  </r>
  <r>
    <x v="226"/>
    <n v="342"/>
    <n v="46650"/>
    <n v="740"/>
  </r>
  <r>
    <x v="271"/>
    <n v="425"/>
    <n v="53500"/>
    <n v="1350"/>
  </r>
  <r>
    <x v="307"/>
    <n v="499"/>
    <n v="36350"/>
    <n v="770"/>
  </r>
  <r>
    <x v="312"/>
    <n v="515"/>
    <n v="50940"/>
    <n v="1140"/>
  </r>
  <r>
    <x v="313"/>
    <n v="516"/>
    <n v="56440"/>
    <n v="820"/>
  </r>
  <r>
    <x v="314"/>
    <n v="517"/>
    <n v="32610"/>
    <n v="890"/>
  </r>
  <r>
    <x v="315"/>
    <n v="518"/>
    <n v="62770"/>
    <n v="650"/>
  </r>
  <r>
    <x v="316"/>
    <n v="519"/>
    <n v="63600"/>
    <n v="850"/>
  </r>
  <r>
    <x v="291"/>
    <n v="468"/>
    <n v="81370"/>
    <n v="730"/>
  </r>
  <r>
    <x v="102"/>
    <n v="142"/>
    <n v="73080"/>
    <n v="760"/>
  </r>
  <r>
    <x v="317"/>
    <n v="523"/>
    <n v="39480"/>
    <n v="670"/>
  </r>
  <r>
    <x v="318"/>
    <n v="524"/>
    <n v="69610"/>
    <n v="340"/>
  </r>
  <r>
    <x v="139"/>
    <n v="200"/>
    <n v="49760"/>
    <n v="940"/>
  </r>
  <r>
    <x v="319"/>
    <n v="526"/>
    <n v="44890"/>
    <n v="1210"/>
  </r>
  <r>
    <x v="320"/>
    <n v="528"/>
    <n v="78870"/>
    <n v="710"/>
  </r>
  <r>
    <x v="321"/>
    <n v="529"/>
    <n v="70310"/>
    <n v="940"/>
  </r>
  <r>
    <x v="248"/>
    <n v="385"/>
    <n v="48120"/>
    <n v="440"/>
  </r>
  <r>
    <x v="322"/>
    <n v="531"/>
    <n v="77570"/>
    <n v="800"/>
  </r>
  <r>
    <x v="115"/>
    <n v="160"/>
    <n v="54300"/>
    <n v="1230"/>
  </r>
  <r>
    <x v="24"/>
    <n v="29"/>
    <n v="78100"/>
    <n v="710"/>
  </r>
  <r>
    <x v="181"/>
    <n v="267"/>
    <n v="50170"/>
    <n v="970"/>
  </r>
  <r>
    <x v="181"/>
    <n v="267"/>
    <n v="50170"/>
    <n v="970"/>
  </r>
  <r>
    <x v="195"/>
    <n v="291"/>
    <n v="47730"/>
    <n v="360"/>
  </r>
  <r>
    <x v="323"/>
    <n v="537"/>
    <n v="43470"/>
    <n v="810"/>
  </r>
  <r>
    <x v="324"/>
    <n v="538"/>
    <n v="61000"/>
    <n v="600"/>
  </r>
  <r>
    <x v="318"/>
    <n v="524"/>
    <n v="69610"/>
    <n v="340"/>
  </r>
  <r>
    <x v="82"/>
    <n v="114"/>
    <n v="45080"/>
    <n v="940"/>
  </r>
  <r>
    <x v="219"/>
    <n v="332"/>
    <n v="81470"/>
    <n v="330"/>
  </r>
  <r>
    <x v="255"/>
    <n v="396"/>
    <n v="27720"/>
    <n v="380"/>
  </r>
  <r>
    <x v="22"/>
    <n v="27"/>
    <n v="25820"/>
    <n v="1100"/>
  </r>
  <r>
    <x v="31"/>
    <n v="40"/>
    <n v="45480"/>
    <n v="10"/>
  </r>
  <r>
    <x v="164"/>
    <n v="245"/>
    <n v="89310"/>
    <n v="1150"/>
  </r>
  <r>
    <x v="208"/>
    <n v="310"/>
    <n v="73800"/>
    <n v="740"/>
  </r>
  <r>
    <x v="325"/>
    <n v="548"/>
    <n v="72000"/>
    <n v="1370"/>
  </r>
  <r>
    <x v="297"/>
    <n v="478"/>
    <n v="93530"/>
    <n v="860"/>
  </r>
  <r>
    <x v="326"/>
    <n v="550"/>
    <n v="52540"/>
    <n v="850"/>
  </r>
  <r>
    <x v="143"/>
    <n v="207"/>
    <n v="49070"/>
    <n v="660"/>
  </r>
  <r>
    <x v="288"/>
    <n v="458"/>
    <n v="38620"/>
    <n v="1020"/>
  </r>
  <r>
    <x v="327"/>
    <n v="556"/>
    <n v="88410"/>
    <n v="560"/>
  </r>
  <r>
    <x v="328"/>
    <n v="557"/>
    <n v="89760"/>
    <n v="820"/>
  </r>
  <r>
    <x v="329"/>
    <n v="558"/>
    <n v="101780"/>
    <n v="700"/>
  </r>
  <r>
    <x v="330"/>
    <n v="559"/>
    <n v="70290"/>
    <n v="810"/>
  </r>
  <r>
    <x v="331"/>
    <n v="560"/>
    <n v="88210"/>
    <n v="1070"/>
  </r>
  <r>
    <x v="332"/>
    <n v="561"/>
    <n v="87160"/>
    <n v="540"/>
  </r>
  <r>
    <x v="333"/>
    <n v="564"/>
    <n v="63950"/>
    <n v="500"/>
  </r>
  <r>
    <x v="334"/>
    <n v="565"/>
    <n v="70810"/>
    <n v="1200"/>
  </r>
  <r>
    <x v="55"/>
    <n v="72"/>
    <n v="33580"/>
    <n v="530"/>
  </r>
  <r>
    <x v="26"/>
    <n v="31"/>
    <n v="80140"/>
    <n v="990"/>
  </r>
  <r>
    <x v="335"/>
    <n v="570"/>
    <n v="72410"/>
    <n v="420"/>
  </r>
  <r>
    <x v="178"/>
    <n v="263"/>
    <n v="73710"/>
    <n v="1020"/>
  </r>
  <r>
    <x v="336"/>
    <n v="573"/>
    <n v="85160"/>
    <n v="940"/>
  </r>
  <r>
    <x v="193"/>
    <n v="288"/>
    <n v="38970"/>
    <n v="510"/>
  </r>
  <r>
    <x v="224"/>
    <n v="339"/>
    <n v="84690"/>
    <n v="390"/>
  </r>
  <r>
    <x v="325"/>
    <n v="548"/>
    <n v="72000"/>
    <n v="1370"/>
  </r>
  <r>
    <x v="337"/>
    <n v="578"/>
    <n v="50060"/>
    <n v="660"/>
  </r>
  <r>
    <x v="182"/>
    <n v="268"/>
    <n v="60140"/>
    <n v="830"/>
  </r>
  <r>
    <x v="303"/>
    <n v="491"/>
    <n v="38600"/>
    <n v="620"/>
  </r>
  <r>
    <x v="338"/>
    <n v="582"/>
    <n v="54410"/>
    <n v="630"/>
  </r>
  <r>
    <x v="339"/>
    <n v="583"/>
    <n v="69390"/>
    <n v="730"/>
  </r>
  <r>
    <x v="39"/>
    <n v="50"/>
    <n v="76350"/>
    <n v="1040"/>
  </r>
  <r>
    <x v="188"/>
    <n v="276"/>
    <n v="41740"/>
    <n v="1040"/>
  </r>
  <r>
    <x v="36"/>
    <n v="46"/>
    <n v="49270"/>
    <n v="870"/>
  </r>
  <r>
    <x v="305"/>
    <n v="495"/>
    <n v="40300"/>
    <n v="920"/>
  </r>
  <r>
    <x v="340"/>
    <n v="588"/>
    <n v="35680"/>
    <n v="740"/>
  </r>
  <r>
    <x v="180"/>
    <n v="266"/>
    <n v="66840"/>
    <n v="940"/>
  </r>
  <r>
    <x v="183"/>
    <n v="269"/>
    <n v="37130"/>
    <n v="920"/>
  </r>
  <r>
    <x v="35"/>
    <n v="45"/>
    <n v="35800"/>
    <n v="520"/>
  </r>
  <r>
    <x v="222"/>
    <n v="335"/>
    <n v="44660"/>
    <n v="1440"/>
  </r>
  <r>
    <x v="129"/>
    <n v="181"/>
    <n v="74250"/>
    <n v="840"/>
  </r>
  <r>
    <x v="105"/>
    <n v="145"/>
    <n v="59380"/>
    <n v="620"/>
  </r>
  <r>
    <x v="341"/>
    <n v="597"/>
    <n v="29170"/>
    <n v="590"/>
  </r>
  <r>
    <x v="342"/>
    <n v="598"/>
    <n v="68420"/>
    <n v="1080"/>
  </r>
  <r>
    <x v="343"/>
    <n v="599"/>
    <n v="59130"/>
    <n v="830"/>
  </r>
  <r>
    <x v="221"/>
    <n v="334"/>
    <n v="45580"/>
    <n v="1280"/>
  </r>
  <r>
    <x v="231"/>
    <n v="355"/>
    <n v="61460"/>
    <n v="1160"/>
  </r>
  <r>
    <x v="344"/>
    <n v="602"/>
    <n v="76250"/>
    <n v="1380"/>
  </r>
  <r>
    <x v="304"/>
    <n v="492"/>
    <n v="53890"/>
    <n v="890"/>
  </r>
  <r>
    <x v="344"/>
    <n v="602"/>
    <n v="76250"/>
    <n v="1380"/>
  </r>
  <r>
    <x v="241"/>
    <n v="372"/>
    <n v="55530"/>
    <n v="1190"/>
  </r>
  <r>
    <x v="345"/>
    <n v="606"/>
    <n v="51420"/>
    <n v="910"/>
  </r>
  <r>
    <x v="346"/>
    <n v="607"/>
    <n v="65120"/>
    <n v="540"/>
  </r>
  <r>
    <x v="100"/>
    <n v="138"/>
    <n v="62280"/>
    <n v="810"/>
  </r>
  <r>
    <x v="347"/>
    <n v="609"/>
    <n v="37830"/>
    <n v="760"/>
  </r>
  <r>
    <x v="348"/>
    <n v="610"/>
    <n v="35980"/>
    <n v="730"/>
  </r>
  <r>
    <x v="198"/>
    <n v="295"/>
    <n v="57530"/>
    <n v="970"/>
  </r>
  <r>
    <x v="349"/>
    <n v="612"/>
    <n v="50590"/>
    <n v="1000"/>
  </r>
  <r>
    <x v="350"/>
    <n v="613"/>
    <n v="60800"/>
    <n v="660"/>
  </r>
  <r>
    <x v="233"/>
    <n v="359"/>
    <n v="27310"/>
    <n v="460"/>
  </r>
  <r>
    <x v="15"/>
    <n v="19"/>
    <n v="63540"/>
    <n v="1030"/>
  </r>
  <r>
    <x v="351"/>
    <n v="616"/>
    <n v="47570"/>
    <n v="370"/>
  </r>
  <r>
    <x v="242"/>
    <n v="378"/>
    <n v="39200"/>
    <n v="680"/>
  </r>
  <r>
    <x v="318"/>
    <n v="524"/>
    <n v="69610"/>
    <n v="340"/>
  </r>
  <r>
    <x v="352"/>
    <n v="619"/>
    <n v="68350"/>
    <n v="630"/>
  </r>
  <r>
    <x v="286"/>
    <n v="455"/>
    <n v="53940"/>
    <n v="450"/>
  </r>
  <r>
    <x v="353"/>
    <n v="622"/>
    <n v="81390"/>
    <n v="830"/>
  </r>
  <r>
    <x v="332"/>
    <n v="561"/>
    <n v="87160"/>
    <n v="540"/>
  </r>
  <r>
    <x v="354"/>
    <n v="624"/>
    <n v="71290"/>
    <n v="520"/>
  </r>
  <r>
    <x v="195"/>
    <n v="291"/>
    <n v="47730"/>
    <n v="360"/>
  </r>
  <r>
    <x v="355"/>
    <n v="626"/>
    <n v="61590"/>
    <n v="1070"/>
  </r>
  <r>
    <x v="334"/>
    <n v="565"/>
    <n v="70810"/>
    <n v="1200"/>
  </r>
  <r>
    <x v="356"/>
    <n v="628"/>
    <n v="67110"/>
    <n v="600"/>
  </r>
  <r>
    <x v="357"/>
    <n v="631"/>
    <n v="61730"/>
    <n v="940"/>
  </r>
  <r>
    <x v="358"/>
    <n v="632"/>
    <n v="58660"/>
    <n v="560"/>
  </r>
  <r>
    <x v="359"/>
    <n v="633"/>
    <n v="53370"/>
    <n v="1030"/>
  </r>
  <r>
    <x v="216"/>
    <n v="326"/>
    <n v="35230"/>
    <n v="950"/>
  </r>
  <r>
    <x v="360"/>
    <n v="635"/>
    <n v="53750"/>
    <n v="890"/>
  </r>
  <r>
    <x v="286"/>
    <n v="455"/>
    <n v="53940"/>
    <n v="450"/>
  </r>
  <r>
    <x v="361"/>
    <n v="638"/>
    <n v="43340"/>
    <n v="580"/>
  </r>
  <r>
    <x v="362"/>
    <n v="640"/>
    <n v="54950"/>
    <n v="720"/>
  </r>
  <r>
    <x v="265"/>
    <n v="417"/>
    <n v="65310"/>
    <n v="1120"/>
  </r>
  <r>
    <x v="363"/>
    <n v="642"/>
    <n v="57330"/>
    <n v="1010"/>
  </r>
  <r>
    <x v="364"/>
    <n v="643"/>
    <n v="87930"/>
    <n v="680"/>
  </r>
  <r>
    <x v="365"/>
    <n v="644"/>
    <n v="56850"/>
    <n v="1020"/>
  </r>
  <r>
    <x v="92"/>
    <n v="130"/>
    <n v="68740"/>
    <n v="530"/>
  </r>
  <r>
    <x v="111"/>
    <n v="155"/>
    <n v="37320"/>
    <n v="670"/>
  </r>
  <r>
    <x v="189"/>
    <n v="280"/>
    <n v="34020"/>
    <n v="730"/>
  </r>
  <r>
    <x v="40"/>
    <n v="51"/>
    <n v="81820"/>
    <n v="910"/>
  </r>
  <r>
    <x v="311"/>
    <n v="505"/>
    <n v="55160"/>
    <n v="370"/>
  </r>
  <r>
    <x v="190"/>
    <n v="283"/>
    <n v="56440"/>
    <n v="1070"/>
  </r>
  <r>
    <x v="82"/>
    <n v="114"/>
    <n v="45080"/>
    <n v="940"/>
  </r>
  <r>
    <x v="288"/>
    <n v="458"/>
    <n v="38620"/>
    <n v="1020"/>
  </r>
  <r>
    <x v="366"/>
    <n v="656"/>
    <n v="80830"/>
    <n v="560"/>
  </r>
  <r>
    <x v="273"/>
    <n v="428"/>
    <n v="33240"/>
    <n v="430"/>
  </r>
  <r>
    <x v="88"/>
    <n v="122"/>
    <n v="32770"/>
    <n v="900"/>
  </r>
  <r>
    <x v="367"/>
    <n v="659"/>
    <n v="72940"/>
    <n v="1010"/>
  </r>
  <r>
    <x v="368"/>
    <n v="660"/>
    <n v="52450"/>
    <n v="1340"/>
  </r>
  <r>
    <x v="98"/>
    <n v="136"/>
    <n v="42840"/>
    <n v="740"/>
  </r>
  <r>
    <x v="369"/>
    <n v="662"/>
    <n v="43190"/>
    <n v="630"/>
  </r>
  <r>
    <x v="370"/>
    <n v="663"/>
    <n v="40730"/>
    <n v="1110"/>
  </r>
  <r>
    <x v="371"/>
    <n v="664"/>
    <n v="78530"/>
    <n v="700"/>
  </r>
  <r>
    <x v="285"/>
    <n v="453"/>
    <n v="69090"/>
    <n v="930"/>
  </r>
  <r>
    <x v="262"/>
    <n v="411"/>
    <n v="59760"/>
    <n v="1130"/>
  </r>
  <r>
    <x v="184"/>
    <n v="270"/>
    <n v="42890"/>
    <n v="660"/>
  </r>
  <r>
    <x v="372"/>
    <n v="669"/>
    <n v="64120"/>
    <n v="440"/>
  </r>
  <r>
    <x v="81"/>
    <n v="112"/>
    <n v="62950"/>
    <n v="800"/>
  </r>
  <r>
    <x v="1"/>
    <n v="2"/>
    <n v="39820"/>
    <n v="210"/>
  </r>
  <r>
    <x v="283"/>
    <n v="450"/>
    <n v="79220"/>
    <n v="1160"/>
  </r>
  <r>
    <x v="222"/>
    <n v="335"/>
    <n v="44660"/>
    <n v="1440"/>
  </r>
  <r>
    <x v="147"/>
    <n v="213"/>
    <n v="71530"/>
    <n v="370"/>
  </r>
  <r>
    <x v="369"/>
    <n v="662"/>
    <n v="43190"/>
    <n v="630"/>
  </r>
  <r>
    <x v="370"/>
    <n v="663"/>
    <n v="40730"/>
    <n v="1110"/>
  </r>
  <r>
    <x v="373"/>
    <n v="678"/>
    <n v="78130"/>
    <n v="780"/>
  </r>
  <r>
    <x v="374"/>
    <n v="680"/>
    <n v="69210"/>
    <n v="1040"/>
  </r>
  <r>
    <x v="375"/>
    <n v="681"/>
    <n v="59940"/>
    <n v="760"/>
  </r>
  <r>
    <x v="3"/>
    <n v="4"/>
    <n v="53730"/>
    <n v="620"/>
  </r>
  <r>
    <x v="376"/>
    <n v="683"/>
    <n v="44260"/>
    <n v="620"/>
  </r>
  <r>
    <x v="142"/>
    <n v="205"/>
    <n v="58260"/>
    <n v="1020"/>
  </r>
  <r>
    <x v="243"/>
    <n v="379"/>
    <n v="85670"/>
    <n v="320"/>
  </r>
  <r>
    <x v="280"/>
    <n v="444"/>
    <n v="41710"/>
    <n v="1080"/>
  </r>
  <r>
    <x v="22"/>
    <n v="27"/>
    <n v="25820"/>
    <n v="1100"/>
  </r>
  <r>
    <x v="377"/>
    <n v="689"/>
    <n v="35360"/>
    <n v="900"/>
  </r>
  <r>
    <x v="241"/>
    <n v="372"/>
    <n v="55530"/>
    <n v="1190"/>
  </r>
  <r>
    <x v="307"/>
    <n v="499"/>
    <n v="36350"/>
    <n v="770"/>
  </r>
  <r>
    <x v="378"/>
    <n v="692"/>
    <n v="36000"/>
    <n v="780"/>
  </r>
  <r>
    <x v="109"/>
    <n v="153"/>
    <n v="85330"/>
    <n v="670"/>
  </r>
  <r>
    <x v="379"/>
    <n v="694"/>
    <n v="83220"/>
    <n v="1040"/>
  </r>
  <r>
    <x v="277"/>
    <n v="439"/>
    <n v="40000"/>
    <n v="1070"/>
  </r>
  <r>
    <x v="380"/>
    <n v="696"/>
    <n v="93360"/>
    <n v="530"/>
  </r>
  <r>
    <x v="381"/>
    <n v="697"/>
    <n v="73590"/>
    <n v="750"/>
  </r>
  <r>
    <x v="16"/>
    <n v="21"/>
    <n v="43460"/>
    <n v="370"/>
  </r>
  <r>
    <x v="382"/>
    <n v="699"/>
    <n v="47350"/>
    <n v="800"/>
  </r>
  <r>
    <x v="10"/>
    <n v="14"/>
    <n v="59130"/>
    <n v="1160"/>
  </r>
  <r>
    <x v="378"/>
    <n v="692"/>
    <n v="36000"/>
    <n v="780"/>
  </r>
  <r>
    <x v="383"/>
    <n v="703"/>
    <n v="49510"/>
    <n v="480"/>
  </r>
  <r>
    <x v="328"/>
    <n v="557"/>
    <n v="89760"/>
    <n v="820"/>
  </r>
  <r>
    <x v="305"/>
    <n v="495"/>
    <n v="40300"/>
    <n v="920"/>
  </r>
  <r>
    <x v="234"/>
    <n v="360"/>
    <n v="57160"/>
    <n v="950"/>
  </r>
  <r>
    <x v="384"/>
    <n v="709"/>
    <n v="41910"/>
    <n v="610"/>
  </r>
  <r>
    <x v="271"/>
    <n v="425"/>
    <n v="53500"/>
    <n v="1350"/>
  </r>
  <r>
    <x v="385"/>
    <n v="711"/>
    <n v="55980"/>
    <n v="190"/>
  </r>
  <r>
    <x v="386"/>
    <n v="712"/>
    <n v="61080"/>
    <n v="490"/>
  </r>
  <r>
    <x v="5"/>
    <n v="7"/>
    <n v="72240"/>
    <n v="1030"/>
  </r>
  <r>
    <x v="52"/>
    <n v="69"/>
    <n v="33430"/>
    <n v="650"/>
  </r>
  <r>
    <x v="387"/>
    <n v="715"/>
    <n v="60680"/>
    <n v="1070"/>
  </r>
  <r>
    <x v="388"/>
    <n v="717"/>
    <n v="45780"/>
    <n v="560"/>
  </r>
  <r>
    <x v="389"/>
    <n v="718"/>
    <n v="41800"/>
    <n v="1100"/>
  </r>
  <r>
    <x v="293"/>
    <n v="473"/>
    <n v="78950"/>
    <n v="800"/>
  </r>
  <r>
    <x v="390"/>
    <n v="721"/>
    <n v="40450"/>
    <n v="1040"/>
  </r>
  <r>
    <x v="303"/>
    <n v="491"/>
    <n v="38600"/>
    <n v="620"/>
  </r>
  <r>
    <x v="391"/>
    <n v="725"/>
    <n v="62380"/>
    <n v="530"/>
  </r>
  <r>
    <x v="230"/>
    <n v="354"/>
    <n v="62180"/>
    <n v="1340"/>
  </r>
  <r>
    <x v="392"/>
    <n v="727"/>
    <n v="34610"/>
    <n v="740"/>
  </r>
  <r>
    <x v="265"/>
    <n v="417"/>
    <n v="65310"/>
    <n v="1120"/>
  </r>
  <r>
    <x v="250"/>
    <n v="388"/>
    <n v="51130"/>
    <n v="890"/>
  </r>
  <r>
    <x v="169"/>
    <n v="250"/>
    <n v="46050"/>
    <n v="620"/>
  </r>
  <r>
    <x v="0"/>
    <n v="1"/>
    <n v="66490"/>
    <n v="530"/>
  </r>
  <r>
    <x v="19"/>
    <n v="24"/>
    <n v="50680"/>
    <n v="620"/>
  </r>
  <r>
    <x v="393"/>
    <n v="737"/>
    <n v="59530"/>
    <n v="860"/>
  </r>
  <r>
    <x v="243"/>
    <n v="379"/>
    <n v="85670"/>
    <n v="320"/>
  </r>
  <r>
    <x v="143"/>
    <n v="207"/>
    <n v="49070"/>
    <n v="660"/>
  </r>
  <r>
    <x v="394"/>
    <n v="740"/>
    <n v="56860"/>
    <n v="770"/>
  </r>
  <r>
    <x v="395"/>
    <n v="741"/>
    <n v="86620"/>
    <n v="710"/>
  </r>
  <r>
    <x v="385"/>
    <n v="711"/>
    <n v="55980"/>
    <n v="190"/>
  </r>
  <r>
    <x v="364"/>
    <n v="643"/>
    <n v="87930"/>
    <n v="680"/>
  </r>
  <r>
    <x v="396"/>
    <n v="744"/>
    <n v="49160"/>
    <n v="870"/>
  </r>
  <r>
    <x v="397"/>
    <n v="745"/>
    <n v="77740"/>
    <n v="660"/>
  </r>
  <r>
    <x v="112"/>
    <n v="156"/>
    <n v="71120"/>
    <n v="380"/>
  </r>
  <r>
    <x v="284"/>
    <n v="451"/>
    <n v="75880"/>
    <n v="880"/>
  </r>
  <r>
    <x v="133"/>
    <n v="187"/>
    <n v="41080"/>
    <n v="1060"/>
  </r>
  <r>
    <x v="398"/>
    <n v="749"/>
    <n v="46040"/>
    <n v="1140"/>
  </r>
  <r>
    <x v="131"/>
    <n v="185"/>
    <n v="77420"/>
    <n v="650"/>
  </r>
  <r>
    <x v="399"/>
    <n v="751"/>
    <n v="76670"/>
    <n v="1170"/>
  </r>
  <r>
    <x v="37"/>
    <n v="48"/>
    <n v="62530"/>
    <n v="910"/>
  </r>
  <r>
    <x v="174"/>
    <n v="257"/>
    <n v="82930"/>
    <n v="910"/>
  </r>
  <r>
    <x v="400"/>
    <n v="754"/>
    <n v="58440"/>
    <n v="890"/>
  </r>
  <r>
    <x v="301"/>
    <n v="488"/>
    <n v="27970"/>
    <n v="850"/>
  </r>
  <r>
    <x v="71"/>
    <n v="94"/>
    <n v="56360"/>
    <n v="760"/>
  </r>
  <r>
    <x v="27"/>
    <n v="32"/>
    <n v="14920"/>
    <n v="990"/>
  </r>
  <r>
    <x v="401"/>
    <n v="758"/>
    <n v="56880"/>
    <n v="680"/>
  </r>
  <r>
    <x v="402"/>
    <n v="759"/>
    <n v="101820"/>
    <n v="820"/>
  </r>
  <r>
    <x v="382"/>
    <n v="699"/>
    <n v="47350"/>
    <n v="800"/>
  </r>
  <r>
    <x v="380"/>
    <n v="696"/>
    <n v="93360"/>
    <n v="530"/>
  </r>
  <r>
    <x v="403"/>
    <n v="762"/>
    <n v="31270"/>
    <n v="1080"/>
  </r>
  <r>
    <x v="404"/>
    <n v="763"/>
    <n v="65410"/>
    <n v="830"/>
  </r>
  <r>
    <x v="405"/>
    <n v="765"/>
    <n v="67390"/>
    <n v="730"/>
  </r>
  <r>
    <x v="406"/>
    <n v="766"/>
    <n v="54530"/>
    <n v="740"/>
  </r>
  <r>
    <x v="407"/>
    <n v="767"/>
    <n v="79760"/>
    <n v="960"/>
  </r>
  <r>
    <x v="408"/>
    <n v="768"/>
    <n v="78060"/>
    <n v="790"/>
  </r>
  <r>
    <x v="409"/>
    <n v="769"/>
    <n v="74080"/>
    <n v="700"/>
  </r>
  <r>
    <x v="365"/>
    <n v="644"/>
    <n v="56850"/>
    <n v="1020"/>
  </r>
  <r>
    <x v="44"/>
    <n v="56"/>
    <n v="48670"/>
    <n v="740"/>
  </r>
  <r>
    <x v="410"/>
    <n v="773"/>
    <n v="74160"/>
    <n v="660"/>
  </r>
  <r>
    <x v="411"/>
    <n v="774"/>
    <n v="59190"/>
    <n v="700"/>
  </r>
  <r>
    <x v="293"/>
    <n v="473"/>
    <n v="78950"/>
    <n v="800"/>
  </r>
  <r>
    <x v="317"/>
    <n v="523"/>
    <n v="39480"/>
    <n v="670"/>
  </r>
  <r>
    <x v="412"/>
    <n v="777"/>
    <n v="56710"/>
    <n v="840"/>
  </r>
  <r>
    <x v="413"/>
    <n v="778"/>
    <n v="59820"/>
    <n v="850"/>
  </r>
  <r>
    <x v="414"/>
    <n v="779"/>
    <n v="36190"/>
    <n v="600"/>
  </r>
  <r>
    <x v="415"/>
    <n v="780"/>
    <n v="60440"/>
    <n v="710"/>
  </r>
  <r>
    <x v="416"/>
    <n v="781"/>
    <n v="75300"/>
    <n v="450"/>
  </r>
  <r>
    <x v="417"/>
    <n v="782"/>
    <n v="74080"/>
    <n v="740"/>
  </r>
  <r>
    <x v="418"/>
    <n v="783"/>
    <n v="60440"/>
    <n v="1240"/>
  </r>
  <r>
    <x v="419"/>
    <n v="784"/>
    <n v="80720"/>
    <n v="570"/>
  </r>
  <r>
    <x v="420"/>
    <n v="787"/>
    <n v="56790"/>
    <n v="790"/>
  </r>
  <r>
    <x v="369"/>
    <n v="662"/>
    <n v="43190"/>
    <n v="630"/>
  </r>
  <r>
    <x v="64"/>
    <n v="83"/>
    <n v="57860"/>
    <n v="330"/>
  </r>
  <r>
    <x v="115"/>
    <n v="160"/>
    <n v="54300"/>
    <n v="1230"/>
  </r>
  <r>
    <x v="421"/>
    <n v="791"/>
    <n v="56230"/>
    <n v="620"/>
  </r>
  <r>
    <x v="335"/>
    <n v="570"/>
    <n v="72410"/>
    <n v="420"/>
  </r>
  <r>
    <x v="173"/>
    <n v="254"/>
    <n v="39800"/>
    <n v="1060"/>
  </r>
  <r>
    <x v="422"/>
    <n v="794"/>
    <n v="73500"/>
    <n v="800"/>
  </r>
  <r>
    <x v="195"/>
    <n v="291"/>
    <n v="47730"/>
    <n v="360"/>
  </r>
  <r>
    <x v="265"/>
    <n v="417"/>
    <n v="65310"/>
    <n v="1120"/>
  </r>
  <r>
    <x v="423"/>
    <n v="797"/>
    <n v="65890"/>
    <n v="700"/>
  </r>
  <r>
    <x v="126"/>
    <n v="177"/>
    <n v="69450"/>
    <n v="670"/>
  </r>
  <r>
    <x v="211"/>
    <n v="318"/>
    <n v="31890"/>
    <n v="560"/>
  </r>
  <r>
    <x v="290"/>
    <n v="465"/>
    <n v="57090"/>
    <n v="770"/>
  </r>
  <r>
    <x v="424"/>
    <n v="803"/>
    <n v="44320"/>
    <n v="880"/>
  </r>
  <r>
    <x v="386"/>
    <n v="712"/>
    <n v="61080"/>
    <n v="490"/>
  </r>
  <r>
    <x v="425"/>
    <n v="805"/>
    <n v="73610"/>
    <n v="770"/>
  </r>
  <r>
    <x v="205"/>
    <n v="304"/>
    <n v="74730"/>
    <n v="560"/>
  </r>
  <r>
    <x v="426"/>
    <n v="808"/>
    <n v="49030"/>
    <n v="510"/>
  </r>
  <r>
    <x v="138"/>
    <n v="197"/>
    <n v="67030"/>
    <n v="1240"/>
  </r>
  <r>
    <x v="427"/>
    <n v="810"/>
    <n v="84300"/>
    <n v="790"/>
  </r>
  <r>
    <x v="428"/>
    <n v="811"/>
    <n v="81390"/>
    <n v="1090"/>
  </r>
  <r>
    <x v="429"/>
    <n v="812"/>
    <n v="95900"/>
    <n v="1270"/>
  </r>
  <r>
    <x v="430"/>
    <n v="813"/>
    <n v="71830"/>
    <n v="1260"/>
  </r>
  <r>
    <x v="431"/>
    <n v="815"/>
    <n v="87890"/>
    <n v="540"/>
  </r>
  <r>
    <x v="17"/>
    <n v="22"/>
    <n v="68890"/>
    <n v="690"/>
  </r>
  <r>
    <x v="255"/>
    <n v="396"/>
    <n v="27720"/>
    <n v="380"/>
  </r>
  <r>
    <x v="347"/>
    <n v="609"/>
    <n v="37830"/>
    <n v="760"/>
  </r>
  <r>
    <x v="432"/>
    <n v="820"/>
    <n v="44400"/>
    <n v="410"/>
  </r>
  <r>
    <x v="433"/>
    <n v="821"/>
    <n v="47590"/>
    <n v="900"/>
  </r>
  <r>
    <x v="434"/>
    <n v="822"/>
    <n v="51460"/>
    <n v="480"/>
  </r>
  <r>
    <x v="310"/>
    <n v="502"/>
    <n v="46970"/>
    <n v="450"/>
  </r>
  <r>
    <x v="435"/>
    <n v="824"/>
    <n v="66000"/>
    <n v="760"/>
  </r>
  <r>
    <x v="436"/>
    <n v="826"/>
    <n v="53900"/>
    <n v="1120"/>
  </r>
  <r>
    <x v="305"/>
    <n v="495"/>
    <n v="40300"/>
    <n v="920"/>
  </r>
  <r>
    <x v="437"/>
    <n v="828"/>
    <n v="63100"/>
    <n v="620"/>
  </r>
  <r>
    <x v="438"/>
    <n v="829"/>
    <n v="36770"/>
    <n v="440"/>
  </r>
  <r>
    <x v="431"/>
    <n v="815"/>
    <n v="87890"/>
    <n v="540"/>
  </r>
  <r>
    <x v="439"/>
    <n v="831"/>
    <n v="66390"/>
    <n v="900"/>
  </r>
  <r>
    <x v="440"/>
    <n v="832"/>
    <n v="59160"/>
    <n v="710"/>
  </r>
  <r>
    <x v="434"/>
    <n v="822"/>
    <n v="51460"/>
    <n v="480"/>
  </r>
  <r>
    <x v="132"/>
    <n v="186"/>
    <n v="32330"/>
    <n v="230"/>
  </r>
  <r>
    <x v="189"/>
    <n v="280"/>
    <n v="34020"/>
    <n v="730"/>
  </r>
  <r>
    <x v="441"/>
    <n v="836"/>
    <n v="58160"/>
    <n v="1000"/>
  </r>
  <r>
    <x v="370"/>
    <n v="663"/>
    <n v="40730"/>
    <n v="1110"/>
  </r>
  <r>
    <x v="99"/>
    <n v="137"/>
    <n v="60940"/>
    <n v="810"/>
  </r>
  <r>
    <x v="289"/>
    <n v="464"/>
    <n v="74550"/>
    <n v="460"/>
  </r>
  <r>
    <x v="154"/>
    <n v="230"/>
    <n v="77120"/>
    <n v="880"/>
  </r>
  <r>
    <x v="442"/>
    <n v="842"/>
    <n v="59820"/>
    <n v="340"/>
  </r>
  <r>
    <x v="199"/>
    <n v="296"/>
    <n v="75200"/>
    <n v="480"/>
  </r>
  <r>
    <x v="295"/>
    <n v="476"/>
    <n v="69050"/>
    <n v="1060"/>
  </r>
  <r>
    <x v="443"/>
    <n v="845"/>
    <n v="42980"/>
    <n v="700"/>
  </r>
  <r>
    <x v="444"/>
    <n v="846"/>
    <n v="65970"/>
    <n v="860"/>
  </r>
  <r>
    <x v="445"/>
    <n v="847"/>
    <n v="59290"/>
    <n v="540"/>
  </r>
  <r>
    <x v="284"/>
    <n v="451"/>
    <n v="75880"/>
    <n v="880"/>
  </r>
  <r>
    <x v="446"/>
    <n v="849"/>
    <n v="73810"/>
    <n v="1560"/>
  </r>
  <r>
    <x v="210"/>
    <n v="316"/>
    <n v="75800"/>
    <n v="970"/>
  </r>
  <r>
    <x v="413"/>
    <n v="778"/>
    <n v="59820"/>
    <n v="850"/>
  </r>
  <r>
    <x v="389"/>
    <n v="718"/>
    <n v="41800"/>
    <n v="1100"/>
  </r>
  <r>
    <x v="121"/>
    <n v="170"/>
    <n v="69910"/>
    <n v="490"/>
  </r>
  <r>
    <x v="103"/>
    <n v="143"/>
    <n v="48950"/>
    <n v="530"/>
  </r>
  <r>
    <x v="183"/>
    <n v="269"/>
    <n v="37130"/>
    <n v="920"/>
  </r>
  <r>
    <x v="447"/>
    <n v="858"/>
    <n v="79410"/>
    <n v="390"/>
  </r>
  <r>
    <x v="55"/>
    <n v="72"/>
    <n v="33580"/>
    <n v="530"/>
  </r>
  <r>
    <x v="17"/>
    <n v="22"/>
    <n v="68890"/>
    <n v="690"/>
  </r>
  <r>
    <x v="276"/>
    <n v="434"/>
    <n v="61970"/>
    <n v="950"/>
  </r>
  <r>
    <x v="373"/>
    <n v="678"/>
    <n v="78130"/>
    <n v="780"/>
  </r>
  <r>
    <x v="200"/>
    <n v="297"/>
    <n v="37330"/>
    <n v="690"/>
  </r>
  <r>
    <x v="448"/>
    <n v="866"/>
    <n v="25600"/>
    <n v="790"/>
  </r>
  <r>
    <x v="41"/>
    <n v="52"/>
    <n v="57830"/>
    <n v="1300"/>
  </r>
  <r>
    <x v="174"/>
    <n v="257"/>
    <n v="82930"/>
    <n v="910"/>
  </r>
  <r>
    <x v="26"/>
    <n v="31"/>
    <n v="80140"/>
    <n v="990"/>
  </r>
  <r>
    <x v="250"/>
    <n v="388"/>
    <n v="51130"/>
    <n v="890"/>
  </r>
  <r>
    <x v="345"/>
    <n v="606"/>
    <n v="51420"/>
    <n v="910"/>
  </r>
  <r>
    <x v="254"/>
    <n v="395"/>
    <n v="36740"/>
    <n v="600"/>
  </r>
  <r>
    <x v="244"/>
    <n v="380"/>
    <n v="60530"/>
    <n v="700"/>
  </r>
  <r>
    <x v="449"/>
    <n v="877"/>
    <n v="88270"/>
    <n v="100"/>
  </r>
  <r>
    <x v="450"/>
    <n v="879"/>
    <n v="61210"/>
    <n v="1210"/>
  </r>
  <r>
    <x v="451"/>
    <n v="881"/>
    <n v="70980"/>
    <n v="780"/>
  </r>
  <r>
    <x v="348"/>
    <n v="610"/>
    <n v="35980"/>
    <n v="730"/>
  </r>
  <r>
    <x v="452"/>
    <n v="884"/>
    <n v="52160"/>
    <n v="1140"/>
  </r>
  <r>
    <x v="95"/>
    <n v="133"/>
    <n v="50070"/>
    <n v="1170"/>
  </r>
  <r>
    <x v="390"/>
    <n v="721"/>
    <n v="40450"/>
    <n v="1040"/>
  </r>
  <r>
    <x v="382"/>
    <n v="699"/>
    <n v="47350"/>
    <n v="800"/>
  </r>
  <r>
    <x v="453"/>
    <n v="888"/>
    <n v="92370"/>
    <n v="140"/>
  </r>
  <r>
    <x v="3"/>
    <n v="4"/>
    <n v="53730"/>
    <n v="620"/>
  </r>
  <r>
    <x v="58"/>
    <n v="75"/>
    <n v="84840"/>
    <n v="650"/>
  </r>
  <r>
    <x v="417"/>
    <n v="782"/>
    <n v="74080"/>
    <n v="740"/>
  </r>
  <r>
    <x v="389"/>
    <n v="718"/>
    <n v="41800"/>
    <n v="1100"/>
  </r>
  <r>
    <x v="454"/>
    <n v="893"/>
    <n v="82080"/>
    <n v="850"/>
  </r>
  <r>
    <x v="424"/>
    <n v="803"/>
    <n v="44320"/>
    <n v="880"/>
  </r>
  <r>
    <x v="365"/>
    <n v="644"/>
    <n v="56850"/>
    <n v="1020"/>
  </r>
  <r>
    <x v="30"/>
    <n v="38"/>
    <n v="62870"/>
    <n v="108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4">
  <r>
    <x v="0"/>
    <x v="0"/>
    <n v="5"/>
    <n v="46620"/>
    <n v="450"/>
  </r>
  <r>
    <x v="1"/>
    <x v="1"/>
    <n v="12"/>
    <n v="57620"/>
    <n v="720"/>
  </r>
  <r>
    <x v="2"/>
    <x v="2"/>
    <n v="13"/>
    <n v="60470"/>
    <n v="1050"/>
  </r>
  <r>
    <x v="3"/>
    <x v="3"/>
    <n v="20"/>
    <n v="40190"/>
    <n v="980"/>
  </r>
  <r>
    <x v="4"/>
    <x v="4"/>
    <n v="34"/>
    <n v="74560"/>
    <n v="620"/>
  </r>
  <r>
    <x v="5"/>
    <x v="5"/>
    <n v="36"/>
    <n v="45460"/>
    <n v="700"/>
  </r>
  <r>
    <x v="6"/>
    <x v="6"/>
    <n v="39"/>
    <n v="55170"/>
    <n v="1010"/>
  </r>
  <r>
    <x v="7"/>
    <x v="7"/>
    <n v="44"/>
    <n v="39730"/>
    <n v="780"/>
  </r>
  <r>
    <x v="8"/>
    <x v="8"/>
    <n v="47"/>
    <n v="66510"/>
    <n v="690"/>
  </r>
  <r>
    <x v="9"/>
    <x v="9"/>
    <n v="54"/>
    <n v="67000"/>
    <n v="530"/>
  </r>
  <r>
    <x v="10"/>
    <x v="10"/>
    <n v="59"/>
    <n v="70770"/>
    <n v="1080"/>
  </r>
  <r>
    <x v="11"/>
    <x v="11"/>
    <n v="60"/>
    <n v="53870"/>
    <n v="460"/>
  </r>
  <r>
    <x v="12"/>
    <x v="12"/>
    <n v="62"/>
    <n v="46100"/>
    <n v="530"/>
  </r>
  <r>
    <x v="13"/>
    <x v="13"/>
    <n v="67"/>
    <n v="49080"/>
    <n v="570"/>
  </r>
  <r>
    <x v="14"/>
    <x v="14"/>
    <n v="87"/>
    <n v="97260"/>
    <n v="940"/>
  </r>
  <r>
    <x v="15"/>
    <x v="15"/>
    <n v="92"/>
    <n v="67080"/>
    <n v="600"/>
  </r>
  <r>
    <x v="16"/>
    <x v="16"/>
    <n v="93"/>
    <n v="54030"/>
    <n v="400"/>
  </r>
  <r>
    <x v="17"/>
    <x v="17"/>
    <n v="95"/>
    <n v="77120"/>
    <n v="1470"/>
  </r>
  <r>
    <x v="18"/>
    <x v="18"/>
    <n v="96"/>
    <n v="50810"/>
    <n v="500"/>
  </r>
  <r>
    <x v="19"/>
    <x v="19"/>
    <n v="97"/>
    <n v="60960"/>
    <n v="1120"/>
  </r>
  <r>
    <x v="20"/>
    <x v="20"/>
    <n v="98"/>
    <n v="61180"/>
    <n v="1160"/>
  </r>
  <r>
    <x v="21"/>
    <x v="21"/>
    <n v="99"/>
    <n v="63660"/>
    <n v="820"/>
  </r>
  <r>
    <x v="22"/>
    <x v="22"/>
    <n v="102"/>
    <n v="65580"/>
    <n v="760"/>
  </r>
  <r>
    <x v="23"/>
    <x v="23"/>
    <n v="108"/>
    <n v="79210"/>
    <n v="630"/>
  </r>
  <r>
    <x v="24"/>
    <x v="24"/>
    <n v="113"/>
    <n v="56010"/>
    <n v="1330"/>
  </r>
  <r>
    <x v="25"/>
    <x v="25"/>
    <n v="115"/>
    <n v="46830"/>
    <n v="1210"/>
  </r>
  <r>
    <x v="26"/>
    <x v="26"/>
    <n v="124"/>
    <n v="79780"/>
    <n v="790"/>
  </r>
  <r>
    <x v="27"/>
    <x v="27"/>
    <n v="126"/>
    <n v="80970"/>
    <n v="610"/>
  </r>
  <r>
    <x v="5"/>
    <x v="5"/>
    <n v="36"/>
    <n v="45460"/>
    <n v="700"/>
  </r>
  <r>
    <x v="28"/>
    <x v="28"/>
    <n v="139"/>
    <n v="76530"/>
    <n v="300"/>
  </r>
  <r>
    <x v="29"/>
    <x v="29"/>
    <n v="141"/>
    <n v="48590"/>
    <n v="800"/>
  </r>
  <r>
    <x v="30"/>
    <x v="30"/>
    <n v="150"/>
    <n v="49170"/>
    <n v="1060"/>
  </r>
  <r>
    <x v="31"/>
    <x v="31"/>
    <n v="161"/>
    <n v="50780"/>
    <n v="680"/>
  </r>
  <r>
    <x v="32"/>
    <x v="32"/>
    <n v="164"/>
    <n v="80340"/>
    <n v="340"/>
  </r>
  <r>
    <x v="33"/>
    <x v="33"/>
    <n v="165"/>
    <n v="37810"/>
    <n v="700"/>
  </r>
  <r>
    <x v="34"/>
    <x v="34"/>
    <n v="174"/>
    <n v="33460"/>
    <n v="490"/>
  </r>
  <r>
    <x v="35"/>
    <x v="35"/>
    <n v="183"/>
    <n v="70930"/>
    <n v="950"/>
  </r>
  <r>
    <x v="36"/>
    <x v="36"/>
    <n v="192"/>
    <n v="69940"/>
    <n v="1140"/>
  </r>
  <r>
    <x v="1"/>
    <x v="1"/>
    <n v="12"/>
    <n v="57620"/>
    <n v="720"/>
  </r>
  <r>
    <x v="37"/>
    <x v="37"/>
    <n v="196"/>
    <n v="88760"/>
    <n v="610"/>
  </r>
  <r>
    <x v="38"/>
    <x v="38"/>
    <n v="206"/>
    <n v="38120"/>
    <n v="910"/>
  </r>
  <r>
    <x v="39"/>
    <x v="39"/>
    <n v="214"/>
    <n v="77260"/>
    <n v="640"/>
  </r>
  <r>
    <x v="40"/>
    <x v="40"/>
    <n v="226"/>
    <n v="92240"/>
    <n v="870"/>
  </r>
  <r>
    <x v="41"/>
    <x v="41"/>
    <n v="227"/>
    <n v="68230"/>
    <n v="1220"/>
  </r>
  <r>
    <x v="42"/>
    <x v="42"/>
    <n v="236"/>
    <n v="64950"/>
    <n v="1200"/>
  </r>
  <r>
    <x v="39"/>
    <x v="39"/>
    <n v="214"/>
    <n v="77260"/>
    <n v="640"/>
  </r>
  <r>
    <x v="13"/>
    <x v="13"/>
    <n v="67"/>
    <n v="49080"/>
    <n v="570"/>
  </r>
  <r>
    <x v="43"/>
    <x v="43"/>
    <n v="244"/>
    <n v="65890"/>
    <n v="610"/>
  </r>
  <r>
    <x v="44"/>
    <x v="44"/>
    <n v="259"/>
    <n v="79180"/>
    <n v="540"/>
  </r>
  <r>
    <x v="45"/>
    <x v="45"/>
    <n v="264"/>
    <n v="70400"/>
    <n v="1120"/>
  </r>
  <r>
    <x v="46"/>
    <x v="46"/>
    <n v="272"/>
    <n v="50840"/>
    <n v="340"/>
  </r>
  <r>
    <x v="47"/>
    <x v="47"/>
    <n v="277"/>
    <n v="50130"/>
    <n v="1210"/>
  </r>
  <r>
    <x v="48"/>
    <x v="48"/>
    <n v="279"/>
    <n v="80490"/>
    <n v="1170"/>
  </r>
  <r>
    <x v="49"/>
    <x v="49"/>
    <n v="285"/>
    <n v="64820"/>
    <n v="1020"/>
  </r>
  <r>
    <x v="50"/>
    <x v="50"/>
    <n v="290"/>
    <n v="30810"/>
    <n v="660"/>
  </r>
  <r>
    <x v="51"/>
    <x v="51"/>
    <n v="312"/>
    <n v="71570"/>
    <n v="540"/>
  </r>
  <r>
    <x v="52"/>
    <x v="52"/>
    <n v="315"/>
    <n v="58670"/>
    <n v="340"/>
  </r>
  <r>
    <x v="53"/>
    <x v="53"/>
    <n v="324"/>
    <n v="62710"/>
    <n v="430"/>
  </r>
  <r>
    <x v="54"/>
    <x v="54"/>
    <n v="328"/>
    <n v="56810"/>
    <n v="730"/>
  </r>
  <r>
    <x v="55"/>
    <x v="55"/>
    <n v="336"/>
    <n v="76240"/>
    <n v="570"/>
  </r>
  <r>
    <x v="56"/>
    <x v="56"/>
    <n v="341"/>
    <n v="80410"/>
    <n v="290"/>
  </r>
  <r>
    <x v="57"/>
    <x v="57"/>
    <n v="345"/>
    <n v="50130"/>
    <n v="930"/>
  </r>
  <r>
    <x v="58"/>
    <x v="58"/>
    <n v="346"/>
    <n v="45820"/>
    <n v="810"/>
  </r>
  <r>
    <x v="52"/>
    <x v="52"/>
    <n v="315"/>
    <n v="58670"/>
    <n v="340"/>
  </r>
  <r>
    <x v="59"/>
    <x v="59"/>
    <n v="350"/>
    <n v="40350"/>
    <n v="1530"/>
  </r>
  <r>
    <x v="60"/>
    <x v="60"/>
    <n v="357"/>
    <n v="72050"/>
    <n v="820"/>
  </r>
  <r>
    <x v="61"/>
    <x v="61"/>
    <n v="361"/>
    <n v="34190"/>
    <n v="980"/>
  </r>
  <r>
    <x v="8"/>
    <x v="8"/>
    <n v="47"/>
    <n v="66510"/>
    <n v="690"/>
  </r>
  <r>
    <x v="62"/>
    <x v="62"/>
    <n v="373"/>
    <n v="21650"/>
    <n v="1340"/>
  </r>
  <r>
    <x v="25"/>
    <x v="25"/>
    <n v="115"/>
    <n v="46830"/>
    <n v="1210"/>
  </r>
  <r>
    <x v="3"/>
    <x v="3"/>
    <n v="20"/>
    <n v="40190"/>
    <n v="980"/>
  </r>
  <r>
    <x v="63"/>
    <x v="63"/>
    <n v="394"/>
    <n v="82350"/>
    <n v="1060"/>
  </r>
  <r>
    <x v="64"/>
    <x v="64"/>
    <n v="399"/>
    <n v="51480"/>
    <n v="810"/>
  </r>
  <r>
    <x v="65"/>
    <x v="65"/>
    <n v="400"/>
    <n v="59970"/>
    <n v="1000"/>
  </r>
  <r>
    <x v="66"/>
    <x v="66"/>
    <n v="405"/>
    <n v="89540"/>
    <n v="930"/>
  </r>
  <r>
    <x v="67"/>
    <x v="67"/>
    <n v="413"/>
    <n v="51560"/>
    <n v="360"/>
  </r>
  <r>
    <x v="68"/>
    <x v="68"/>
    <n v="426"/>
    <n v="54590"/>
    <n v="1000"/>
  </r>
  <r>
    <x v="69"/>
    <x v="69"/>
    <n v="429"/>
    <n v="80790"/>
    <n v="520"/>
  </r>
  <r>
    <x v="70"/>
    <x v="70"/>
    <n v="437"/>
    <n v="69570"/>
    <n v="520"/>
  </r>
  <r>
    <x v="71"/>
    <x v="71"/>
    <n v="440"/>
    <n v="79500"/>
    <n v="990"/>
  </r>
  <r>
    <x v="72"/>
    <x v="72"/>
    <n v="448"/>
    <n v="49590"/>
    <n v="860"/>
  </r>
  <r>
    <x v="73"/>
    <x v="73"/>
    <n v="452"/>
    <n v="67610"/>
    <n v="670"/>
  </r>
  <r>
    <x v="54"/>
    <x v="54"/>
    <n v="328"/>
    <n v="56810"/>
    <n v="730"/>
  </r>
  <r>
    <x v="74"/>
    <x v="74"/>
    <n v="463"/>
    <n v="43190"/>
    <n v="370"/>
  </r>
  <r>
    <x v="75"/>
    <x v="75"/>
    <n v="466"/>
    <n v="56480"/>
    <n v="750"/>
  </r>
  <r>
    <x v="76"/>
    <x v="76"/>
    <n v="467"/>
    <n v="87410"/>
    <n v="660"/>
  </r>
  <r>
    <x v="77"/>
    <x v="77"/>
    <n v="470"/>
    <n v="77960"/>
    <n v="680"/>
  </r>
  <r>
    <x v="78"/>
    <x v="78"/>
    <n v="475"/>
    <n v="45160"/>
    <n v="940"/>
  </r>
  <r>
    <x v="79"/>
    <x v="79"/>
    <n v="479"/>
    <n v="46920"/>
    <n v="730"/>
  </r>
  <r>
    <x v="47"/>
    <x v="47"/>
    <n v="277"/>
    <n v="50130"/>
    <n v="1210"/>
  </r>
  <r>
    <x v="80"/>
    <x v="80"/>
    <n v="484"/>
    <n v="51320"/>
    <n v="930"/>
  </r>
  <r>
    <x v="81"/>
    <x v="81"/>
    <n v="487"/>
    <n v="52400"/>
    <n v="680"/>
  </r>
  <r>
    <x v="82"/>
    <x v="82"/>
    <n v="503"/>
    <n v="78020"/>
    <n v="310"/>
  </r>
  <r>
    <x v="4"/>
    <x v="4"/>
    <n v="34"/>
    <n v="74560"/>
    <n v="620"/>
  </r>
  <r>
    <x v="83"/>
    <x v="83"/>
    <n v="514"/>
    <n v="46760"/>
    <n v="1090"/>
  </r>
  <r>
    <x v="69"/>
    <x v="69"/>
    <n v="429"/>
    <n v="80790"/>
    <n v="520"/>
  </r>
  <r>
    <x v="84"/>
    <x v="84"/>
    <n v="527"/>
    <n v="67420"/>
    <n v="1280"/>
  </r>
  <r>
    <x v="85"/>
    <x v="85"/>
    <n v="541"/>
    <n v="65900"/>
    <n v="740"/>
  </r>
  <r>
    <x v="86"/>
    <x v="86"/>
    <n v="551"/>
    <n v="63510"/>
    <n v="720"/>
  </r>
  <r>
    <x v="87"/>
    <x v="87"/>
    <n v="552"/>
    <n v="42240"/>
    <n v="570"/>
  </r>
  <r>
    <x v="83"/>
    <x v="83"/>
    <n v="514"/>
    <n v="46760"/>
    <n v="1090"/>
  </r>
  <r>
    <x v="42"/>
    <x v="42"/>
    <n v="236"/>
    <n v="64950"/>
    <n v="1200"/>
  </r>
  <r>
    <x v="88"/>
    <x v="88"/>
    <n v="563"/>
    <n v="49170"/>
    <n v="580"/>
  </r>
  <r>
    <x v="89"/>
    <x v="89"/>
    <n v="568"/>
    <n v="51240"/>
    <n v="720"/>
  </r>
  <r>
    <x v="90"/>
    <x v="90"/>
    <n v="569"/>
    <n v="48540"/>
    <n v="1030"/>
  </r>
  <r>
    <x v="91"/>
    <x v="91"/>
    <n v="572"/>
    <n v="94460"/>
    <n v="830"/>
  </r>
  <r>
    <x v="0"/>
    <x v="0"/>
    <n v="5"/>
    <n v="46620"/>
    <n v="450"/>
  </r>
  <r>
    <x v="92"/>
    <x v="92"/>
    <n v="580"/>
    <n v="79780"/>
    <n v="410"/>
  </r>
  <r>
    <x v="93"/>
    <x v="93"/>
    <n v="589"/>
    <n v="90070"/>
    <n v="770"/>
  </r>
  <r>
    <x v="94"/>
    <x v="94"/>
    <n v="592"/>
    <n v="75120"/>
    <n v="910"/>
  </r>
  <r>
    <x v="95"/>
    <x v="95"/>
    <n v="621"/>
    <n v="86560"/>
    <n v="690"/>
  </r>
  <r>
    <x v="32"/>
    <x v="32"/>
    <n v="164"/>
    <n v="80340"/>
    <n v="340"/>
  </r>
  <r>
    <x v="55"/>
    <x v="55"/>
    <n v="336"/>
    <n v="76240"/>
    <n v="570"/>
  </r>
  <r>
    <x v="96"/>
    <x v="96"/>
    <n v="636"/>
    <n v="44730"/>
    <n v="1140"/>
  </r>
  <r>
    <x v="97"/>
    <x v="97"/>
    <n v="639"/>
    <n v="78090"/>
    <n v="310"/>
  </r>
  <r>
    <x v="42"/>
    <x v="42"/>
    <n v="236"/>
    <n v="64950"/>
    <n v="1200"/>
  </r>
  <r>
    <x v="98"/>
    <x v="98"/>
    <n v="650"/>
    <n v="116320"/>
    <n v="860"/>
  </r>
  <r>
    <x v="99"/>
    <x v="99"/>
    <n v="653"/>
    <n v="36530"/>
    <n v="940"/>
  </r>
  <r>
    <x v="52"/>
    <x v="52"/>
    <n v="315"/>
    <n v="58670"/>
    <n v="340"/>
  </r>
  <r>
    <x v="100"/>
    <x v="100"/>
    <n v="676"/>
    <n v="69610"/>
    <n v="810"/>
  </r>
  <r>
    <x v="101"/>
    <x v="101"/>
    <n v="679"/>
    <n v="55710"/>
    <n v="730"/>
  </r>
  <r>
    <x v="102"/>
    <x v="102"/>
    <n v="684"/>
    <n v="56910"/>
    <n v="310"/>
  </r>
  <r>
    <x v="103"/>
    <x v="103"/>
    <n v="701"/>
    <n v="62050"/>
    <n v="560"/>
  </r>
  <r>
    <x v="104"/>
    <x v="104"/>
    <n v="704"/>
    <n v="64320"/>
    <n v="700"/>
  </r>
  <r>
    <x v="8"/>
    <x v="8"/>
    <n v="47"/>
    <n v="66510"/>
    <n v="690"/>
  </r>
  <r>
    <x v="105"/>
    <x v="105"/>
    <n v="716"/>
    <n v="64690"/>
    <n v="1110"/>
  </r>
  <r>
    <x v="106"/>
    <x v="106"/>
    <n v="720"/>
    <n v="36160"/>
    <n v="930"/>
  </r>
  <r>
    <x v="52"/>
    <x v="52"/>
    <n v="315"/>
    <n v="58670"/>
    <n v="340"/>
  </r>
  <r>
    <x v="107"/>
    <x v="107"/>
    <n v="723"/>
    <n v="36280"/>
    <n v="910"/>
  </r>
  <r>
    <x v="108"/>
    <x v="108"/>
    <n v="730"/>
    <n v="36290"/>
    <n v="890"/>
  </r>
  <r>
    <x v="88"/>
    <x v="88"/>
    <n v="563"/>
    <n v="49170"/>
    <n v="580"/>
  </r>
  <r>
    <x v="109"/>
    <x v="109"/>
    <n v="732"/>
    <n v="66300"/>
    <n v="520"/>
  </r>
  <r>
    <x v="110"/>
    <x v="110"/>
    <n v="735"/>
    <n v="81930"/>
    <n v="860"/>
  </r>
  <r>
    <x v="111"/>
    <x v="111"/>
    <n v="764"/>
    <n v="54200"/>
    <n v="310"/>
  </r>
  <r>
    <x v="112"/>
    <x v="112"/>
    <n v="770"/>
    <n v="52990"/>
    <n v="750"/>
  </r>
  <r>
    <x v="113"/>
    <x v="113"/>
    <n v="785"/>
    <n v="47060"/>
    <n v="580"/>
  </r>
  <r>
    <x v="18"/>
    <x v="18"/>
    <n v="96"/>
    <n v="50810"/>
    <n v="500"/>
  </r>
  <r>
    <x v="51"/>
    <x v="51"/>
    <n v="312"/>
    <n v="71570"/>
    <n v="540"/>
  </r>
  <r>
    <x v="114"/>
    <x v="114"/>
    <n v="802"/>
    <n v="51910"/>
    <n v="1160"/>
  </r>
  <r>
    <x v="115"/>
    <x v="115"/>
    <n v="807"/>
    <n v="85000"/>
    <n v="1110"/>
  </r>
  <r>
    <x v="116"/>
    <x v="116"/>
    <n v="814"/>
    <n v="79310"/>
    <n v="330"/>
  </r>
  <r>
    <x v="117"/>
    <x v="117"/>
    <n v="819"/>
    <n v="49720"/>
    <n v="860"/>
  </r>
  <r>
    <x v="36"/>
    <x v="36"/>
    <n v="192"/>
    <n v="69940"/>
    <n v="1140"/>
  </r>
  <r>
    <x v="118"/>
    <x v="118"/>
    <n v="838"/>
    <n v="55880"/>
    <n v="610"/>
  </r>
  <r>
    <x v="119"/>
    <x v="119"/>
    <n v="850"/>
    <n v="70230"/>
    <n v="790"/>
  </r>
  <r>
    <x v="120"/>
    <x v="120"/>
    <n v="851"/>
    <n v="59950"/>
    <n v="1020"/>
  </r>
  <r>
    <x v="121"/>
    <x v="121"/>
    <n v="862"/>
    <n v="40670"/>
    <n v="830"/>
  </r>
  <r>
    <x v="122"/>
    <x v="122"/>
    <n v="865"/>
    <n v="41090"/>
    <n v="1170"/>
  </r>
  <r>
    <x v="123"/>
    <x v="123"/>
    <n v="869"/>
    <n v="105150"/>
    <n v="980"/>
  </r>
  <r>
    <x v="124"/>
    <x v="124"/>
    <n v="872"/>
    <n v="98260"/>
    <n v="1100"/>
  </r>
  <r>
    <x v="125"/>
    <x v="125"/>
    <n v="875"/>
    <n v="87000"/>
    <n v="1210"/>
  </r>
  <r>
    <x v="53"/>
    <x v="53"/>
    <n v="324"/>
    <n v="62710"/>
    <n v="430"/>
  </r>
  <r>
    <x v="126"/>
    <x v="126"/>
    <n v="880"/>
    <n v="76420"/>
    <n v="810"/>
  </r>
  <r>
    <x v="127"/>
    <x v="127"/>
    <n v="883"/>
    <n v="47920"/>
    <n v="59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96">
  <r>
    <x v="0"/>
    <n v="1659"/>
    <n v="1961"/>
    <n v="530"/>
    <n v="66490"/>
    <n v="4.4531511620119213"/>
    <x v="0"/>
    <x v="0"/>
    <n v="3253299"/>
  </r>
  <r>
    <x v="1"/>
    <n v="1461"/>
    <n v="1752"/>
    <n v="210"/>
    <n v="39820"/>
    <n v="3.0283671762111188"/>
    <x v="1"/>
    <x v="0"/>
    <n v="2559672"/>
  </r>
  <r>
    <x v="2"/>
    <n v="1340"/>
    <n v="1609"/>
    <n v="720"/>
    <n v="54010"/>
    <n v="4.4784411276948592"/>
    <x v="0"/>
    <x v="1"/>
    <n v="2156060"/>
  </r>
  <r>
    <x v="3"/>
    <n v="1451"/>
    <n v="1748"/>
    <n v="620"/>
    <n v="53730"/>
    <n v="4.1144038594073056"/>
    <x v="0"/>
    <x v="1"/>
    <n v="2536348"/>
  </r>
  <r>
    <x v="4"/>
    <n v="1770"/>
    <n v="2111"/>
    <n v="450"/>
    <n v="46620"/>
    <n v="2.9265536723163841"/>
    <x v="0"/>
    <x v="0"/>
    <n v="3736470"/>
  </r>
  <r>
    <x v="5"/>
    <n v="1442"/>
    <n v="1733"/>
    <n v="760"/>
    <n v="45260"/>
    <n v="3.4874402835567886"/>
    <x v="1"/>
    <x v="1"/>
    <n v="2498986"/>
  </r>
  <r>
    <x v="6"/>
    <n v="1542"/>
    <n v="1858"/>
    <n v="1030"/>
    <n v="72240"/>
    <n v="5.2053610030263728"/>
    <x v="2"/>
    <x v="2"/>
    <n v="2865036"/>
  </r>
  <r>
    <x v="7"/>
    <n v="1261"/>
    <n v="1507"/>
    <n v="1020"/>
    <n v="37720"/>
    <n v="3.3236408494140455"/>
    <x v="1"/>
    <x v="2"/>
    <n v="1900327"/>
  </r>
  <r>
    <x v="8"/>
    <n v="1090"/>
    <n v="1321"/>
    <n v="680"/>
    <n v="46310"/>
    <n v="4.7206931702344548"/>
    <x v="1"/>
    <x v="1"/>
    <n v="1439890"/>
  </r>
  <r>
    <x v="9"/>
    <n v="1030"/>
    <n v="1235"/>
    <n v="1130"/>
    <n v="44150"/>
    <n v="4.7626752966558792"/>
    <x v="1"/>
    <x v="2"/>
    <n v="1272050"/>
  </r>
  <r>
    <x v="10"/>
    <n v="1187"/>
    <n v="1439"/>
    <n v="1090"/>
    <n v="71280"/>
    <n v="6.6722830665543382"/>
    <x v="0"/>
    <x v="2"/>
    <n v="1708093"/>
  </r>
  <r>
    <x v="11"/>
    <n v="1751"/>
    <n v="2098"/>
    <n v="720"/>
    <n v="57620"/>
    <n v="3.6563233707722573"/>
    <x v="0"/>
    <x v="1"/>
    <n v="3673598"/>
  </r>
  <r>
    <x v="12"/>
    <n v="1746"/>
    <n v="2064"/>
    <n v="1050"/>
    <n v="60470"/>
    <n v="3.8481608756522845"/>
    <x v="0"/>
    <x v="2"/>
    <n v="3603744"/>
  </r>
  <r>
    <x v="13"/>
    <n v="1615"/>
    <n v="1931"/>
    <n v="1160"/>
    <n v="59130"/>
    <n v="4.068111455108359"/>
    <x v="0"/>
    <x v="2"/>
    <n v="3118565"/>
  </r>
  <r>
    <x v="14"/>
    <n v="1469"/>
    <n v="1756"/>
    <n v="770"/>
    <n v="66360"/>
    <n v="5.019287497163603"/>
    <x v="0"/>
    <x v="1"/>
    <n v="2579564"/>
  </r>
  <r>
    <x v="15"/>
    <n v="1644"/>
    <n v="1950"/>
    <n v="790"/>
    <n v="78870"/>
    <n v="5.3304947283049469"/>
    <x v="2"/>
    <x v="1"/>
    <n v="3205800"/>
  </r>
  <r>
    <x v="16"/>
    <n v="1578"/>
    <n v="1907"/>
    <n v="1440"/>
    <n v="77250"/>
    <n v="5.4393747359526827"/>
    <x v="2"/>
    <x v="2"/>
    <n v="3009246"/>
  </r>
  <r>
    <x v="17"/>
    <n v="1703"/>
    <n v="2045"/>
    <n v="670"/>
    <n v="38170"/>
    <n v="2.4903764598421088"/>
    <x v="1"/>
    <x v="1"/>
    <n v="3482635"/>
  </r>
  <r>
    <x v="18"/>
    <n v="1438"/>
    <n v="1731"/>
    <n v="1030"/>
    <n v="63540"/>
    <n v="4.909596662030598"/>
    <x v="0"/>
    <x v="2"/>
    <n v="2489178"/>
  </r>
  <r>
    <x v="19"/>
    <n v="1940"/>
    <n v="2340"/>
    <n v="980"/>
    <n v="40190"/>
    <n v="2.301832760595647"/>
    <x v="1"/>
    <x v="2"/>
    <n v="4539600"/>
  </r>
  <r>
    <x v="20"/>
    <n v="1421"/>
    <n v="1700"/>
    <n v="370"/>
    <n v="43460"/>
    <n v="3.3982328563609352"/>
    <x v="1"/>
    <x v="0"/>
    <n v="2415700"/>
  </r>
  <r>
    <x v="21"/>
    <n v="1458"/>
    <n v="1746"/>
    <n v="690"/>
    <n v="68890"/>
    <n v="5.2499618960524312"/>
    <x v="0"/>
    <x v="1"/>
    <n v="2545668"/>
  </r>
  <r>
    <x v="22"/>
    <n v="1719"/>
    <n v="2065"/>
    <n v="950"/>
    <n v="52780"/>
    <n v="3.4115441794324868"/>
    <x v="0"/>
    <x v="1"/>
    <n v="3549735"/>
  </r>
  <r>
    <x v="23"/>
    <n v="1449"/>
    <n v="1752"/>
    <n v="620"/>
    <n v="50680"/>
    <n v="3.8862050456253354"/>
    <x v="0"/>
    <x v="1"/>
    <n v="2538648"/>
  </r>
  <r>
    <x v="24"/>
    <n v="1234"/>
    <n v="1488"/>
    <n v="840"/>
    <n v="41880"/>
    <n v="3.7709346299297679"/>
    <x v="1"/>
    <x v="1"/>
    <n v="1836192"/>
  </r>
  <r>
    <x v="25"/>
    <n v="1732"/>
    <n v="2073"/>
    <n v="820"/>
    <n v="70050"/>
    <n v="4.4938414164742113"/>
    <x v="0"/>
    <x v="1"/>
    <n v="3590436"/>
  </r>
  <r>
    <x v="26"/>
    <n v="1475"/>
    <n v="1777"/>
    <n v="1100"/>
    <n v="25820"/>
    <n v="1.9450094161958569"/>
    <x v="1"/>
    <x v="2"/>
    <n v="2621075"/>
  </r>
  <r>
    <x v="27"/>
    <n v="1390"/>
    <n v="1648"/>
    <n v="980"/>
    <n v="60530"/>
    <n v="4.8385291766586729"/>
    <x v="0"/>
    <x v="2"/>
    <n v="2290720"/>
  </r>
  <r>
    <x v="28"/>
    <n v="1642"/>
    <n v="1943"/>
    <n v="710"/>
    <n v="78100"/>
    <n v="5.2848829340912165"/>
    <x v="2"/>
    <x v="1"/>
    <n v="3190406"/>
  </r>
  <r>
    <x v="29"/>
    <n v="1715"/>
    <n v="2071"/>
    <n v="650"/>
    <n v="84860"/>
    <n v="5.4978943958535798"/>
    <x v="2"/>
    <x v="1"/>
    <n v="3551765"/>
  </r>
  <r>
    <x v="30"/>
    <n v="1439"/>
    <n v="1746"/>
    <n v="990"/>
    <n v="80140"/>
    <n v="6.1879391552775846"/>
    <x v="2"/>
    <x v="2"/>
    <n v="2512494"/>
  </r>
  <r>
    <x v="31"/>
    <n v="1250"/>
    <n v="1508"/>
    <n v="990"/>
    <n v="14920"/>
    <n v="1.3262222222222222"/>
    <x v="1"/>
    <x v="2"/>
    <n v="1885000"/>
  </r>
  <r>
    <x v="32"/>
    <n v="1331"/>
    <n v="1608"/>
    <n v="880"/>
    <n v="60460"/>
    <n v="5.0471658736121547"/>
    <x v="0"/>
    <x v="1"/>
    <n v="2140248"/>
  </r>
  <r>
    <x v="33"/>
    <n v="1784"/>
    <n v="2163"/>
    <n v="620"/>
    <n v="74560"/>
    <n v="4.6437468858993523"/>
    <x v="2"/>
    <x v="1"/>
    <n v="3858792"/>
  </r>
  <r>
    <x v="34"/>
    <n v="1375"/>
    <n v="1648"/>
    <n v="1020"/>
    <n v="72430"/>
    <n v="5.8529292929292929"/>
    <x v="2"/>
    <x v="2"/>
    <n v="2266000"/>
  </r>
  <r>
    <x v="35"/>
    <n v="1871"/>
    <n v="2230"/>
    <n v="700"/>
    <n v="45460"/>
    <n v="2.6996852544687928"/>
    <x v="1"/>
    <x v="1"/>
    <n v="4172330"/>
  </r>
  <r>
    <x v="36"/>
    <n v="1442"/>
    <n v="1744"/>
    <n v="610"/>
    <n v="41570"/>
    <n v="3.2031129603945137"/>
    <x v="1"/>
    <x v="1"/>
    <n v="2514848"/>
  </r>
  <r>
    <x v="37"/>
    <n v="1174"/>
    <n v="1411"/>
    <n v="1080"/>
    <n v="62870"/>
    <n v="5.9502176793488548"/>
    <x v="0"/>
    <x v="2"/>
    <n v="1656514"/>
  </r>
  <r>
    <x v="38"/>
    <n v="1839"/>
    <n v="2204"/>
    <n v="1010"/>
    <n v="55170"/>
    <n v="3.3333333333333335"/>
    <x v="0"/>
    <x v="2"/>
    <n v="4053156"/>
  </r>
  <r>
    <x v="39"/>
    <n v="1270"/>
    <n v="1516"/>
    <n v="10"/>
    <n v="45480"/>
    <n v="3.9790026246719159"/>
    <x v="1"/>
    <x v="0"/>
    <n v="1925320"/>
  </r>
  <r>
    <x v="40"/>
    <n v="1435"/>
    <n v="1725"/>
    <n v="1250"/>
    <n v="49550"/>
    <n v="3.8366240805265197"/>
    <x v="0"/>
    <x v="2"/>
    <n v="2475375"/>
  </r>
  <r>
    <x v="41"/>
    <n v="965"/>
    <n v="1152"/>
    <n v="600"/>
    <n v="48140"/>
    <n v="5.5428900402993664"/>
    <x v="0"/>
    <x v="1"/>
    <n v="1111680"/>
  </r>
  <r>
    <x v="42"/>
    <n v="1665"/>
    <n v="2001"/>
    <n v="730"/>
    <n v="67640"/>
    <n v="4.5138471805138476"/>
    <x v="0"/>
    <x v="1"/>
    <n v="3331665"/>
  </r>
  <r>
    <x v="43"/>
    <n v="1780"/>
    <n v="2117"/>
    <n v="780"/>
    <n v="39730"/>
    <n v="2.4800249687890137"/>
    <x v="1"/>
    <x v="1"/>
    <n v="3768260"/>
  </r>
  <r>
    <x v="44"/>
    <n v="1009"/>
    <n v="1194"/>
    <n v="520"/>
    <n v="35800"/>
    <n v="3.9422971038431891"/>
    <x v="1"/>
    <x v="0"/>
    <n v="1204746"/>
  </r>
  <r>
    <x v="45"/>
    <n v="1227"/>
    <n v="1471"/>
    <n v="870"/>
    <n v="49270"/>
    <n v="4.4616499139726526"/>
    <x v="0"/>
    <x v="1"/>
    <n v="1804917"/>
  </r>
  <r>
    <x v="46"/>
    <n v="1769"/>
    <n v="2087"/>
    <n v="690"/>
    <n v="66510"/>
    <n v="4.1775014132278123"/>
    <x v="0"/>
    <x v="1"/>
    <n v="3691903"/>
  </r>
  <r>
    <x v="47"/>
    <n v="1660"/>
    <n v="1982"/>
    <n v="910"/>
    <n v="62530"/>
    <n v="4.1854082998661308"/>
    <x v="0"/>
    <x v="1"/>
    <n v="3290120"/>
  </r>
  <r>
    <x v="48"/>
    <n v="1472"/>
    <n v="1776"/>
    <n v="1260"/>
    <n v="59980"/>
    <n v="4.5274758454106276"/>
    <x v="0"/>
    <x v="2"/>
    <n v="2614272"/>
  </r>
  <r>
    <x v="49"/>
    <n v="1408"/>
    <n v="1688"/>
    <n v="1040"/>
    <n v="76350"/>
    <n v="6.0250946969696972"/>
    <x v="2"/>
    <x v="2"/>
    <n v="2376704"/>
  </r>
  <r>
    <x v="50"/>
    <n v="1514"/>
    <n v="1820"/>
    <n v="910"/>
    <n v="81820"/>
    <n v="6.0046969029795978"/>
    <x v="2"/>
    <x v="1"/>
    <n v="2755480"/>
  </r>
  <r>
    <x v="51"/>
    <n v="1565"/>
    <n v="1880"/>
    <n v="1300"/>
    <n v="57830"/>
    <n v="4.1057862974795878"/>
    <x v="0"/>
    <x v="2"/>
    <n v="2942200"/>
  </r>
  <r>
    <x v="52"/>
    <n v="1074"/>
    <n v="1288"/>
    <n v="320"/>
    <n v="70450"/>
    <n v="7.2884336850817295"/>
    <x v="0"/>
    <x v="0"/>
    <n v="1383312"/>
  </r>
  <r>
    <x v="53"/>
    <n v="1864"/>
    <n v="2240"/>
    <n v="530"/>
    <n v="67000"/>
    <n v="3.9938006676204103"/>
    <x v="0"/>
    <x v="0"/>
    <n v="4175360"/>
  </r>
  <r>
    <x v="54"/>
    <n v="1570"/>
    <n v="1898"/>
    <n v="980"/>
    <n v="64090"/>
    <n v="4.5357395612172686"/>
    <x v="0"/>
    <x v="2"/>
    <n v="2979860"/>
  </r>
  <r>
    <x v="55"/>
    <n v="1417"/>
    <n v="1701"/>
    <n v="740"/>
    <n v="48670"/>
    <n v="3.8163569356229905"/>
    <x v="0"/>
    <x v="1"/>
    <n v="2410317"/>
  </r>
  <r>
    <x v="56"/>
    <n v="1734"/>
    <n v="2060"/>
    <n v="1240"/>
    <n v="66210"/>
    <n v="4.2425990003844678"/>
    <x v="0"/>
    <x v="2"/>
    <n v="3572040"/>
  </r>
  <r>
    <x v="57"/>
    <n v="1470"/>
    <n v="1763"/>
    <n v="1080"/>
    <n v="83660"/>
    <n v="6.3235071806500374"/>
    <x v="2"/>
    <x v="2"/>
    <n v="2591610"/>
  </r>
  <r>
    <x v="58"/>
    <n v="1761"/>
    <n v="2104"/>
    <n v="1080"/>
    <n v="70770"/>
    <n v="4.4652659473783833"/>
    <x v="0"/>
    <x v="2"/>
    <n v="3705144"/>
  </r>
  <r>
    <x v="59"/>
    <n v="1756"/>
    <n v="2070"/>
    <n v="460"/>
    <n v="53870"/>
    <n v="3.4086307263983802"/>
    <x v="0"/>
    <x v="0"/>
    <n v="3634920"/>
  </r>
  <r>
    <x v="60"/>
    <n v="1704"/>
    <n v="2045"/>
    <n v="300"/>
    <n v="71300"/>
    <n v="4.6491914449660925"/>
    <x v="0"/>
    <x v="0"/>
    <n v="3484680"/>
  </r>
  <r>
    <x v="61"/>
    <n v="2011"/>
    <n v="2391"/>
    <n v="530"/>
    <n v="46100"/>
    <n v="2.5471020498370076"/>
    <x v="1"/>
    <x v="0"/>
    <n v="4808301"/>
  </r>
  <r>
    <x v="62"/>
    <n v="1472"/>
    <n v="1748"/>
    <n v="600"/>
    <n v="49100"/>
    <n v="3.706219806763285"/>
    <x v="0"/>
    <x v="1"/>
    <n v="2573056"/>
  </r>
  <r>
    <x v="63"/>
    <n v="1310"/>
    <n v="1561"/>
    <n v="860"/>
    <n v="65920"/>
    <n v="5.591178965224767"/>
    <x v="0"/>
    <x v="1"/>
    <n v="2044910"/>
  </r>
  <r>
    <x v="64"/>
    <n v="1544"/>
    <n v="1821"/>
    <n v="590"/>
    <n v="58660"/>
    <n v="4.2213586643638461"/>
    <x v="0"/>
    <x v="0"/>
    <n v="2811624"/>
  </r>
  <r>
    <x v="65"/>
    <n v="1707"/>
    <n v="2052"/>
    <n v="920"/>
    <n v="69130"/>
    <n v="4.4997721799127772"/>
    <x v="0"/>
    <x v="1"/>
    <n v="3502764"/>
  </r>
  <r>
    <x v="66"/>
    <n v="1881"/>
    <n v="2262"/>
    <n v="570"/>
    <n v="49080"/>
    <n v="2.8991671096934253"/>
    <x v="0"/>
    <x v="0"/>
    <n v="4254822"/>
  </r>
  <r>
    <x v="67"/>
    <n v="1416"/>
    <n v="1681"/>
    <n v="290"/>
    <n v="72710"/>
    <n v="5.7054300062774637"/>
    <x v="2"/>
    <x v="0"/>
    <n v="2380296"/>
  </r>
  <r>
    <x v="68"/>
    <n v="1631"/>
    <n v="1941"/>
    <n v="650"/>
    <n v="33430"/>
    <n v="2.2774030928537368"/>
    <x v="1"/>
    <x v="1"/>
    <n v="3165771"/>
  </r>
  <r>
    <x v="69"/>
    <n v="1318"/>
    <n v="1576"/>
    <n v="710"/>
    <n v="42430"/>
    <n v="3.5769684707469231"/>
    <x v="1"/>
    <x v="1"/>
    <n v="2077168"/>
  </r>
  <r>
    <x v="70"/>
    <n v="1692"/>
    <n v="2019"/>
    <n v="850"/>
    <n v="56650"/>
    <n v="3.720120830049908"/>
    <x v="0"/>
    <x v="1"/>
    <n v="3416148"/>
  </r>
  <r>
    <x v="71"/>
    <n v="1152"/>
    <n v="1380"/>
    <n v="530"/>
    <n v="33580"/>
    <n v="3.2388117283950617"/>
    <x v="1"/>
    <x v="0"/>
    <n v="1589760"/>
  </r>
  <r>
    <x v="72"/>
    <n v="891"/>
    <n v="1073"/>
    <n v="630"/>
    <n v="67370"/>
    <n v="8.4012969198154384"/>
    <x v="0"/>
    <x v="1"/>
    <n v="956043"/>
  </r>
  <r>
    <x v="73"/>
    <n v="1468"/>
    <n v="1749"/>
    <n v="700"/>
    <n v="71780"/>
    <n v="5.4329397517408413"/>
    <x v="0"/>
    <x v="1"/>
    <n v="2567532"/>
  </r>
  <r>
    <x v="74"/>
    <n v="1539"/>
    <n v="1833"/>
    <n v="650"/>
    <n v="84840"/>
    <n v="6.1251895170023829"/>
    <x v="2"/>
    <x v="1"/>
    <n v="2820987"/>
  </r>
  <r>
    <x v="75"/>
    <n v="1635"/>
    <n v="1956"/>
    <n v="720"/>
    <n v="82070"/>
    <n v="5.5773020727149172"/>
    <x v="2"/>
    <x v="1"/>
    <n v="3198060"/>
  </r>
  <r>
    <x v="76"/>
    <n v="1267"/>
    <n v="1520"/>
    <n v="450"/>
    <n v="26770"/>
    <n v="2.3476278172410767"/>
    <x v="1"/>
    <x v="0"/>
    <n v="1925840"/>
  </r>
  <r>
    <x v="77"/>
    <n v="1250"/>
    <n v="1475"/>
    <n v="1390"/>
    <n v="65560"/>
    <n v="5.8275555555555556"/>
    <x v="0"/>
    <x v="2"/>
    <n v="1843750"/>
  </r>
  <r>
    <x v="78"/>
    <n v="1720"/>
    <n v="2044"/>
    <n v="960"/>
    <n v="38660"/>
    <n v="2.4974160206718348"/>
    <x v="1"/>
    <x v="1"/>
    <n v="3515680"/>
  </r>
  <r>
    <x v="79"/>
    <n v="1462"/>
    <n v="1761"/>
    <n v="600"/>
    <n v="65660"/>
    <n v="4.9901200790393681"/>
    <x v="0"/>
    <x v="1"/>
    <n v="2574582"/>
  </r>
  <r>
    <x v="80"/>
    <n v="1431"/>
    <n v="1711"/>
    <n v="620"/>
    <n v="40700"/>
    <n v="3.1601832440406863"/>
    <x v="1"/>
    <x v="1"/>
    <n v="2448441"/>
  </r>
  <r>
    <x v="81"/>
    <n v="1539"/>
    <n v="1858"/>
    <n v="1020"/>
    <n v="88910"/>
    <n v="6.4190311168868677"/>
    <x v="2"/>
    <x v="2"/>
    <n v="2859462"/>
  </r>
  <r>
    <x v="82"/>
    <n v="1441"/>
    <n v="1723"/>
    <n v="330"/>
    <n v="57860"/>
    <n v="4.4614079728583542"/>
    <x v="0"/>
    <x v="0"/>
    <n v="2482843"/>
  </r>
  <r>
    <x v="83"/>
    <n v="1572"/>
    <n v="1884"/>
    <n v="1410"/>
    <n v="42670"/>
    <n v="3.0159739892564321"/>
    <x v="1"/>
    <x v="2"/>
    <n v="2961648"/>
  </r>
  <r>
    <x v="84"/>
    <n v="1287"/>
    <n v="1525"/>
    <n v="1200"/>
    <n v="90180"/>
    <n v="7.7855477855477853"/>
    <x v="2"/>
    <x v="2"/>
    <n v="1962675"/>
  </r>
  <r>
    <x v="85"/>
    <n v="1468"/>
    <n v="1760"/>
    <n v="280"/>
    <n v="51280"/>
    <n v="3.8813200121102027"/>
    <x v="0"/>
    <x v="0"/>
    <n v="2583680"/>
  </r>
  <r>
    <x v="86"/>
    <n v="1931"/>
    <n v="2342"/>
    <n v="940"/>
    <n v="97260"/>
    <n v="5.5964094596927323"/>
    <x v="2"/>
    <x v="1"/>
    <n v="4522402"/>
  </r>
  <r>
    <x v="87"/>
    <n v="1252"/>
    <n v="1506"/>
    <n v="850"/>
    <n v="39650"/>
    <n v="3.5188143414980475"/>
    <x v="1"/>
    <x v="1"/>
    <n v="1885512"/>
  </r>
  <r>
    <x v="88"/>
    <n v="1238"/>
    <n v="1468"/>
    <n v="960"/>
    <n v="45720"/>
    <n v="4.1033925686591273"/>
    <x v="1"/>
    <x v="1"/>
    <n v="1817384"/>
  </r>
  <r>
    <x v="89"/>
    <n v="1479"/>
    <n v="1758"/>
    <n v="420"/>
    <n v="42060"/>
    <n v="3.1597926526932612"/>
    <x v="1"/>
    <x v="0"/>
    <n v="2600082"/>
  </r>
  <r>
    <x v="90"/>
    <n v="1590"/>
    <n v="1912"/>
    <n v="830"/>
    <n v="65350"/>
    <n v="4.566736547868623"/>
    <x v="0"/>
    <x v="1"/>
    <n v="3040080"/>
  </r>
  <r>
    <x v="91"/>
    <n v="2169"/>
    <n v="2617"/>
    <n v="600"/>
    <n v="67080"/>
    <n v="3.4362993699093285"/>
    <x v="0"/>
    <x v="1"/>
    <n v="5676273"/>
  </r>
  <r>
    <x v="92"/>
    <n v="1838"/>
    <n v="2205"/>
    <n v="400"/>
    <n v="54030"/>
    <n v="3.2662314109539357"/>
    <x v="0"/>
    <x v="0"/>
    <n v="4052790"/>
  </r>
  <r>
    <x v="93"/>
    <n v="1385"/>
    <n v="1655"/>
    <n v="760"/>
    <n v="56360"/>
    <n v="4.5214600882470917"/>
    <x v="0"/>
    <x v="1"/>
    <n v="2292175"/>
  </r>
  <r>
    <x v="94"/>
    <n v="1921"/>
    <n v="2305"/>
    <n v="1470"/>
    <n v="77120"/>
    <n v="4.4606397131123838"/>
    <x v="2"/>
    <x v="2"/>
    <n v="4427905"/>
  </r>
  <r>
    <x v="95"/>
    <n v="1975"/>
    <n v="2385"/>
    <n v="500"/>
    <n v="50810"/>
    <n v="2.8585091420534456"/>
    <x v="0"/>
    <x v="0"/>
    <n v="4710375"/>
  </r>
  <r>
    <x v="96"/>
    <n v="1853"/>
    <n v="2235"/>
    <n v="1120"/>
    <n v="60960"/>
    <n v="3.6553336931102716"/>
    <x v="0"/>
    <x v="2"/>
    <n v="4141455"/>
  </r>
  <r>
    <x v="97"/>
    <n v="1816"/>
    <n v="2171"/>
    <n v="1160"/>
    <n v="61180"/>
    <n v="3.7432697014194813"/>
    <x v="0"/>
    <x v="2"/>
    <n v="3942536"/>
  </r>
  <r>
    <x v="98"/>
    <n v="1785"/>
    <n v="2147"/>
    <n v="820"/>
    <n v="63660"/>
    <n v="3.9626517273576098"/>
    <x v="0"/>
    <x v="1"/>
    <n v="3832395"/>
  </r>
  <r>
    <x v="99"/>
    <n v="1579"/>
    <n v="1899"/>
    <n v="1140"/>
    <n v="41190"/>
    <n v="2.8984589402575471"/>
    <x v="1"/>
    <x v="2"/>
    <n v="2998521"/>
  </r>
  <r>
    <x v="100"/>
    <n v="1096"/>
    <n v="1321"/>
    <n v="900"/>
    <n v="78420"/>
    <n v="7.9501216545012161"/>
    <x v="2"/>
    <x v="1"/>
    <n v="1447816"/>
  </r>
  <r>
    <x v="101"/>
    <n v="1919"/>
    <n v="2294"/>
    <n v="760"/>
    <n v="65580"/>
    <n v="3.7971165537606391"/>
    <x v="0"/>
    <x v="1"/>
    <n v="4402186"/>
  </r>
  <r>
    <x v="102"/>
    <n v="1262"/>
    <n v="1500"/>
    <n v="1170"/>
    <n v="89080"/>
    <n v="7.8429300933262898"/>
    <x v="2"/>
    <x v="2"/>
    <n v="1893000"/>
  </r>
  <r>
    <x v="103"/>
    <n v="1374"/>
    <n v="1655"/>
    <n v="1080"/>
    <n v="94170"/>
    <n v="7.6152353226589033"/>
    <x v="2"/>
    <x v="2"/>
    <n v="2273970"/>
  </r>
  <r>
    <x v="104"/>
    <n v="1309"/>
    <n v="1587"/>
    <n v="1000"/>
    <n v="50950"/>
    <n v="4.3247602071131483"/>
    <x v="0"/>
    <x v="2"/>
    <n v="2077383"/>
  </r>
  <r>
    <x v="105"/>
    <n v="1207"/>
    <n v="1434"/>
    <n v="690"/>
    <n v="65180"/>
    <n v="6.0001841112031666"/>
    <x v="0"/>
    <x v="1"/>
    <n v="1730838"/>
  </r>
  <r>
    <x v="106"/>
    <n v="1692"/>
    <n v="2031"/>
    <n v="810"/>
    <n v="69310"/>
    <n v="4.5514841082216968"/>
    <x v="0"/>
    <x v="1"/>
    <n v="3436452"/>
  </r>
  <r>
    <x v="107"/>
    <n v="1929"/>
    <n v="2311"/>
    <n v="630"/>
    <n v="79210"/>
    <n v="4.5625252001612813"/>
    <x v="2"/>
    <x v="1"/>
    <n v="4457919"/>
  </r>
  <r>
    <x v="108"/>
    <n v="1573"/>
    <n v="1878"/>
    <n v="650"/>
    <n v="23740"/>
    <n v="1.6769089496362224"/>
    <x v="1"/>
    <x v="1"/>
    <n v="2954094"/>
  </r>
  <r>
    <x v="109"/>
    <n v="1415"/>
    <n v="1700"/>
    <n v="920"/>
    <n v="36330"/>
    <n v="2.8527679623085982"/>
    <x v="1"/>
    <x v="1"/>
    <n v="2405500"/>
  </r>
  <r>
    <x v="110"/>
    <n v="1162"/>
    <n v="1382"/>
    <n v="1260"/>
    <n v="51700"/>
    <n v="4.9435838592465098"/>
    <x v="0"/>
    <x v="2"/>
    <n v="1605884"/>
  </r>
  <r>
    <x v="111"/>
    <n v="1485"/>
    <n v="1787"/>
    <n v="800"/>
    <n v="62950"/>
    <n v="4.7100635989524875"/>
    <x v="0"/>
    <x v="1"/>
    <n v="2653695"/>
  </r>
  <r>
    <x v="112"/>
    <n v="1897"/>
    <n v="2248"/>
    <n v="1330"/>
    <n v="56010"/>
    <n v="3.2806185204709188"/>
    <x v="0"/>
    <x v="2"/>
    <n v="4264456"/>
  </r>
  <r>
    <x v="113"/>
    <n v="1607"/>
    <n v="1927"/>
    <n v="940"/>
    <n v="45080"/>
    <n v="3.1169190347783999"/>
    <x v="1"/>
    <x v="1"/>
    <n v="3096689"/>
  </r>
  <r>
    <x v="114"/>
    <n v="1909"/>
    <n v="2287"/>
    <n v="1210"/>
    <n v="46830"/>
    <n v="2.7256853500960365"/>
    <x v="0"/>
    <x v="2"/>
    <n v="4365883"/>
  </r>
  <r>
    <x v="115"/>
    <n v="1274"/>
    <n v="1503"/>
    <n v="660"/>
    <n v="64750"/>
    <n v="5.6471306471306475"/>
    <x v="0"/>
    <x v="1"/>
    <n v="1914822"/>
  </r>
  <r>
    <x v="116"/>
    <n v="1157"/>
    <n v="1379"/>
    <n v="770"/>
    <n v="80780"/>
    <n v="7.7576106789589936"/>
    <x v="2"/>
    <x v="1"/>
    <n v="1595503"/>
  </r>
  <r>
    <x v="117"/>
    <n v="1712"/>
    <n v="2046"/>
    <n v="460"/>
    <n v="31180"/>
    <n v="2.0236240913811008"/>
    <x v="1"/>
    <x v="0"/>
    <n v="3502752"/>
  </r>
  <r>
    <x v="118"/>
    <n v="1500"/>
    <n v="1798"/>
    <n v="860"/>
    <n v="56710"/>
    <n v="4.2007407407407404"/>
    <x v="0"/>
    <x v="1"/>
    <n v="2697000"/>
  </r>
  <r>
    <x v="119"/>
    <n v="1682"/>
    <n v="2017"/>
    <n v="780"/>
    <n v="49390"/>
    <n v="3.2626502840533758"/>
    <x v="0"/>
    <x v="1"/>
    <n v="3392594"/>
  </r>
  <r>
    <x v="120"/>
    <n v="1441"/>
    <n v="1727"/>
    <n v="890"/>
    <n v="66000"/>
    <n v="5.0890585241730282"/>
    <x v="0"/>
    <x v="1"/>
    <n v="2488607"/>
  </r>
  <r>
    <x v="121"/>
    <n v="1525"/>
    <n v="1835"/>
    <n v="900"/>
    <n v="32770"/>
    <n v="2.3876138433515481"/>
    <x v="1"/>
    <x v="1"/>
    <n v="2798375"/>
  </r>
  <r>
    <x v="122"/>
    <n v="1408"/>
    <n v="1669"/>
    <n v="530"/>
    <n v="46580"/>
    <n v="3.6758207070707072"/>
    <x v="0"/>
    <x v="0"/>
    <n v="2349952"/>
  </r>
  <r>
    <x v="123"/>
    <n v="1947"/>
    <n v="2333"/>
    <n v="790"/>
    <n v="79780"/>
    <n v="4.5528733664326886"/>
    <x v="2"/>
    <x v="1"/>
    <n v="4542351"/>
  </r>
  <r>
    <x v="124"/>
    <n v="1164"/>
    <n v="1390"/>
    <n v="370"/>
    <n v="35510"/>
    <n v="3.3896525391370753"/>
    <x v="1"/>
    <x v="0"/>
    <n v="1617960"/>
  </r>
  <r>
    <x v="125"/>
    <n v="1787"/>
    <n v="2137"/>
    <n v="610"/>
    <n v="80970"/>
    <n v="5.0345084872225332"/>
    <x v="2"/>
    <x v="1"/>
    <n v="3818819"/>
  </r>
  <r>
    <x v="126"/>
    <n v="1871"/>
    <n v="2241"/>
    <n v="500"/>
    <n v="61150"/>
    <n v="3.6314507987410178"/>
    <x v="0"/>
    <x v="0"/>
    <n v="4192911"/>
  </r>
  <r>
    <x v="127"/>
    <n v="1718"/>
    <n v="2051"/>
    <n v="750"/>
    <n v="49210"/>
    <n v="3.1826413141896261"/>
    <x v="0"/>
    <x v="1"/>
    <n v="3523618"/>
  </r>
  <r>
    <x v="128"/>
    <n v="1365"/>
    <n v="1636"/>
    <n v="980"/>
    <n v="79950"/>
    <n v="6.5079365079365079"/>
    <x v="2"/>
    <x v="2"/>
    <n v="2233140"/>
  </r>
  <r>
    <x v="129"/>
    <n v="1368"/>
    <n v="1654"/>
    <n v="530"/>
    <n v="68740"/>
    <n v="5.583170890188434"/>
    <x v="0"/>
    <x v="0"/>
    <n v="2262672"/>
  </r>
  <r>
    <x v="130"/>
    <n v="1342"/>
    <n v="1595"/>
    <n v="910"/>
    <n v="57480"/>
    <n v="4.75906607054148"/>
    <x v="0"/>
    <x v="1"/>
    <n v="2140490"/>
  </r>
  <r>
    <x v="131"/>
    <n v="1076"/>
    <n v="1270"/>
    <n v="620"/>
    <n v="72630"/>
    <n v="7.5"/>
    <x v="2"/>
    <x v="1"/>
    <n v="1366520"/>
  </r>
  <r>
    <x v="132"/>
    <n v="1396"/>
    <n v="1672"/>
    <n v="1170"/>
    <n v="50070"/>
    <n v="3.9851957975167145"/>
    <x v="0"/>
    <x v="2"/>
    <n v="2334112"/>
  </r>
  <r>
    <x v="133"/>
    <n v="1713"/>
    <n v="2071"/>
    <n v="900"/>
    <n v="40490"/>
    <n v="2.626321593046637"/>
    <x v="1"/>
    <x v="1"/>
    <n v="3547623"/>
  </r>
  <r>
    <x v="134"/>
    <n v="1370"/>
    <n v="1638"/>
    <n v="980"/>
    <n v="51850"/>
    <n v="4.2051905920519062"/>
    <x v="0"/>
    <x v="2"/>
    <n v="2244060"/>
  </r>
  <r>
    <x v="135"/>
    <n v="1667"/>
    <n v="1993"/>
    <n v="740"/>
    <n v="42840"/>
    <n v="2.8554289142171565"/>
    <x v="1"/>
    <x v="1"/>
    <n v="3322331"/>
  </r>
  <r>
    <x v="136"/>
    <n v="1638"/>
    <n v="1972"/>
    <n v="810"/>
    <n v="60940"/>
    <n v="4.1337674671008005"/>
    <x v="0"/>
    <x v="1"/>
    <n v="3230136"/>
  </r>
  <r>
    <x v="137"/>
    <n v="1581"/>
    <n v="1905"/>
    <n v="810"/>
    <n v="62280"/>
    <n v="4.3769765970904491"/>
    <x v="0"/>
    <x v="1"/>
    <n v="3011805"/>
  </r>
  <r>
    <x v="138"/>
    <n v="1795"/>
    <n v="2187"/>
    <n v="300"/>
    <n v="76530"/>
    <n v="4.7372330547818011"/>
    <x v="2"/>
    <x v="0"/>
    <n v="3925665"/>
  </r>
  <r>
    <x v="139"/>
    <n v="1179"/>
    <n v="1412"/>
    <n v="790"/>
    <n v="85130"/>
    <n v="8.0228065215342568"/>
    <x v="2"/>
    <x v="1"/>
    <n v="1664748"/>
  </r>
  <r>
    <x v="140"/>
    <n v="1978"/>
    <n v="2374"/>
    <n v="800"/>
    <n v="48590"/>
    <n v="2.7294685990338166"/>
    <x v="0"/>
    <x v="1"/>
    <n v="4695772"/>
  </r>
  <r>
    <x v="141"/>
    <n v="1688"/>
    <n v="2042"/>
    <n v="760"/>
    <n v="73080"/>
    <n v="4.81042654028436"/>
    <x v="2"/>
    <x v="1"/>
    <n v="3446896"/>
  </r>
  <r>
    <x v="142"/>
    <n v="1214"/>
    <n v="1456"/>
    <n v="530"/>
    <n v="48950"/>
    <n v="4.4801391177008973"/>
    <x v="0"/>
    <x v="0"/>
    <n v="1767584"/>
  </r>
  <r>
    <x v="143"/>
    <n v="1504"/>
    <n v="1805"/>
    <n v="540"/>
    <n v="48560"/>
    <n v="3.5874704491725766"/>
    <x v="0"/>
    <x v="0"/>
    <n v="2714720"/>
  </r>
  <r>
    <x v="144"/>
    <n v="1498"/>
    <n v="1770"/>
    <n v="620"/>
    <n v="59380"/>
    <n v="4.4043910399050583"/>
    <x v="0"/>
    <x v="1"/>
    <n v="2651460"/>
  </r>
  <r>
    <x v="145"/>
    <n v="1462"/>
    <n v="1762"/>
    <n v="1010"/>
    <n v="51190"/>
    <n v="3.8904088767289862"/>
    <x v="0"/>
    <x v="2"/>
    <n v="2576044"/>
  </r>
  <r>
    <x v="146"/>
    <n v="1442"/>
    <n v="1750"/>
    <n v="130"/>
    <n v="58920"/>
    <n v="4.5399907535829866"/>
    <x v="0"/>
    <x v="0"/>
    <n v="2523500"/>
  </r>
  <r>
    <x v="147"/>
    <n v="1250"/>
    <n v="1486"/>
    <n v="730"/>
    <n v="50360"/>
    <n v="4.4764444444444447"/>
    <x v="0"/>
    <x v="1"/>
    <n v="1857500"/>
  </r>
  <r>
    <x v="148"/>
    <n v="1229"/>
    <n v="1480"/>
    <n v="830"/>
    <n v="38070"/>
    <n v="3.4418226200162736"/>
    <x v="1"/>
    <x v="1"/>
    <n v="1818920"/>
  </r>
  <r>
    <x v="149"/>
    <n v="1936"/>
    <n v="2300"/>
    <n v="1060"/>
    <n v="49170"/>
    <n v="2.8219696969696968"/>
    <x v="0"/>
    <x v="2"/>
    <n v="4452800"/>
  </r>
  <r>
    <x v="150"/>
    <n v="1369"/>
    <n v="1629"/>
    <n v="770"/>
    <n v="39740"/>
    <n v="3.2253875497118742"/>
    <x v="1"/>
    <x v="1"/>
    <n v="2230101"/>
  </r>
  <r>
    <x v="151"/>
    <n v="1662"/>
    <n v="1986"/>
    <n v="70"/>
    <n v="63730"/>
    <n v="4.2605963364086108"/>
    <x v="0"/>
    <x v="0"/>
    <n v="3300732"/>
  </r>
  <r>
    <x v="152"/>
    <n v="1548"/>
    <n v="1855"/>
    <n v="670"/>
    <n v="85330"/>
    <n v="6.1247487797875397"/>
    <x v="2"/>
    <x v="1"/>
    <n v="2871540"/>
  </r>
  <r>
    <x v="153"/>
    <n v="1649"/>
    <n v="1963"/>
    <n v="490"/>
    <n v="27410"/>
    <n v="1.846910585540058"/>
    <x v="1"/>
    <x v="0"/>
    <n v="3236987"/>
  </r>
  <r>
    <x v="154"/>
    <n v="1393"/>
    <n v="1663"/>
    <n v="670"/>
    <n v="37320"/>
    <n v="2.9767887054319213"/>
    <x v="1"/>
    <x v="1"/>
    <n v="2316559"/>
  </r>
  <r>
    <x v="155"/>
    <n v="1450"/>
    <n v="1734"/>
    <n v="380"/>
    <n v="71120"/>
    <n v="5.4498084291187743"/>
    <x v="0"/>
    <x v="0"/>
    <n v="2514300"/>
  </r>
  <r>
    <x v="156"/>
    <n v="1613"/>
    <n v="1921"/>
    <n v="1200"/>
    <n v="72800"/>
    <n v="5.0148102224977613"/>
    <x v="2"/>
    <x v="2"/>
    <n v="3098573"/>
  </r>
  <r>
    <x v="157"/>
    <n v="1408"/>
    <n v="1696"/>
    <n v="350"/>
    <n v="34410"/>
    <n v="2.715435606060606"/>
    <x v="1"/>
    <x v="0"/>
    <n v="2387968"/>
  </r>
  <r>
    <x v="158"/>
    <n v="775"/>
    <n v="932"/>
    <n v="1090"/>
    <n v="42530"/>
    <n v="6.0974910394265232"/>
    <x v="1"/>
    <x v="2"/>
    <n v="722300"/>
  </r>
  <r>
    <x v="159"/>
    <n v="1275"/>
    <n v="1534"/>
    <n v="1230"/>
    <n v="54300"/>
    <n v="4.7320261437908497"/>
    <x v="0"/>
    <x v="2"/>
    <n v="1955850"/>
  </r>
  <r>
    <x v="160"/>
    <n v="1740"/>
    <n v="2078"/>
    <n v="680"/>
    <n v="50780"/>
    <n v="3.2426564495530013"/>
    <x v="0"/>
    <x v="1"/>
    <n v="3615720"/>
  </r>
  <r>
    <x v="161"/>
    <n v="1372"/>
    <n v="1657"/>
    <n v="580"/>
    <n v="45020"/>
    <n v="3.6459345643019114"/>
    <x v="1"/>
    <x v="0"/>
    <n v="2273404"/>
  </r>
  <r>
    <x v="162"/>
    <n v="1414"/>
    <n v="1723"/>
    <n v="680"/>
    <n v="69600"/>
    <n v="5.4691183404054691"/>
    <x v="0"/>
    <x v="1"/>
    <n v="2436322"/>
  </r>
  <r>
    <x v="163"/>
    <n v="2044"/>
    <n v="2474"/>
    <n v="340"/>
    <n v="80340"/>
    <n v="4.3672537508153946"/>
    <x v="2"/>
    <x v="0"/>
    <n v="5056856"/>
  </r>
  <r>
    <x v="164"/>
    <n v="1823"/>
    <n v="2176"/>
    <n v="700"/>
    <n v="37810"/>
    <n v="2.3045041750472359"/>
    <x v="1"/>
    <x v="1"/>
    <n v="3966848"/>
  </r>
  <r>
    <x v="165"/>
    <n v="955"/>
    <n v="1133"/>
    <n v="580"/>
    <n v="46140"/>
    <n v="5.3682373472949392"/>
    <x v="1"/>
    <x v="0"/>
    <n v="1082015"/>
  </r>
  <r>
    <x v="166"/>
    <n v="1465"/>
    <n v="1763"/>
    <n v="680"/>
    <n v="99570"/>
    <n v="7.5517633674630265"/>
    <x v="2"/>
    <x v="1"/>
    <n v="2582795"/>
  </r>
  <r>
    <x v="167"/>
    <n v="1331"/>
    <n v="1606"/>
    <n v="630"/>
    <n v="38650"/>
    <n v="3.2264796727606644"/>
    <x v="1"/>
    <x v="1"/>
    <n v="2137586"/>
  </r>
  <r>
    <x v="168"/>
    <n v="1232"/>
    <n v="1487"/>
    <n v="860"/>
    <n v="49800"/>
    <n v="4.491341991341991"/>
    <x v="0"/>
    <x v="1"/>
    <n v="1831984"/>
  </r>
  <r>
    <x v="169"/>
    <n v="1481"/>
    <n v="1765"/>
    <n v="490"/>
    <n v="69910"/>
    <n v="5.2449546102483309"/>
    <x v="0"/>
    <x v="0"/>
    <n v="2613965"/>
  </r>
  <r>
    <x v="170"/>
    <n v="1343"/>
    <n v="1599"/>
    <n v="870"/>
    <n v="44910"/>
    <n v="3.7155621742367835"/>
    <x v="1"/>
    <x v="1"/>
    <n v="2147457"/>
  </r>
  <r>
    <x v="171"/>
    <n v="1539"/>
    <n v="1837"/>
    <n v="990"/>
    <n v="78470"/>
    <n v="5.6652949245541837"/>
    <x v="2"/>
    <x v="2"/>
    <n v="2827143"/>
  </r>
  <r>
    <x v="172"/>
    <n v="1007"/>
    <n v="1207"/>
    <n v="670"/>
    <n v="47460"/>
    <n v="5.2366765971532603"/>
    <x v="0"/>
    <x v="1"/>
    <n v="1215449"/>
  </r>
  <r>
    <x v="173"/>
    <n v="1762"/>
    <n v="2145"/>
    <n v="490"/>
    <n v="33460"/>
    <n v="2.1099760373313154"/>
    <x v="1"/>
    <x v="0"/>
    <n v="3779490"/>
  </r>
  <r>
    <x v="174"/>
    <n v="1527"/>
    <n v="1832"/>
    <n v="580"/>
    <n v="44090"/>
    <n v="3.2081787091610274"/>
    <x v="1"/>
    <x v="0"/>
    <n v="2797464"/>
  </r>
  <r>
    <x v="175"/>
    <n v="1356"/>
    <n v="1619"/>
    <n v="700"/>
    <n v="42620"/>
    <n v="3.4922976073418552"/>
    <x v="1"/>
    <x v="1"/>
    <n v="2195364"/>
  </r>
  <r>
    <x v="176"/>
    <n v="1536"/>
    <n v="1848"/>
    <n v="670"/>
    <n v="69450"/>
    <n v="5.0238715277777777"/>
    <x v="0"/>
    <x v="1"/>
    <n v="2838528"/>
  </r>
  <r>
    <x v="177"/>
    <n v="1605"/>
    <n v="1902"/>
    <n v="390"/>
    <n v="73120"/>
    <n v="5.0619591554170995"/>
    <x v="2"/>
    <x v="0"/>
    <n v="3052710"/>
  </r>
  <r>
    <x v="178"/>
    <n v="1704"/>
    <n v="2032"/>
    <n v="590"/>
    <n v="48300"/>
    <n v="3.1494522691705789"/>
    <x v="0"/>
    <x v="0"/>
    <n v="3462528"/>
  </r>
  <r>
    <x v="179"/>
    <n v="1626"/>
    <n v="1941"/>
    <n v="1350"/>
    <n v="58090"/>
    <n v="3.9695230285636192"/>
    <x v="0"/>
    <x v="2"/>
    <n v="3156066"/>
  </r>
  <r>
    <x v="180"/>
    <n v="1612"/>
    <n v="1939"/>
    <n v="840"/>
    <n v="74250"/>
    <n v="5.1178660049627789"/>
    <x v="2"/>
    <x v="1"/>
    <n v="3125668"/>
  </r>
  <r>
    <x v="181"/>
    <n v="1174"/>
    <n v="1396"/>
    <n v="1100"/>
    <n v="40930"/>
    <n v="3.873745977664206"/>
    <x v="1"/>
    <x v="2"/>
    <n v="1638904"/>
  </r>
  <r>
    <x v="182"/>
    <n v="1923"/>
    <n v="2339"/>
    <n v="950"/>
    <n v="70930"/>
    <n v="4.0983417114462357"/>
    <x v="0"/>
    <x v="1"/>
    <n v="4497897"/>
  </r>
  <r>
    <x v="183"/>
    <n v="1702"/>
    <n v="2053"/>
    <n v="950"/>
    <n v="64670"/>
    <n v="4.2218305261783522"/>
    <x v="0"/>
    <x v="1"/>
    <n v="3494206"/>
  </r>
  <r>
    <x v="184"/>
    <n v="1398"/>
    <n v="1692"/>
    <n v="650"/>
    <n v="77420"/>
    <n v="6.1532347798442215"/>
    <x v="2"/>
    <x v="1"/>
    <n v="2365416"/>
  </r>
  <r>
    <x v="185"/>
    <n v="1437"/>
    <n v="1717"/>
    <n v="230"/>
    <n v="32330"/>
    <n v="2.4998066960488674"/>
    <x v="1"/>
    <x v="0"/>
    <n v="2467329"/>
  </r>
  <r>
    <x v="186"/>
    <n v="1524"/>
    <n v="1796"/>
    <n v="1060"/>
    <n v="41080"/>
    <n v="2.995042286380869"/>
    <x v="1"/>
    <x v="2"/>
    <n v="2737104"/>
  </r>
  <r>
    <x v="187"/>
    <n v="1660"/>
    <n v="1985"/>
    <n v="1180"/>
    <n v="42860"/>
    <n v="2.8688085676037485"/>
    <x v="1"/>
    <x v="2"/>
    <n v="3295100"/>
  </r>
  <r>
    <x v="188"/>
    <n v="1302"/>
    <n v="1569"/>
    <n v="710"/>
    <n v="68450"/>
    <n v="5.8414405188598737"/>
    <x v="0"/>
    <x v="1"/>
    <n v="2042838"/>
  </r>
  <r>
    <x v="189"/>
    <n v="1666"/>
    <n v="2000"/>
    <n v="480"/>
    <n v="39730"/>
    <n v="2.6497265572895823"/>
    <x v="1"/>
    <x v="0"/>
    <n v="3332000"/>
  </r>
  <r>
    <x v="190"/>
    <n v="1391"/>
    <n v="1649"/>
    <n v="810"/>
    <n v="83750"/>
    <n v="6.6898314561865968"/>
    <x v="2"/>
    <x v="1"/>
    <n v="2293759"/>
  </r>
  <r>
    <x v="191"/>
    <n v="1778"/>
    <n v="2148"/>
    <n v="1140"/>
    <n v="69940"/>
    <n v="4.3707036620422448"/>
    <x v="0"/>
    <x v="2"/>
    <n v="3819144"/>
  </r>
  <r>
    <x v="192"/>
    <n v="1462"/>
    <n v="1770"/>
    <n v="1070"/>
    <n v="67710"/>
    <n v="5.1459188326493388"/>
    <x v="0"/>
    <x v="2"/>
    <n v="2587740"/>
  </r>
  <r>
    <x v="193"/>
    <n v="1751"/>
    <n v="2115"/>
    <n v="790"/>
    <n v="67360"/>
    <n v="4.2743828923155025"/>
    <x v="0"/>
    <x v="1"/>
    <n v="3703365"/>
  </r>
  <r>
    <x v="194"/>
    <n v="1652"/>
    <n v="1982"/>
    <n v="690"/>
    <n v="52460"/>
    <n v="3.5283831046542913"/>
    <x v="0"/>
    <x v="1"/>
    <n v="3274264"/>
  </r>
  <r>
    <x v="195"/>
    <n v="1841"/>
    <n v="2215"/>
    <n v="610"/>
    <n v="88760"/>
    <n v="5.3569919729615547"/>
    <x v="2"/>
    <x v="1"/>
    <n v="4077815"/>
  </r>
  <r>
    <x v="196"/>
    <n v="1496"/>
    <n v="1791"/>
    <n v="1240"/>
    <n v="67030"/>
    <n v="4.9784610814022576"/>
    <x v="0"/>
    <x v="2"/>
    <n v="2679336"/>
  </r>
  <r>
    <x v="197"/>
    <n v="1504"/>
    <n v="1827"/>
    <n v="840"/>
    <n v="78230"/>
    <n v="5.7794030732860522"/>
    <x v="2"/>
    <x v="1"/>
    <n v="2747808"/>
  </r>
  <r>
    <x v="198"/>
    <n v="1524"/>
    <n v="1808"/>
    <n v="460"/>
    <n v="62270"/>
    <n v="4.5399533391659377"/>
    <x v="0"/>
    <x v="0"/>
    <n v="2755392"/>
  </r>
  <r>
    <x v="199"/>
    <n v="1148"/>
    <n v="1371"/>
    <n v="940"/>
    <n v="49760"/>
    <n v="4.8161053039101818"/>
    <x v="0"/>
    <x v="1"/>
    <n v="1573908"/>
  </r>
  <r>
    <x v="200"/>
    <n v="1468"/>
    <n v="1744"/>
    <n v="590"/>
    <n v="73660"/>
    <n v="5.5752346351801396"/>
    <x v="2"/>
    <x v="0"/>
    <n v="2560192"/>
  </r>
  <r>
    <x v="201"/>
    <n v="1310"/>
    <n v="1558"/>
    <n v="890"/>
    <n v="72320"/>
    <n v="6.1340118744698895"/>
    <x v="2"/>
    <x v="1"/>
    <n v="2040980"/>
  </r>
  <r>
    <x v="202"/>
    <n v="1321"/>
    <n v="1579"/>
    <n v="770"/>
    <n v="68890"/>
    <n v="5.7944318277399276"/>
    <x v="0"/>
    <x v="1"/>
    <n v="2085859"/>
  </r>
  <r>
    <x v="203"/>
    <n v="992"/>
    <n v="1192"/>
    <n v="900"/>
    <n v="34180"/>
    <n v="3.8284050179211468"/>
    <x v="1"/>
    <x v="1"/>
    <n v="1182464"/>
  </r>
  <r>
    <x v="204"/>
    <n v="1540"/>
    <n v="1857"/>
    <n v="1020"/>
    <n v="58260"/>
    <n v="4.2034632034632038"/>
    <x v="0"/>
    <x v="2"/>
    <n v="2859780"/>
  </r>
  <r>
    <x v="205"/>
    <n v="1807"/>
    <n v="2149"/>
    <n v="910"/>
    <n v="38120"/>
    <n v="2.3439709770645023"/>
    <x v="1"/>
    <x v="1"/>
    <n v="3883243"/>
  </r>
  <r>
    <x v="206"/>
    <n v="1526"/>
    <n v="1853"/>
    <n v="660"/>
    <n v="49070"/>
    <n v="3.5728848114169214"/>
    <x v="0"/>
    <x v="1"/>
    <n v="2827678"/>
  </r>
  <r>
    <x v="207"/>
    <n v="1406"/>
    <n v="1677"/>
    <n v="480"/>
    <n v="61660"/>
    <n v="4.8727675043464513"/>
    <x v="0"/>
    <x v="0"/>
    <n v="2357862"/>
  </r>
  <r>
    <x v="208"/>
    <n v="1703"/>
    <n v="2055"/>
    <n v="1080"/>
    <n v="37830"/>
    <n v="2.4681933842239188"/>
    <x v="1"/>
    <x v="2"/>
    <n v="3499665"/>
  </r>
  <r>
    <x v="209"/>
    <n v="1575"/>
    <n v="1872"/>
    <n v="690"/>
    <n v="52270"/>
    <n v="3.687477954144621"/>
    <x v="0"/>
    <x v="1"/>
    <n v="2948400"/>
  </r>
  <r>
    <x v="210"/>
    <n v="1309"/>
    <n v="1572"/>
    <n v="510"/>
    <n v="52280"/>
    <n v="4.4376538494185551"/>
    <x v="0"/>
    <x v="0"/>
    <n v="2057748"/>
  </r>
  <r>
    <x v="211"/>
    <n v="1488"/>
    <n v="1807"/>
    <n v="1030"/>
    <n v="70810"/>
    <n v="5.2874850657108725"/>
    <x v="0"/>
    <x v="2"/>
    <n v="2688816"/>
  </r>
  <r>
    <x v="212"/>
    <n v="1658"/>
    <n v="1988"/>
    <n v="370"/>
    <n v="71530"/>
    <n v="4.7935933520975738"/>
    <x v="0"/>
    <x v="0"/>
    <n v="3296104"/>
  </r>
  <r>
    <x v="213"/>
    <n v="1863"/>
    <n v="2245"/>
    <n v="640"/>
    <n v="77260"/>
    <n v="4.6078606787141405"/>
    <x v="2"/>
    <x v="1"/>
    <n v="4182435"/>
  </r>
  <r>
    <x v="214"/>
    <n v="1458"/>
    <n v="1725"/>
    <n v="750"/>
    <n v="75550"/>
    <n v="5.7575064776710869"/>
    <x v="2"/>
    <x v="1"/>
    <n v="2515050"/>
  </r>
  <r>
    <x v="215"/>
    <n v="1604"/>
    <n v="1909"/>
    <n v="370"/>
    <n v="33730"/>
    <n v="2.3365198115821557"/>
    <x v="1"/>
    <x v="0"/>
    <n v="3062036"/>
  </r>
  <r>
    <x v="216"/>
    <n v="1575"/>
    <n v="1899"/>
    <n v="840"/>
    <n v="66270"/>
    <n v="4.6751322751322748"/>
    <x v="0"/>
    <x v="1"/>
    <n v="2990925"/>
  </r>
  <r>
    <x v="217"/>
    <n v="1525"/>
    <n v="1829"/>
    <n v="840"/>
    <n v="55820"/>
    <n v="4.0670309653916208"/>
    <x v="0"/>
    <x v="1"/>
    <n v="2789225"/>
  </r>
  <r>
    <x v="218"/>
    <n v="1451"/>
    <n v="1737"/>
    <n v="890"/>
    <n v="68430"/>
    <n v="5.2400643234550888"/>
    <x v="0"/>
    <x v="1"/>
    <n v="2520387"/>
  </r>
  <r>
    <x v="219"/>
    <n v="1390"/>
    <n v="1687"/>
    <n v="620"/>
    <n v="73990"/>
    <n v="5.9144684252597921"/>
    <x v="2"/>
    <x v="1"/>
    <n v="2344930"/>
  </r>
  <r>
    <x v="220"/>
    <n v="1442"/>
    <n v="1742"/>
    <n v="310"/>
    <n v="62800"/>
    <n v="4.8389582370164899"/>
    <x v="0"/>
    <x v="0"/>
    <n v="2511964"/>
  </r>
  <r>
    <x v="221"/>
    <n v="1620"/>
    <n v="1922"/>
    <n v="550"/>
    <n v="33740"/>
    <n v="2.3141289437585733"/>
    <x v="1"/>
    <x v="0"/>
    <n v="3113640"/>
  </r>
  <r>
    <x v="222"/>
    <n v="1251"/>
    <n v="1527"/>
    <n v="380"/>
    <n v="63830"/>
    <n v="5.6692423838706816"/>
    <x v="0"/>
    <x v="0"/>
    <n v="1910277"/>
  </r>
  <r>
    <x v="223"/>
    <n v="1318"/>
    <n v="1606"/>
    <n v="1200"/>
    <n v="24410"/>
    <n v="2.0578317315798347"/>
    <x v="1"/>
    <x v="2"/>
    <n v="2116708"/>
  </r>
  <r>
    <x v="224"/>
    <n v="1647"/>
    <n v="1962"/>
    <n v="800"/>
    <n v="70020"/>
    <n v="4.7237401335761993"/>
    <x v="0"/>
    <x v="1"/>
    <n v="3231414"/>
  </r>
  <r>
    <x v="225"/>
    <n v="1829"/>
    <n v="2175"/>
    <n v="870"/>
    <n v="92240"/>
    <n v="5.6035477796002677"/>
    <x v="2"/>
    <x v="1"/>
    <n v="3978075"/>
  </r>
  <r>
    <x v="226"/>
    <n v="1852"/>
    <n v="2227"/>
    <n v="1220"/>
    <n v="68230"/>
    <n v="4.0934725221982244"/>
    <x v="0"/>
    <x v="2"/>
    <n v="4124404"/>
  </r>
  <r>
    <x v="227"/>
    <n v="1699"/>
    <n v="2053"/>
    <n v="1080"/>
    <n v="81870"/>
    <n v="5.3541298803217581"/>
    <x v="2"/>
    <x v="2"/>
    <n v="3488047"/>
  </r>
  <r>
    <x v="228"/>
    <n v="1325"/>
    <n v="1595"/>
    <n v="540"/>
    <n v="73860"/>
    <n v="6.1937106918238998"/>
    <x v="2"/>
    <x v="0"/>
    <n v="2113375"/>
  </r>
  <r>
    <x v="229"/>
    <n v="1350"/>
    <n v="1634"/>
    <n v="880"/>
    <n v="77120"/>
    <n v="6.3473251028806583"/>
    <x v="2"/>
    <x v="1"/>
    <n v="2205900"/>
  </r>
  <r>
    <x v="230"/>
    <n v="1347"/>
    <n v="1628"/>
    <n v="120"/>
    <n v="72350"/>
    <n v="5.9679947207786848"/>
    <x v="2"/>
    <x v="0"/>
    <n v="2192916"/>
  </r>
  <r>
    <x v="231"/>
    <n v="1397"/>
    <n v="1661"/>
    <n v="1410"/>
    <n v="49160"/>
    <n v="3.9099657997295791"/>
    <x v="0"/>
    <x v="2"/>
    <n v="2320417"/>
  </r>
  <r>
    <x v="232"/>
    <n v="1245"/>
    <n v="1499"/>
    <n v="570"/>
    <n v="45650"/>
    <n v="4.0740740740740744"/>
    <x v="1"/>
    <x v="0"/>
    <n v="1866255"/>
  </r>
  <r>
    <x v="233"/>
    <n v="1366"/>
    <n v="1649"/>
    <n v="940"/>
    <n v="52780"/>
    <n v="4.2931511306328289"/>
    <x v="0"/>
    <x v="1"/>
    <n v="2252534"/>
  </r>
  <r>
    <x v="234"/>
    <n v="1378"/>
    <n v="1658"/>
    <n v="760"/>
    <n v="90960"/>
    <n v="7.33430091920658"/>
    <x v="2"/>
    <x v="1"/>
    <n v="2284724"/>
  </r>
  <r>
    <x v="235"/>
    <n v="1767"/>
    <n v="2110"/>
    <n v="1200"/>
    <n v="64950"/>
    <n v="4.0841350688549332"/>
    <x v="0"/>
    <x v="2"/>
    <n v="3728370"/>
  </r>
  <r>
    <x v="236"/>
    <n v="1184"/>
    <n v="1434"/>
    <n v="670"/>
    <n v="47230"/>
    <n v="4.4322447447447448"/>
    <x v="0"/>
    <x v="1"/>
    <n v="1697856"/>
  </r>
  <r>
    <x v="237"/>
    <n v="1257"/>
    <n v="1505"/>
    <n v="950"/>
    <n v="83250"/>
    <n v="7.3587907716786001"/>
    <x v="2"/>
    <x v="1"/>
    <n v="1891785"/>
  </r>
  <r>
    <x v="238"/>
    <n v="1863"/>
    <n v="2247"/>
    <n v="480"/>
    <n v="51950"/>
    <n v="3.0983479453688791"/>
    <x v="0"/>
    <x v="0"/>
    <n v="4186161"/>
  </r>
  <r>
    <x v="239"/>
    <n v="1881"/>
    <n v="2244"/>
    <n v="920"/>
    <n v="66030"/>
    <n v="3.9004075846181108"/>
    <x v="0"/>
    <x v="1"/>
    <n v="4220964"/>
  </r>
  <r>
    <x v="240"/>
    <n v="1329"/>
    <n v="1609"/>
    <n v="1150"/>
    <n v="68590"/>
    <n v="5.7344703620098656"/>
    <x v="0"/>
    <x v="2"/>
    <n v="2138361"/>
  </r>
  <r>
    <x v="241"/>
    <n v="1539"/>
    <n v="1848"/>
    <n v="750"/>
    <n v="47140"/>
    <n v="3.4033643780232472"/>
    <x v="0"/>
    <x v="1"/>
    <n v="2844072"/>
  </r>
  <r>
    <x v="242"/>
    <n v="1557"/>
    <n v="1861"/>
    <n v="370"/>
    <n v="69940"/>
    <n v="4.9910797116962824"/>
    <x v="0"/>
    <x v="0"/>
    <n v="2897577"/>
  </r>
  <r>
    <x v="243"/>
    <n v="2007"/>
    <n v="2397"/>
    <n v="610"/>
    <n v="65890"/>
    <n v="3.6477882965177435"/>
    <x v="0"/>
    <x v="1"/>
    <n v="4810779"/>
  </r>
  <r>
    <x v="244"/>
    <n v="1185"/>
    <n v="1418"/>
    <n v="1150"/>
    <n v="89310"/>
    <n v="8.3741209563994374"/>
    <x v="2"/>
    <x v="2"/>
    <n v="1680330"/>
  </r>
  <r>
    <x v="245"/>
    <n v="1657"/>
    <n v="2003"/>
    <n v="1070"/>
    <n v="58540"/>
    <n v="3.9254341849393146"/>
    <x v="0"/>
    <x v="2"/>
    <n v="3318971"/>
  </r>
  <r>
    <x v="246"/>
    <n v="1294"/>
    <n v="1539"/>
    <n v="790"/>
    <n v="78130"/>
    <n v="6.7087411986948311"/>
    <x v="2"/>
    <x v="1"/>
    <n v="1991466"/>
  </r>
  <r>
    <x v="247"/>
    <n v="1296"/>
    <n v="1559"/>
    <n v="1070"/>
    <n v="92300"/>
    <n v="7.9132373113854593"/>
    <x v="2"/>
    <x v="2"/>
    <n v="2020464"/>
  </r>
  <r>
    <x v="248"/>
    <n v="1733"/>
    <n v="2097"/>
    <n v="730"/>
    <n v="56170"/>
    <n v="3.6013335897929091"/>
    <x v="0"/>
    <x v="1"/>
    <n v="3634101"/>
  </r>
  <r>
    <x v="249"/>
    <n v="1641"/>
    <n v="1976"/>
    <n v="620"/>
    <n v="46050"/>
    <n v="3.1180174690229534"/>
    <x v="1"/>
    <x v="1"/>
    <n v="3242616"/>
  </r>
  <r>
    <x v="250"/>
    <n v="1373"/>
    <n v="1648"/>
    <n v="530"/>
    <n v="43390"/>
    <n v="3.5113700736424698"/>
    <x v="1"/>
    <x v="0"/>
    <n v="2262704"/>
  </r>
  <r>
    <x v="251"/>
    <n v="1550"/>
    <n v="1845"/>
    <n v="700"/>
    <n v="61750"/>
    <n v="4.4265232974910393"/>
    <x v="0"/>
    <x v="1"/>
    <n v="2859750"/>
  </r>
  <r>
    <x v="252"/>
    <n v="1583"/>
    <n v="1907"/>
    <n v="680"/>
    <n v="21830"/>
    <n v="1.5322524040148804"/>
    <x v="1"/>
    <x v="1"/>
    <n v="3018781"/>
  </r>
  <r>
    <x v="253"/>
    <n v="1428"/>
    <n v="1719"/>
    <n v="1060"/>
    <n v="39800"/>
    <n v="3.0967942732648615"/>
    <x v="1"/>
    <x v="2"/>
    <n v="2454732"/>
  </r>
  <r>
    <x v="254"/>
    <n v="1604"/>
    <n v="1925"/>
    <n v="670"/>
    <n v="54370"/>
    <n v="3.7662787475755057"/>
    <x v="0"/>
    <x v="1"/>
    <n v="3087700"/>
  </r>
  <r>
    <x v="255"/>
    <n v="1439"/>
    <n v="1735"/>
    <n v="400"/>
    <n v="62470"/>
    <n v="4.8235657478187015"/>
    <x v="0"/>
    <x v="0"/>
    <n v="2496665"/>
  </r>
  <r>
    <x v="256"/>
    <n v="1648"/>
    <n v="2003"/>
    <n v="910"/>
    <n v="82930"/>
    <n v="5.5912891046386193"/>
    <x v="2"/>
    <x v="1"/>
    <n v="3300944"/>
  </r>
  <r>
    <x v="257"/>
    <n v="1025"/>
    <n v="1231"/>
    <n v="760"/>
    <n v="63720"/>
    <n v="6.9073170731707316"/>
    <x v="0"/>
    <x v="1"/>
    <n v="1261775"/>
  </r>
  <r>
    <x v="258"/>
    <n v="2001"/>
    <n v="2394"/>
    <n v="540"/>
    <n v="79180"/>
    <n v="4.3966905436170807"/>
    <x v="2"/>
    <x v="0"/>
    <n v="4790394"/>
  </r>
  <r>
    <x v="259"/>
    <n v="1145"/>
    <n v="1370"/>
    <n v="350"/>
    <n v="38210"/>
    <n v="3.7079087821445902"/>
    <x v="1"/>
    <x v="0"/>
    <n v="1568650"/>
  </r>
  <r>
    <x v="260"/>
    <n v="1174"/>
    <n v="1426"/>
    <n v="980"/>
    <n v="25950"/>
    <n v="2.455990914253265"/>
    <x v="1"/>
    <x v="2"/>
    <n v="1674124"/>
  </r>
  <r>
    <x v="261"/>
    <n v="913"/>
    <n v="1106"/>
    <n v="860"/>
    <n v="56610"/>
    <n v="6.8893756845564074"/>
    <x v="0"/>
    <x v="1"/>
    <n v="1009778"/>
  </r>
  <r>
    <x v="262"/>
    <n v="1199"/>
    <n v="1433"/>
    <n v="1020"/>
    <n v="73710"/>
    <n v="6.83069224353628"/>
    <x v="2"/>
    <x v="2"/>
    <n v="1718167"/>
  </r>
  <r>
    <x v="263"/>
    <n v="1875"/>
    <n v="2254"/>
    <n v="1120"/>
    <n v="70400"/>
    <n v="4.1718518518518515"/>
    <x v="0"/>
    <x v="2"/>
    <n v="4226250"/>
  </r>
  <r>
    <x v="264"/>
    <n v="1153"/>
    <n v="1397"/>
    <n v="1020"/>
    <n v="50440"/>
    <n v="4.8607497349908453"/>
    <x v="0"/>
    <x v="2"/>
    <n v="1610741"/>
  </r>
  <r>
    <x v="265"/>
    <n v="1240"/>
    <n v="1492"/>
    <n v="940"/>
    <n v="66840"/>
    <n v="5.989247311827957"/>
    <x v="0"/>
    <x v="1"/>
    <n v="1850080"/>
  </r>
  <r>
    <x v="266"/>
    <n v="1381"/>
    <n v="1660"/>
    <n v="970"/>
    <n v="50170"/>
    <n v="4.0365274760640437"/>
    <x v="0"/>
    <x v="1"/>
    <n v="2292460"/>
  </r>
  <r>
    <x v="267"/>
    <n v="1701"/>
    <n v="2030"/>
    <n v="830"/>
    <n v="60140"/>
    <n v="3.92840812593899"/>
    <x v="0"/>
    <x v="1"/>
    <n v="3453030"/>
  </r>
  <r>
    <x v="268"/>
    <n v="1206"/>
    <n v="1456"/>
    <n v="920"/>
    <n v="37130"/>
    <n v="3.4208586696148884"/>
    <x v="1"/>
    <x v="1"/>
    <n v="1755936"/>
  </r>
  <r>
    <x v="269"/>
    <n v="1476"/>
    <n v="1777"/>
    <n v="660"/>
    <n v="42890"/>
    <n v="3.2286961758506476"/>
    <x v="1"/>
    <x v="1"/>
    <n v="2622852"/>
  </r>
  <r>
    <x v="270"/>
    <n v="1189"/>
    <n v="1439"/>
    <n v="780"/>
    <n v="26220"/>
    <n v="2.450238295486403"/>
    <x v="1"/>
    <x v="1"/>
    <n v="1710971"/>
  </r>
  <r>
    <x v="271"/>
    <n v="1837"/>
    <n v="2220"/>
    <n v="340"/>
    <n v="50840"/>
    <n v="3.075061997217686"/>
    <x v="0"/>
    <x v="0"/>
    <n v="4078140"/>
  </r>
  <r>
    <x v="272"/>
    <n v="1319"/>
    <n v="1571"/>
    <n v="1190"/>
    <n v="25630"/>
    <n v="2.1590430460786791"/>
    <x v="1"/>
    <x v="2"/>
    <n v="2072149"/>
  </r>
  <r>
    <x v="273"/>
    <n v="1617"/>
    <n v="1901"/>
    <n v="490"/>
    <n v="60770"/>
    <n v="4.1757713186284615"/>
    <x v="0"/>
    <x v="0"/>
    <n v="3073917"/>
  </r>
  <r>
    <x v="274"/>
    <n v="1631"/>
    <n v="1967"/>
    <n v="1090"/>
    <n v="69600"/>
    <n v="4.7414674024116081"/>
    <x v="0"/>
    <x v="2"/>
    <n v="3208177"/>
  </r>
  <r>
    <x v="275"/>
    <n v="1517"/>
    <n v="1805"/>
    <n v="1040"/>
    <n v="41740"/>
    <n v="3.0572035450084232"/>
    <x v="1"/>
    <x v="2"/>
    <n v="2738185"/>
  </r>
  <r>
    <x v="276"/>
    <n v="1764"/>
    <n v="2109"/>
    <n v="1210"/>
    <n v="50130"/>
    <n v="3.1575963718820863"/>
    <x v="0"/>
    <x v="2"/>
    <n v="3720276"/>
  </r>
  <r>
    <x v="277"/>
    <n v="1572"/>
    <n v="1869"/>
    <n v="1030"/>
    <n v="21750"/>
    <n v="1.5373197625106021"/>
    <x v="1"/>
    <x v="2"/>
    <n v="2938068"/>
  </r>
  <r>
    <x v="278"/>
    <n v="1855"/>
    <n v="2197"/>
    <n v="1170"/>
    <n v="80490"/>
    <n v="4.8212039532794249"/>
    <x v="2"/>
    <x v="2"/>
    <n v="4075435"/>
  </r>
  <r>
    <x v="279"/>
    <n v="1327"/>
    <n v="1571"/>
    <n v="730"/>
    <n v="34020"/>
    <n v="2.8485305199698567"/>
    <x v="1"/>
    <x v="1"/>
    <n v="2084717"/>
  </r>
  <r>
    <x v="280"/>
    <n v="1270"/>
    <n v="1515"/>
    <n v="720"/>
    <n v="60240"/>
    <n v="5.2703412073490812"/>
    <x v="0"/>
    <x v="1"/>
    <n v="1924050"/>
  </r>
  <r>
    <x v="281"/>
    <n v="1734"/>
    <n v="2073"/>
    <n v="500"/>
    <n v="39460"/>
    <n v="2.5285146738433935"/>
    <x v="1"/>
    <x v="0"/>
    <n v="3594582"/>
  </r>
  <r>
    <x v="282"/>
    <n v="1533"/>
    <n v="1848"/>
    <n v="1070"/>
    <n v="56440"/>
    <n v="4.0907443647169677"/>
    <x v="0"/>
    <x v="2"/>
    <n v="2832984"/>
  </r>
  <r>
    <x v="283"/>
    <n v="1390"/>
    <n v="1646"/>
    <n v="800"/>
    <n v="46840"/>
    <n v="3.7442046362909673"/>
    <x v="0"/>
    <x v="1"/>
    <n v="2287940"/>
  </r>
  <r>
    <x v="284"/>
    <n v="1856"/>
    <n v="2216"/>
    <n v="1020"/>
    <n v="64820"/>
    <n v="3.8805076628352491"/>
    <x v="0"/>
    <x v="2"/>
    <n v="4112896"/>
  </r>
  <r>
    <x v="285"/>
    <n v="1000"/>
    <n v="1215"/>
    <n v="1070"/>
    <n v="52520"/>
    <n v="5.8355555555555556"/>
    <x v="0"/>
    <x v="2"/>
    <n v="1215000"/>
  </r>
  <r>
    <x v="286"/>
    <n v="1313"/>
    <n v="1586"/>
    <n v="420"/>
    <n v="45940"/>
    <n v="3.8876195311838875"/>
    <x v="1"/>
    <x v="0"/>
    <n v="2082418"/>
  </r>
  <r>
    <x v="287"/>
    <n v="1494"/>
    <n v="1799"/>
    <n v="510"/>
    <n v="38970"/>
    <n v="2.8982597054886212"/>
    <x v="1"/>
    <x v="0"/>
    <n v="2687706"/>
  </r>
  <r>
    <x v="288"/>
    <n v="1386"/>
    <n v="1674"/>
    <n v="1210"/>
    <n v="58610"/>
    <n v="4.6985730319063652"/>
    <x v="0"/>
    <x v="2"/>
    <n v="2320164"/>
  </r>
  <r>
    <x v="289"/>
    <n v="1979"/>
    <n v="2364"/>
    <n v="660"/>
    <n v="30810"/>
    <n v="1.729829880410982"/>
    <x v="1"/>
    <x v="1"/>
    <n v="4678356"/>
  </r>
  <r>
    <x v="290"/>
    <n v="1057"/>
    <n v="1264"/>
    <n v="360"/>
    <n v="47730"/>
    <n v="5.0173446862188582"/>
    <x v="0"/>
    <x v="0"/>
    <n v="1336048"/>
  </r>
  <r>
    <x v="291"/>
    <n v="902"/>
    <n v="1093"/>
    <n v="1210"/>
    <n v="64640"/>
    <n v="7.962552352796255"/>
    <x v="0"/>
    <x v="2"/>
    <n v="985886"/>
  </r>
  <r>
    <x v="292"/>
    <n v="1347"/>
    <n v="1622"/>
    <n v="560"/>
    <n v="44860"/>
    <n v="3.7004041903819185"/>
    <x v="1"/>
    <x v="0"/>
    <n v="2184834"/>
  </r>
  <r>
    <x v="293"/>
    <n v="1314"/>
    <n v="1576"/>
    <n v="360"/>
    <n v="55660"/>
    <n v="4.7065787248435651"/>
    <x v="0"/>
    <x v="0"/>
    <n v="2070864"/>
  </r>
  <r>
    <x v="294"/>
    <n v="1513"/>
    <n v="1803"/>
    <n v="970"/>
    <n v="57530"/>
    <n v="4.2248659763530885"/>
    <x v="0"/>
    <x v="1"/>
    <n v="2727939"/>
  </r>
  <r>
    <x v="295"/>
    <n v="1305"/>
    <n v="1548"/>
    <n v="480"/>
    <n v="75200"/>
    <n v="6.4027245636441039"/>
    <x v="2"/>
    <x v="0"/>
    <n v="2020140"/>
  </r>
  <r>
    <x v="296"/>
    <n v="1180"/>
    <n v="1436"/>
    <n v="690"/>
    <n v="37330"/>
    <n v="3.5150659133709983"/>
    <x v="1"/>
    <x v="1"/>
    <n v="1694480"/>
  </r>
  <r>
    <x v="297"/>
    <n v="1142"/>
    <n v="1352"/>
    <n v="710"/>
    <n v="35280"/>
    <n v="3.4325744308231174"/>
    <x v="1"/>
    <x v="1"/>
    <n v="1543984"/>
  </r>
  <r>
    <x v="298"/>
    <n v="1471"/>
    <n v="1768"/>
    <n v="780"/>
    <n v="70610"/>
    <n v="5.3334844021451771"/>
    <x v="0"/>
    <x v="1"/>
    <n v="2600728"/>
  </r>
  <r>
    <x v="299"/>
    <n v="1075"/>
    <n v="1288"/>
    <n v="630"/>
    <n v="49720"/>
    <n v="5.1390180878552973"/>
    <x v="0"/>
    <x v="1"/>
    <n v="1384600"/>
  </r>
  <r>
    <x v="300"/>
    <n v="1578"/>
    <n v="1885"/>
    <n v="220"/>
    <n v="68850"/>
    <n v="4.8479087452471479"/>
    <x v="0"/>
    <x v="0"/>
    <n v="2974530"/>
  </r>
  <r>
    <x v="301"/>
    <n v="1585"/>
    <n v="1916"/>
    <n v="1110"/>
    <n v="50740"/>
    <n v="3.5569575885033298"/>
    <x v="0"/>
    <x v="2"/>
    <n v="3036860"/>
  </r>
  <r>
    <x v="302"/>
    <n v="1391"/>
    <n v="1648"/>
    <n v="720"/>
    <n v="77070"/>
    <n v="6.1562425113826986"/>
    <x v="2"/>
    <x v="1"/>
    <n v="2292368"/>
  </r>
  <r>
    <x v="303"/>
    <n v="1577"/>
    <n v="1892"/>
    <n v="560"/>
    <n v="74730"/>
    <n v="5.2652716127668571"/>
    <x v="2"/>
    <x v="0"/>
    <n v="2983684"/>
  </r>
  <r>
    <x v="304"/>
    <n v="1092"/>
    <n v="1314"/>
    <n v="600"/>
    <n v="76530"/>
    <n v="7.7869352869352868"/>
    <x v="2"/>
    <x v="1"/>
    <n v="1434888"/>
  </r>
  <r>
    <x v="305"/>
    <n v="1375"/>
    <n v="1681"/>
    <n v="440"/>
    <n v="68900"/>
    <n v="5.567676767676768"/>
    <x v="0"/>
    <x v="0"/>
    <n v="2311375"/>
  </r>
  <r>
    <x v="306"/>
    <n v="1523"/>
    <n v="1813"/>
    <n v="520"/>
    <n v="44960"/>
    <n v="3.2800758736412052"/>
    <x v="1"/>
    <x v="0"/>
    <n v="2761199"/>
  </r>
  <r>
    <x v="307"/>
    <n v="1373"/>
    <n v="1654"/>
    <n v="410"/>
    <n v="41490"/>
    <n v="3.3576110706482156"/>
    <x v="1"/>
    <x v="0"/>
    <n v="2270942"/>
  </r>
  <r>
    <x v="308"/>
    <n v="1550"/>
    <n v="1871"/>
    <n v="590"/>
    <n v="74320"/>
    <n v="5.3275985663082439"/>
    <x v="2"/>
    <x v="0"/>
    <n v="2900050"/>
  </r>
  <r>
    <x v="309"/>
    <n v="1614"/>
    <n v="1946"/>
    <n v="740"/>
    <n v="73800"/>
    <n v="5.0805452292441142"/>
    <x v="2"/>
    <x v="1"/>
    <n v="3140844"/>
  </r>
  <r>
    <x v="310"/>
    <n v="1566"/>
    <n v="1889"/>
    <n v="610"/>
    <n v="56400"/>
    <n v="4.0017028522775648"/>
    <x v="0"/>
    <x v="1"/>
    <n v="2958174"/>
  </r>
  <r>
    <x v="311"/>
    <n v="2019"/>
    <n v="2396"/>
    <n v="540"/>
    <n v="71570"/>
    <n v="3.9386935226459743"/>
    <x v="0"/>
    <x v="0"/>
    <n v="4837524"/>
  </r>
  <r>
    <x v="312"/>
    <n v="1494"/>
    <n v="1806"/>
    <n v="1450"/>
    <n v="43640"/>
    <n v="3.2455748921612377"/>
    <x v="1"/>
    <x v="2"/>
    <n v="2698164"/>
  </r>
  <r>
    <x v="313"/>
    <n v="1659"/>
    <n v="2008"/>
    <n v="620"/>
    <n v="35120"/>
    <n v="2.3521532382291874"/>
    <x v="1"/>
    <x v="1"/>
    <n v="3331272"/>
  </r>
  <r>
    <x v="314"/>
    <n v="1766"/>
    <n v="2131"/>
    <n v="340"/>
    <n v="58670"/>
    <n v="3.6913300616584874"/>
    <x v="0"/>
    <x v="0"/>
    <n v="3763346"/>
  </r>
  <r>
    <x v="315"/>
    <n v="1293"/>
    <n v="1554"/>
    <n v="970"/>
    <n v="75800"/>
    <n v="6.5137062816877203"/>
    <x v="2"/>
    <x v="1"/>
    <n v="2009322"/>
  </r>
  <r>
    <x v="316"/>
    <n v="1375"/>
    <n v="1659"/>
    <n v="1080"/>
    <n v="76640"/>
    <n v="6.193131313131313"/>
    <x v="2"/>
    <x v="2"/>
    <n v="2281125"/>
  </r>
  <r>
    <x v="317"/>
    <n v="1236"/>
    <n v="1484"/>
    <n v="560"/>
    <n v="31890"/>
    <n v="2.8667745415318229"/>
    <x v="1"/>
    <x v="0"/>
    <n v="1834224"/>
  </r>
  <r>
    <x v="318"/>
    <n v="1332"/>
    <n v="1586"/>
    <n v="630"/>
    <n v="61670"/>
    <n v="5.1443109776443112"/>
    <x v="0"/>
    <x v="1"/>
    <n v="2112552"/>
  </r>
  <r>
    <x v="319"/>
    <n v="1513"/>
    <n v="1825"/>
    <n v="980"/>
    <n v="75950"/>
    <n v="5.5775868399794373"/>
    <x v="2"/>
    <x v="2"/>
    <n v="2761225"/>
  </r>
  <r>
    <x v="320"/>
    <n v="1208"/>
    <n v="1459"/>
    <n v="930"/>
    <n v="41490"/>
    <n v="3.8162251655629138"/>
    <x v="1"/>
    <x v="1"/>
    <n v="1762472"/>
  </r>
  <r>
    <x v="321"/>
    <n v="1190"/>
    <n v="1429"/>
    <n v="470"/>
    <n v="66170"/>
    <n v="6.1783380018674139"/>
    <x v="0"/>
    <x v="0"/>
    <n v="1700510"/>
  </r>
  <r>
    <x v="322"/>
    <n v="1448"/>
    <n v="1734"/>
    <n v="680"/>
    <n v="37980"/>
    <n v="2.9143646408839778"/>
    <x v="1"/>
    <x v="1"/>
    <n v="2510832"/>
  </r>
  <r>
    <x v="323"/>
    <n v="1771"/>
    <n v="2147"/>
    <n v="430"/>
    <n v="62710"/>
    <n v="3.9343748039400213"/>
    <x v="0"/>
    <x v="0"/>
    <n v="3802337"/>
  </r>
  <r>
    <x v="324"/>
    <n v="1365"/>
    <n v="1645"/>
    <n v="830"/>
    <n v="60470"/>
    <n v="4.9222629222629219"/>
    <x v="0"/>
    <x v="1"/>
    <n v="2245425"/>
  </r>
  <r>
    <x v="325"/>
    <n v="1510"/>
    <n v="1810"/>
    <n v="950"/>
    <n v="35230"/>
    <n v="2.5923473142016187"/>
    <x v="1"/>
    <x v="1"/>
    <n v="2733100"/>
  </r>
  <r>
    <x v="326"/>
    <n v="1458"/>
    <n v="1736"/>
    <n v="870"/>
    <n v="48550"/>
    <n v="3.6998933089468067"/>
    <x v="0"/>
    <x v="1"/>
    <n v="2531088"/>
  </r>
  <r>
    <x v="327"/>
    <n v="1808"/>
    <n v="2157"/>
    <n v="730"/>
    <n v="56810"/>
    <n v="3.4912733529990168"/>
    <x v="0"/>
    <x v="1"/>
    <n v="3899856"/>
  </r>
  <r>
    <x v="328"/>
    <n v="1615"/>
    <n v="1954"/>
    <n v="760"/>
    <n v="41080"/>
    <n v="2.8262813897488819"/>
    <x v="1"/>
    <x v="1"/>
    <n v="3155710"/>
  </r>
  <r>
    <x v="329"/>
    <n v="1640"/>
    <n v="1948"/>
    <n v="960"/>
    <n v="51270"/>
    <n v="3.4735772357723578"/>
    <x v="0"/>
    <x v="1"/>
    <n v="3194720"/>
  </r>
  <r>
    <x v="330"/>
    <n v="1060"/>
    <n v="1273"/>
    <n v="860"/>
    <n v="57500"/>
    <n v="6.0272536687631026"/>
    <x v="0"/>
    <x v="1"/>
    <n v="1349380"/>
  </r>
  <r>
    <x v="331"/>
    <n v="1633"/>
    <n v="1968"/>
    <n v="330"/>
    <n v="81470"/>
    <n v="5.543308158127509"/>
    <x v="2"/>
    <x v="0"/>
    <n v="3213744"/>
  </r>
  <r>
    <x v="332"/>
    <n v="1222"/>
    <n v="1473"/>
    <n v="630"/>
    <n v="49570"/>
    <n v="4.5071831242044009"/>
    <x v="0"/>
    <x v="1"/>
    <n v="1800006"/>
  </r>
  <r>
    <x v="333"/>
    <n v="1619"/>
    <n v="1957"/>
    <n v="1280"/>
    <n v="45580"/>
    <n v="3.128131219545673"/>
    <x v="1"/>
    <x v="2"/>
    <n v="3168383"/>
  </r>
  <r>
    <x v="334"/>
    <n v="1624"/>
    <n v="1973"/>
    <n v="1440"/>
    <n v="44660"/>
    <n v="3.0555555555555554"/>
    <x v="1"/>
    <x v="2"/>
    <n v="3204152"/>
  </r>
  <r>
    <x v="335"/>
    <n v="1887"/>
    <n v="2278"/>
    <n v="570"/>
    <n v="76240"/>
    <n v="4.4891950774303719"/>
    <x v="2"/>
    <x v="0"/>
    <n v="4298586"/>
  </r>
  <r>
    <x v="336"/>
    <n v="1320"/>
    <n v="1583"/>
    <n v="540"/>
    <n v="43720"/>
    <n v="3.6801346801346799"/>
    <x v="1"/>
    <x v="0"/>
    <n v="2089560"/>
  </r>
  <r>
    <x v="337"/>
    <n v="1450"/>
    <n v="1750"/>
    <n v="480"/>
    <n v="46700"/>
    <n v="3.578544061302682"/>
    <x v="0"/>
    <x v="0"/>
    <n v="2537500"/>
  </r>
  <r>
    <x v="338"/>
    <n v="1455"/>
    <n v="1764"/>
    <n v="390"/>
    <n v="84690"/>
    <n v="6.4673539518900345"/>
    <x v="2"/>
    <x v="0"/>
    <n v="2566620"/>
  </r>
  <r>
    <x v="339"/>
    <n v="966"/>
    <n v="1172"/>
    <n v="900"/>
    <n v="85470"/>
    <n v="9.8309178743961354"/>
    <x v="2"/>
    <x v="1"/>
    <n v="1132152"/>
  </r>
  <r>
    <x v="340"/>
    <n v="1922"/>
    <n v="2290"/>
    <n v="290"/>
    <n v="80410"/>
    <n v="4.6485142791074114"/>
    <x v="2"/>
    <x v="0"/>
    <n v="4401380"/>
  </r>
  <r>
    <x v="341"/>
    <n v="1678"/>
    <n v="1999"/>
    <n v="740"/>
    <n v="46650"/>
    <n v="3.0889948351211758"/>
    <x v="0"/>
    <x v="1"/>
    <n v="3354322"/>
  </r>
  <r>
    <x v="342"/>
    <n v="1638"/>
    <n v="1952"/>
    <n v="690"/>
    <n v="81840"/>
    <n v="5.5514855514855519"/>
    <x v="2"/>
    <x v="1"/>
    <n v="3197376"/>
  </r>
  <r>
    <x v="343"/>
    <n v="1145"/>
    <n v="1375"/>
    <n v="950"/>
    <n v="63590"/>
    <n v="6.1707908782144587"/>
    <x v="0"/>
    <x v="1"/>
    <n v="1574375"/>
  </r>
  <r>
    <x v="344"/>
    <n v="2004"/>
    <n v="2390"/>
    <n v="930"/>
    <n v="50130"/>
    <n v="2.7794411177644709"/>
    <x v="0"/>
    <x v="1"/>
    <n v="4789560"/>
  </r>
  <r>
    <x v="345"/>
    <n v="1954"/>
    <n v="2378"/>
    <n v="810"/>
    <n v="45820"/>
    <n v="2.6054816331172526"/>
    <x v="1"/>
    <x v="1"/>
    <n v="4646612"/>
  </r>
  <r>
    <x v="346"/>
    <n v="1577"/>
    <n v="1879"/>
    <n v="760"/>
    <n v="86710"/>
    <n v="6.1093496794194317"/>
    <x v="2"/>
    <x v="1"/>
    <n v="2963183"/>
  </r>
  <r>
    <x v="347"/>
    <n v="1766"/>
    <n v="2138"/>
    <n v="580"/>
    <n v="49980"/>
    <n v="3.1445828614571538"/>
    <x v="0"/>
    <x v="0"/>
    <n v="3775708"/>
  </r>
  <r>
    <x v="348"/>
    <n v="1362"/>
    <n v="1634"/>
    <n v="770"/>
    <n v="82940"/>
    <n v="6.7661935062816116"/>
    <x v="2"/>
    <x v="1"/>
    <n v="2225508"/>
  </r>
  <r>
    <x v="349"/>
    <n v="1886"/>
    <n v="2228"/>
    <n v="1530"/>
    <n v="40350"/>
    <n v="2.3771650759985863"/>
    <x v="1"/>
    <x v="2"/>
    <n v="4202008"/>
  </r>
  <r>
    <x v="350"/>
    <n v="1291"/>
    <n v="1546"/>
    <n v="420"/>
    <n v="93950"/>
    <n v="8.0858937946466991"/>
    <x v="2"/>
    <x v="0"/>
    <n v="1995886"/>
  </r>
  <r>
    <x v="351"/>
    <n v="1584"/>
    <n v="1897"/>
    <n v="1210"/>
    <n v="47310"/>
    <n v="3.3186026936026938"/>
    <x v="0"/>
    <x v="2"/>
    <n v="3004848"/>
  </r>
  <r>
    <x v="352"/>
    <n v="1397"/>
    <n v="1686"/>
    <n v="850"/>
    <n v="21300"/>
    <n v="1.6941064185158674"/>
    <x v="1"/>
    <x v="1"/>
    <n v="2355342"/>
  </r>
  <r>
    <x v="353"/>
    <n v="1445"/>
    <n v="1709"/>
    <n v="1340"/>
    <n v="62180"/>
    <n v="4.7812379853902343"/>
    <x v="0"/>
    <x v="2"/>
    <n v="2469505"/>
  </r>
  <r>
    <x v="354"/>
    <n v="1433"/>
    <n v="1707"/>
    <n v="1160"/>
    <n v="61460"/>
    <n v="4.7654493293013882"/>
    <x v="0"/>
    <x v="2"/>
    <n v="2446131"/>
  </r>
  <r>
    <x v="355"/>
    <n v="1269"/>
    <n v="1511"/>
    <n v="500"/>
    <n v="54360"/>
    <n v="4.7596532702915679"/>
    <x v="0"/>
    <x v="0"/>
    <n v="1917459"/>
  </r>
  <r>
    <x v="356"/>
    <n v="1798"/>
    <n v="2134"/>
    <n v="820"/>
    <n v="72050"/>
    <n v="4.4524780620442463"/>
    <x v="2"/>
    <x v="1"/>
    <n v="3836932"/>
  </r>
  <r>
    <x v="357"/>
    <n v="1514"/>
    <n v="1822"/>
    <n v="670"/>
    <n v="48090"/>
    <n v="3.5292822545134301"/>
    <x v="0"/>
    <x v="1"/>
    <n v="2758508"/>
  </r>
  <r>
    <x v="358"/>
    <n v="1015"/>
    <n v="1216"/>
    <n v="460"/>
    <n v="27310"/>
    <n v="2.9896004378762999"/>
    <x v="1"/>
    <x v="0"/>
    <n v="1234240"/>
  </r>
  <r>
    <x v="359"/>
    <n v="1495"/>
    <n v="1799"/>
    <n v="950"/>
    <n v="57160"/>
    <n v="4.2482348569305088"/>
    <x v="0"/>
    <x v="1"/>
    <n v="2689505"/>
  </r>
  <r>
    <x v="360"/>
    <n v="1759"/>
    <n v="2095"/>
    <n v="980"/>
    <n v="34190"/>
    <n v="2.1596866906702039"/>
    <x v="1"/>
    <x v="2"/>
    <n v="3685105"/>
  </r>
  <r>
    <x v="361"/>
    <n v="1219"/>
    <n v="1468"/>
    <n v="850"/>
    <n v="35600"/>
    <n v="3.2449184212924984"/>
    <x v="1"/>
    <x v="1"/>
    <n v="1789492"/>
  </r>
  <r>
    <x v="362"/>
    <n v="1571"/>
    <n v="1877"/>
    <n v="580"/>
    <n v="54670"/>
    <n v="3.8666100855788952"/>
    <x v="0"/>
    <x v="0"/>
    <n v="2948767"/>
  </r>
  <r>
    <x v="363"/>
    <n v="1404"/>
    <n v="1670"/>
    <n v="620"/>
    <n v="76730"/>
    <n v="6.0723330167774616"/>
    <x v="2"/>
    <x v="1"/>
    <n v="2344680"/>
  </r>
  <r>
    <x v="364"/>
    <n v="1124"/>
    <n v="1369"/>
    <n v="650"/>
    <n v="63540"/>
    <n v="6.2811387900355875"/>
    <x v="0"/>
    <x v="1"/>
    <n v="1538756"/>
  </r>
  <r>
    <x v="365"/>
    <n v="1514"/>
    <n v="1837"/>
    <n v="1130"/>
    <n v="36690"/>
    <n v="2.692646411272567"/>
    <x v="1"/>
    <x v="2"/>
    <n v="2781218"/>
  </r>
  <r>
    <x v="366"/>
    <n v="1207"/>
    <n v="1476"/>
    <n v="720"/>
    <n v="87370"/>
    <n v="8.0428979103378442"/>
    <x v="2"/>
    <x v="1"/>
    <n v="1781532"/>
  </r>
  <r>
    <x v="367"/>
    <n v="1484"/>
    <n v="1774"/>
    <n v="940"/>
    <n v="59800"/>
    <n v="4.4773884396525903"/>
    <x v="0"/>
    <x v="1"/>
    <n v="2632616"/>
  </r>
  <r>
    <x v="368"/>
    <n v="1398"/>
    <n v="1678"/>
    <n v="920"/>
    <n v="48030"/>
    <n v="3.8173581306628517"/>
    <x v="0"/>
    <x v="1"/>
    <n v="2345844"/>
  </r>
  <r>
    <x v="369"/>
    <n v="1769"/>
    <n v="2112"/>
    <n v="660"/>
    <n v="96650"/>
    <n v="6.0705985804911755"/>
    <x v="2"/>
    <x v="1"/>
    <n v="3736128"/>
  </r>
  <r>
    <x v="370"/>
    <n v="1111"/>
    <n v="1322"/>
    <n v="610"/>
    <n v="65500"/>
    <n v="6.5506550655065503"/>
    <x v="0"/>
    <x v="1"/>
    <n v="1468742"/>
  </r>
  <r>
    <x v="371"/>
    <n v="1078"/>
    <n v="1305"/>
    <n v="1190"/>
    <n v="55530"/>
    <n v="5.7235621521335807"/>
    <x v="0"/>
    <x v="2"/>
    <n v="1406790"/>
  </r>
  <r>
    <x v="372"/>
    <n v="1876"/>
    <n v="2254"/>
    <n v="1340"/>
    <n v="21650"/>
    <n v="1.2822790807865434"/>
    <x v="1"/>
    <x v="2"/>
    <n v="4228504"/>
  </r>
  <r>
    <x v="373"/>
    <n v="1909"/>
    <n v="2306"/>
    <n v="820"/>
    <n v="31940"/>
    <n v="1.8590303241953321"/>
    <x v="1"/>
    <x v="1"/>
    <n v="4402154"/>
  </r>
  <r>
    <x v="374"/>
    <n v="1940"/>
    <n v="2343"/>
    <n v="1130"/>
    <n v="84690"/>
    <n v="4.8505154639175254"/>
    <x v="2"/>
    <x v="2"/>
    <n v="4545420"/>
  </r>
  <r>
    <x v="375"/>
    <n v="1391"/>
    <n v="1683"/>
    <n v="890"/>
    <n v="68390"/>
    <n v="5.4628963974758369"/>
    <x v="0"/>
    <x v="1"/>
    <n v="2341053"/>
  </r>
  <r>
    <x v="376"/>
    <n v="1496"/>
    <n v="1774"/>
    <n v="810"/>
    <n v="75490"/>
    <n v="5.606803327391563"/>
    <x v="2"/>
    <x v="1"/>
    <n v="2653904"/>
  </r>
  <r>
    <x v="377"/>
    <n v="1412"/>
    <n v="1699"/>
    <n v="680"/>
    <n v="39200"/>
    <n v="3.0846710733396288"/>
    <x v="1"/>
    <x v="1"/>
    <n v="2398988"/>
  </r>
  <r>
    <x v="378"/>
    <n v="1121"/>
    <n v="1345"/>
    <n v="320"/>
    <n v="85670"/>
    <n v="8.4914263058776882"/>
    <x v="2"/>
    <x v="0"/>
    <n v="1507745"/>
  </r>
  <r>
    <x v="379"/>
    <n v="1691"/>
    <n v="2026"/>
    <n v="700"/>
    <n v="60530"/>
    <n v="3.9772652605296011"/>
    <x v="0"/>
    <x v="1"/>
    <n v="3425966"/>
  </r>
  <r>
    <x v="380"/>
    <n v="1599"/>
    <n v="1946"/>
    <n v="940"/>
    <n v="78090"/>
    <n v="5.4263081092349381"/>
    <x v="2"/>
    <x v="1"/>
    <n v="3111654"/>
  </r>
  <r>
    <x v="381"/>
    <n v="1208"/>
    <n v="1467"/>
    <n v="910"/>
    <n v="50720"/>
    <n v="4.6651949963208246"/>
    <x v="0"/>
    <x v="1"/>
    <n v="1772136"/>
  </r>
  <r>
    <x v="382"/>
    <n v="1454"/>
    <n v="1737"/>
    <n v="870"/>
    <n v="23090"/>
    <n v="1.7644811248662693"/>
    <x v="1"/>
    <x v="1"/>
    <n v="2525598"/>
  </r>
  <r>
    <x v="383"/>
    <n v="1555"/>
    <n v="1881"/>
    <n v="1260"/>
    <n v="91360"/>
    <n v="6.5280457306180777"/>
    <x v="2"/>
    <x v="2"/>
    <n v="2924955"/>
  </r>
  <r>
    <x v="384"/>
    <n v="1554"/>
    <n v="1852"/>
    <n v="440"/>
    <n v="48120"/>
    <n v="3.4405834405834406"/>
    <x v="0"/>
    <x v="0"/>
    <n v="2878008"/>
  </r>
  <r>
    <x v="385"/>
    <n v="1491"/>
    <n v="1800"/>
    <n v="980"/>
    <n v="75620"/>
    <n v="5.6352932409270435"/>
    <x v="2"/>
    <x v="2"/>
    <n v="2683800"/>
  </r>
  <r>
    <x v="386"/>
    <n v="1415"/>
    <n v="1697"/>
    <n v="1200"/>
    <n v="39420"/>
    <n v="3.0954063604240281"/>
    <x v="1"/>
    <x v="2"/>
    <n v="2401255"/>
  </r>
  <r>
    <x v="387"/>
    <n v="1487"/>
    <n v="1801"/>
    <n v="890"/>
    <n v="51130"/>
    <n v="3.8205185683329597"/>
    <x v="0"/>
    <x v="1"/>
    <n v="2678087"/>
  </r>
  <r>
    <x v="388"/>
    <n v="1339"/>
    <n v="1589"/>
    <n v="1050"/>
    <n v="33890"/>
    <n v="2.8122147539623268"/>
    <x v="1"/>
    <x v="2"/>
    <n v="2127671"/>
  </r>
  <r>
    <x v="389"/>
    <n v="1320"/>
    <n v="1562"/>
    <n v="610"/>
    <n v="87170"/>
    <n v="7.3375420875420874"/>
    <x v="2"/>
    <x v="1"/>
    <n v="2061840"/>
  </r>
  <r>
    <x v="390"/>
    <n v="1509"/>
    <n v="1799"/>
    <n v="960"/>
    <n v="38600"/>
    <n v="2.8422060231205362"/>
    <x v="1"/>
    <x v="1"/>
    <n v="2714691"/>
  </r>
  <r>
    <x v="391"/>
    <n v="1406"/>
    <n v="1680"/>
    <n v="860"/>
    <n v="60980"/>
    <n v="4.8190295558716612"/>
    <x v="0"/>
    <x v="1"/>
    <n v="2362080"/>
  </r>
  <r>
    <x v="392"/>
    <n v="1264"/>
    <n v="1502"/>
    <n v="800"/>
    <n v="79410"/>
    <n v="6.9804852320675108"/>
    <x v="2"/>
    <x v="1"/>
    <n v="1898528"/>
  </r>
  <r>
    <x v="393"/>
    <n v="1905"/>
    <n v="2280"/>
    <n v="1060"/>
    <n v="82350"/>
    <n v="4.8031496062992129"/>
    <x v="2"/>
    <x v="2"/>
    <n v="4343400"/>
  </r>
  <r>
    <x v="394"/>
    <n v="1209"/>
    <n v="1464"/>
    <n v="600"/>
    <n v="36740"/>
    <n v="3.3765278926569251"/>
    <x v="1"/>
    <x v="1"/>
    <n v="1769976"/>
  </r>
  <r>
    <x v="395"/>
    <n v="1546"/>
    <n v="1829"/>
    <n v="380"/>
    <n v="27720"/>
    <n v="1.9922380336351875"/>
    <x v="1"/>
    <x v="0"/>
    <n v="2827634"/>
  </r>
  <r>
    <x v="396"/>
    <n v="1689"/>
    <n v="2044"/>
    <n v="1140"/>
    <n v="32260"/>
    <n v="2.1222288007367935"/>
    <x v="1"/>
    <x v="2"/>
    <n v="3452316"/>
  </r>
  <r>
    <x v="397"/>
    <n v="1153"/>
    <n v="1381"/>
    <n v="730"/>
    <n v="53270"/>
    <n v="5.1334682470848989"/>
    <x v="0"/>
    <x v="1"/>
    <n v="1592293"/>
  </r>
  <r>
    <x v="398"/>
    <n v="2063"/>
    <n v="2493"/>
    <n v="810"/>
    <n v="51480"/>
    <n v="2.7726611730489577"/>
    <x v="0"/>
    <x v="1"/>
    <n v="5143059"/>
  </r>
  <r>
    <x v="399"/>
    <n v="1848"/>
    <n v="2254"/>
    <n v="1000"/>
    <n v="59970"/>
    <n v="3.6056998556998558"/>
    <x v="0"/>
    <x v="2"/>
    <n v="4165392"/>
  </r>
  <r>
    <x v="400"/>
    <n v="1718"/>
    <n v="2056"/>
    <n v="1220"/>
    <n v="83600"/>
    <n v="5.4068037770016817"/>
    <x v="2"/>
    <x v="2"/>
    <n v="3532208"/>
  </r>
  <r>
    <x v="401"/>
    <n v="1480"/>
    <n v="1773"/>
    <n v="360"/>
    <n v="63020"/>
    <n v="4.7312312312312308"/>
    <x v="0"/>
    <x v="0"/>
    <n v="2624040"/>
  </r>
  <r>
    <x v="402"/>
    <n v="1439"/>
    <n v="1724"/>
    <n v="900"/>
    <n v="50920"/>
    <n v="3.9317427225696857"/>
    <x v="0"/>
    <x v="1"/>
    <n v="2480836"/>
  </r>
  <r>
    <x v="403"/>
    <n v="1576"/>
    <n v="1896"/>
    <n v="750"/>
    <n v="56450"/>
    <n v="3.9798364354201916"/>
    <x v="0"/>
    <x v="1"/>
    <n v="2988096"/>
  </r>
  <r>
    <x v="404"/>
    <n v="1948"/>
    <n v="2374"/>
    <n v="930"/>
    <n v="89540"/>
    <n v="5.1072324891626737"/>
    <x v="2"/>
    <x v="1"/>
    <n v="4624552"/>
  </r>
  <r>
    <x v="405"/>
    <n v="1613"/>
    <n v="1893"/>
    <n v="1180"/>
    <n v="46030"/>
    <n v="3.1707653096369772"/>
    <x v="1"/>
    <x v="2"/>
    <n v="3053409"/>
  </r>
  <r>
    <x v="406"/>
    <n v="896"/>
    <n v="1059"/>
    <n v="870"/>
    <n v="75110"/>
    <n v="9.3142361111111107"/>
    <x v="2"/>
    <x v="1"/>
    <n v="948864"/>
  </r>
  <r>
    <x v="407"/>
    <n v="1625"/>
    <n v="1943"/>
    <n v="680"/>
    <n v="74520"/>
    <n v="5.0953846153846154"/>
    <x v="2"/>
    <x v="1"/>
    <n v="3157375"/>
  </r>
  <r>
    <x v="408"/>
    <n v="1303"/>
    <n v="1587"/>
    <n v="1310"/>
    <n v="102310"/>
    <n v="8.7243114180949952"/>
    <x v="2"/>
    <x v="2"/>
    <n v="2067861"/>
  </r>
  <r>
    <x v="409"/>
    <n v="1340"/>
    <n v="1605"/>
    <n v="1000"/>
    <n v="53400"/>
    <n v="4.4278606965174125"/>
    <x v="0"/>
    <x v="2"/>
    <n v="2150700"/>
  </r>
  <r>
    <x v="410"/>
    <n v="1410"/>
    <n v="1704"/>
    <n v="1130"/>
    <n v="59760"/>
    <n v="4.7092198581560281"/>
    <x v="0"/>
    <x v="2"/>
    <n v="2402640"/>
  </r>
  <r>
    <x v="411"/>
    <n v="1432"/>
    <n v="1719"/>
    <n v="990"/>
    <n v="49540"/>
    <n v="3.8438857852265675"/>
    <x v="0"/>
    <x v="2"/>
    <n v="2461608"/>
  </r>
  <r>
    <x v="412"/>
    <n v="1891"/>
    <n v="2280"/>
    <n v="360"/>
    <n v="51560"/>
    <n v="3.0295552030084023"/>
    <x v="0"/>
    <x v="0"/>
    <n v="4311480"/>
  </r>
  <r>
    <x v="413"/>
    <n v="1322"/>
    <n v="1583"/>
    <n v="720"/>
    <n v="49510"/>
    <n v="4.1612035636241389"/>
    <x v="0"/>
    <x v="1"/>
    <n v="2092726"/>
  </r>
  <r>
    <x v="414"/>
    <n v="1378"/>
    <n v="1670"/>
    <n v="950"/>
    <n v="58610"/>
    <n v="4.7258506692468956"/>
    <x v="0"/>
    <x v="1"/>
    <n v="2301260"/>
  </r>
  <r>
    <x v="415"/>
    <n v="1462"/>
    <n v="1732"/>
    <n v="840"/>
    <n v="68260"/>
    <n v="5.1877184982520141"/>
    <x v="0"/>
    <x v="1"/>
    <n v="2532184"/>
  </r>
  <r>
    <x v="416"/>
    <n v="1440"/>
    <n v="1733"/>
    <n v="1120"/>
    <n v="65310"/>
    <n v="5.0393518518518521"/>
    <x v="0"/>
    <x v="2"/>
    <n v="2495520"/>
  </r>
  <r>
    <x v="417"/>
    <n v="1421"/>
    <n v="1724"/>
    <n v="920"/>
    <n v="52090"/>
    <n v="4.0730315114551567"/>
    <x v="0"/>
    <x v="1"/>
    <n v="2449804"/>
  </r>
  <r>
    <x v="418"/>
    <n v="1280"/>
    <n v="1530"/>
    <n v="1240"/>
    <n v="43860"/>
    <n v="3.8072916666666665"/>
    <x v="1"/>
    <x v="2"/>
    <n v="1958400"/>
  </r>
  <r>
    <x v="419"/>
    <n v="1431"/>
    <n v="1710"/>
    <n v="840"/>
    <n v="74170"/>
    <n v="5.7589874990294279"/>
    <x v="2"/>
    <x v="1"/>
    <n v="2447010"/>
  </r>
  <r>
    <x v="420"/>
    <n v="1161"/>
    <n v="1404"/>
    <n v="430"/>
    <n v="58380"/>
    <n v="5.5871375251220217"/>
    <x v="0"/>
    <x v="0"/>
    <n v="1630044"/>
  </r>
  <r>
    <x v="421"/>
    <n v="1175"/>
    <n v="1405"/>
    <n v="810"/>
    <n v="91200"/>
    <n v="8.624113475177305"/>
    <x v="2"/>
    <x v="1"/>
    <n v="1650875"/>
  </r>
  <r>
    <x v="422"/>
    <n v="1395"/>
    <n v="1662"/>
    <n v="920"/>
    <n v="90940"/>
    <n v="7.2433293508562322"/>
    <x v="2"/>
    <x v="1"/>
    <n v="2318490"/>
  </r>
  <r>
    <x v="423"/>
    <n v="1443"/>
    <n v="1755"/>
    <n v="880"/>
    <n v="49330"/>
    <n v="3.7984137984137982"/>
    <x v="0"/>
    <x v="1"/>
    <n v="2532465"/>
  </r>
  <r>
    <x v="424"/>
    <n v="1247"/>
    <n v="1523"/>
    <n v="1350"/>
    <n v="53500"/>
    <n v="4.7669963467878462"/>
    <x v="0"/>
    <x v="2"/>
    <n v="1899181"/>
  </r>
  <r>
    <x v="425"/>
    <n v="1788"/>
    <n v="2133"/>
    <n v="1000"/>
    <n v="54590"/>
    <n v="3.3923688789460602"/>
    <x v="0"/>
    <x v="2"/>
    <n v="3813804"/>
  </r>
  <r>
    <x v="426"/>
    <n v="1138"/>
    <n v="1375"/>
    <n v="1220"/>
    <n v="57450"/>
    <n v="5.6092560046865847"/>
    <x v="0"/>
    <x v="2"/>
    <n v="1564750"/>
  </r>
  <r>
    <x v="427"/>
    <n v="1709"/>
    <n v="2042"/>
    <n v="430"/>
    <n v="33240"/>
    <n v="2.1611078603471814"/>
    <x v="1"/>
    <x v="0"/>
    <n v="3489778"/>
  </r>
  <r>
    <x v="428"/>
    <n v="1777"/>
    <n v="2145"/>
    <n v="520"/>
    <n v="80790"/>
    <n v="5.0515850684674541"/>
    <x v="2"/>
    <x v="0"/>
    <n v="3811665"/>
  </r>
  <r>
    <x v="429"/>
    <n v="1612"/>
    <n v="1918"/>
    <n v="580"/>
    <n v="61000"/>
    <n v="4.2045767852219464"/>
    <x v="0"/>
    <x v="0"/>
    <n v="3091816"/>
  </r>
  <r>
    <x v="430"/>
    <n v="1618"/>
    <n v="1943"/>
    <n v="460"/>
    <n v="47620"/>
    <n v="3.2701551984617496"/>
    <x v="0"/>
    <x v="0"/>
    <n v="3143774"/>
  </r>
  <r>
    <x v="431"/>
    <n v="1311"/>
    <n v="1571"/>
    <n v="470"/>
    <n v="72090"/>
    <n v="6.1098398169336381"/>
    <x v="2"/>
    <x v="0"/>
    <n v="2059581"/>
  </r>
  <r>
    <x v="432"/>
    <n v="1365"/>
    <n v="1638"/>
    <n v="680"/>
    <n v="102920"/>
    <n v="8.3776963776963775"/>
    <x v="2"/>
    <x v="1"/>
    <n v="2235870"/>
  </r>
  <r>
    <x v="433"/>
    <n v="1249"/>
    <n v="1503"/>
    <n v="950"/>
    <n v="61970"/>
    <n v="5.5128547282270262"/>
    <x v="0"/>
    <x v="1"/>
    <n v="1877247"/>
  </r>
  <r>
    <x v="434"/>
    <n v="1373"/>
    <n v="1635"/>
    <n v="840"/>
    <n v="61040"/>
    <n v="4.9397102856680428"/>
    <x v="0"/>
    <x v="1"/>
    <n v="2244855"/>
  </r>
  <r>
    <x v="435"/>
    <n v="1536"/>
    <n v="1836"/>
    <n v="990"/>
    <n v="52060"/>
    <n v="3.7659143518518516"/>
    <x v="0"/>
    <x v="2"/>
    <n v="2820096"/>
  </r>
  <r>
    <x v="436"/>
    <n v="1744"/>
    <n v="2101"/>
    <n v="520"/>
    <n v="69570"/>
    <n v="4.432339449541284"/>
    <x v="0"/>
    <x v="0"/>
    <n v="3664144"/>
  </r>
  <r>
    <x v="437"/>
    <n v="1513"/>
    <n v="1820"/>
    <n v="520"/>
    <n v="66020"/>
    <n v="4.8483513255489461"/>
    <x v="0"/>
    <x v="0"/>
    <n v="2753660"/>
  </r>
  <r>
    <x v="438"/>
    <n v="1297"/>
    <n v="1561"/>
    <n v="1070"/>
    <n v="40000"/>
    <n v="3.4267112139124474"/>
    <x v="1"/>
    <x v="2"/>
    <n v="2024617"/>
  </r>
  <r>
    <x v="439"/>
    <n v="1908"/>
    <n v="2304"/>
    <n v="990"/>
    <n v="79500"/>
    <n v="4.6296296296296298"/>
    <x v="2"/>
    <x v="2"/>
    <n v="4396032"/>
  </r>
  <r>
    <x v="440"/>
    <n v="1721"/>
    <n v="2076"/>
    <n v="710"/>
    <n v="76300"/>
    <n v="4.9260765704693652"/>
    <x v="2"/>
    <x v="1"/>
    <n v="3572796"/>
  </r>
  <r>
    <x v="441"/>
    <n v="1243"/>
    <n v="1491"/>
    <n v="430"/>
    <n v="69030"/>
    <n v="6.1705551086082062"/>
    <x v="0"/>
    <x v="0"/>
    <n v="1853313"/>
  </r>
  <r>
    <x v="442"/>
    <n v="1472"/>
    <n v="1766"/>
    <n v="1290"/>
    <n v="57140"/>
    <n v="4.3131038647342992"/>
    <x v="0"/>
    <x v="2"/>
    <n v="2599552"/>
  </r>
  <r>
    <x v="443"/>
    <n v="1307"/>
    <n v="1570"/>
    <n v="1080"/>
    <n v="41710"/>
    <n v="3.5458641503017936"/>
    <x v="1"/>
    <x v="2"/>
    <n v="2051990"/>
  </r>
  <r>
    <x v="444"/>
    <n v="1628"/>
    <n v="1959"/>
    <n v="890"/>
    <n v="71480"/>
    <n v="4.8785148785148786"/>
    <x v="0"/>
    <x v="1"/>
    <n v="3189252"/>
  </r>
  <r>
    <x v="445"/>
    <n v="1556"/>
    <n v="1869"/>
    <n v="1000"/>
    <n v="33010"/>
    <n v="2.357183661810911"/>
    <x v="1"/>
    <x v="2"/>
    <n v="2908164"/>
  </r>
  <r>
    <x v="446"/>
    <n v="1179"/>
    <n v="1428"/>
    <n v="1290"/>
    <n v="74570"/>
    <n v="7.0276128545848646"/>
    <x v="2"/>
    <x v="2"/>
    <n v="1683612"/>
  </r>
  <r>
    <x v="447"/>
    <n v="1768"/>
    <n v="2123"/>
    <n v="860"/>
    <n v="49590"/>
    <n v="3.1165158371040724"/>
    <x v="0"/>
    <x v="1"/>
    <n v="3753464"/>
  </r>
  <r>
    <x v="448"/>
    <n v="1378"/>
    <n v="1656"/>
    <n v="1010"/>
    <n v="73170"/>
    <n v="5.899854862119013"/>
    <x v="2"/>
    <x v="2"/>
    <n v="2281968"/>
  </r>
  <r>
    <x v="449"/>
    <n v="1685"/>
    <n v="2015"/>
    <n v="1160"/>
    <n v="79220"/>
    <n v="5.2238707550280248"/>
    <x v="2"/>
    <x v="2"/>
    <n v="3395275"/>
  </r>
  <r>
    <x v="450"/>
    <n v="1474"/>
    <n v="1759"/>
    <n v="880"/>
    <n v="75880"/>
    <n v="5.7198854213779589"/>
    <x v="2"/>
    <x v="1"/>
    <n v="2592766"/>
  </r>
  <r>
    <x v="451"/>
    <n v="1794"/>
    <n v="2137"/>
    <n v="670"/>
    <n v="67610"/>
    <n v="4.1874148395887527"/>
    <x v="0"/>
    <x v="1"/>
    <n v="3833778"/>
  </r>
  <r>
    <x v="452"/>
    <n v="1086"/>
    <n v="1291"/>
    <n v="930"/>
    <n v="69090"/>
    <n v="7.0687538367096376"/>
    <x v="0"/>
    <x v="1"/>
    <n v="1402026"/>
  </r>
  <r>
    <x v="453"/>
    <n v="1808"/>
    <n v="2154"/>
    <n v="990"/>
    <n v="35220"/>
    <n v="2.1644542772861355"/>
    <x v="1"/>
    <x v="2"/>
    <n v="3894432"/>
  </r>
  <r>
    <x v="454"/>
    <n v="1501"/>
    <n v="1790"/>
    <n v="450"/>
    <n v="53940"/>
    <n v="3.9928936264712416"/>
    <x v="0"/>
    <x v="0"/>
    <n v="2686790"/>
  </r>
  <r>
    <x v="455"/>
    <n v="1353"/>
    <n v="1598"/>
    <n v="690"/>
    <n v="56660"/>
    <n v="4.65303440913197"/>
    <x v="0"/>
    <x v="1"/>
    <n v="2162094"/>
  </r>
  <r>
    <x v="456"/>
    <n v="1455"/>
    <n v="1757"/>
    <n v="650"/>
    <n v="67520"/>
    <n v="5.1561664757541044"/>
    <x v="0"/>
    <x v="1"/>
    <n v="2556435"/>
  </r>
  <r>
    <x v="457"/>
    <n v="1165"/>
    <n v="1411"/>
    <n v="1020"/>
    <n v="38620"/>
    <n v="3.6833571769194089"/>
    <x v="1"/>
    <x v="2"/>
    <n v="1643815"/>
  </r>
  <r>
    <x v="458"/>
    <n v="1332"/>
    <n v="1610"/>
    <n v="880"/>
    <n v="38890"/>
    <n v="3.2440774107440773"/>
    <x v="1"/>
    <x v="1"/>
    <n v="2144520"/>
  </r>
  <r>
    <x v="459"/>
    <n v="1396"/>
    <n v="1668"/>
    <n v="760"/>
    <n v="79270"/>
    <n v="6.3092964024196112"/>
    <x v="2"/>
    <x v="1"/>
    <n v="2328528"/>
  </r>
  <r>
    <x v="460"/>
    <n v="1513"/>
    <n v="1821"/>
    <n v="690"/>
    <n v="42880"/>
    <n v="3.1490049203201882"/>
    <x v="1"/>
    <x v="1"/>
    <n v="2755173"/>
  </r>
  <r>
    <x v="461"/>
    <n v="1618"/>
    <n v="1940"/>
    <n v="630"/>
    <n v="44240"/>
    <n v="3.0380442246944099"/>
    <x v="1"/>
    <x v="1"/>
    <n v="3138920"/>
  </r>
  <r>
    <x v="462"/>
    <n v="1845"/>
    <n v="2233"/>
    <n v="370"/>
    <n v="43190"/>
    <n v="2.6010237880156581"/>
    <x v="1"/>
    <x v="0"/>
    <n v="4119885"/>
  </r>
  <r>
    <x v="463"/>
    <n v="1172"/>
    <n v="1411"/>
    <n v="460"/>
    <n v="74550"/>
    <n v="7.06769055745165"/>
    <x v="2"/>
    <x v="0"/>
    <n v="1653692"/>
  </r>
  <r>
    <x v="464"/>
    <n v="1436"/>
    <n v="1737"/>
    <n v="770"/>
    <n v="57090"/>
    <n v="4.4173630454967503"/>
    <x v="0"/>
    <x v="1"/>
    <n v="2494332"/>
  </r>
  <r>
    <x v="465"/>
    <n v="1738"/>
    <n v="2065"/>
    <n v="750"/>
    <n v="56480"/>
    <n v="3.6107914588927246"/>
    <x v="0"/>
    <x v="1"/>
    <n v="3588970"/>
  </r>
  <r>
    <x v="466"/>
    <n v="2229"/>
    <n v="2667"/>
    <n v="660"/>
    <n v="87410"/>
    <n v="4.3572105079507502"/>
    <x v="2"/>
    <x v="1"/>
    <n v="5944743"/>
  </r>
  <r>
    <x v="467"/>
    <n v="1490"/>
    <n v="1783"/>
    <n v="730"/>
    <n v="81370"/>
    <n v="6.0678598061148401"/>
    <x v="2"/>
    <x v="1"/>
    <n v="2656670"/>
  </r>
  <r>
    <x v="468"/>
    <n v="1060"/>
    <n v="1279"/>
    <n v="670"/>
    <n v="97360"/>
    <n v="10.20545073375262"/>
    <x v="2"/>
    <x v="1"/>
    <n v="1355740"/>
  </r>
  <r>
    <x v="469"/>
    <n v="2015"/>
    <n v="2436"/>
    <n v="680"/>
    <n v="77960"/>
    <n v="4.2988695891921695"/>
    <x v="2"/>
    <x v="1"/>
    <n v="4908540"/>
  </r>
  <r>
    <x v="470"/>
    <n v="1611"/>
    <n v="1919"/>
    <n v="960"/>
    <n v="71240"/>
    <n v="4.9134423063659565"/>
    <x v="0"/>
    <x v="1"/>
    <n v="3091509"/>
  </r>
  <r>
    <x v="471"/>
    <n v="1187"/>
    <n v="1417"/>
    <n v="1230"/>
    <n v="58940"/>
    <n v="5.5171768229897973"/>
    <x v="0"/>
    <x v="2"/>
    <n v="1681979"/>
  </r>
  <r>
    <x v="472"/>
    <n v="1430"/>
    <n v="1690"/>
    <n v="800"/>
    <n v="78950"/>
    <n v="6.1344211344211343"/>
    <x v="2"/>
    <x v="1"/>
    <n v="2416700"/>
  </r>
  <r>
    <x v="473"/>
    <n v="1543"/>
    <n v="1840"/>
    <n v="450"/>
    <n v="36380"/>
    <n v="2.6197162814142723"/>
    <x v="1"/>
    <x v="0"/>
    <n v="2839120"/>
  </r>
  <r>
    <x v="474"/>
    <n v="1836"/>
    <n v="2195"/>
    <n v="940"/>
    <n v="45160"/>
    <n v="2.7329944323408375"/>
    <x v="1"/>
    <x v="1"/>
    <n v="4030020"/>
  </r>
  <r>
    <x v="475"/>
    <n v="1463"/>
    <n v="1764"/>
    <n v="1060"/>
    <n v="69050"/>
    <n v="5.2441710336447178"/>
    <x v="0"/>
    <x v="2"/>
    <n v="2580732"/>
  </r>
  <r>
    <x v="476"/>
    <n v="1213"/>
    <n v="1462"/>
    <n v="560"/>
    <n v="56830"/>
    <n v="5.205642575799212"/>
    <x v="0"/>
    <x v="0"/>
    <n v="1773406"/>
  </r>
  <r>
    <x v="477"/>
    <n v="1244"/>
    <n v="1480"/>
    <n v="860"/>
    <n v="93530"/>
    <n v="8.3538763844230086"/>
    <x v="2"/>
    <x v="1"/>
    <n v="1841120"/>
  </r>
  <r>
    <x v="478"/>
    <n v="1745"/>
    <n v="2108"/>
    <n v="730"/>
    <n v="46920"/>
    <n v="2.9875835721107928"/>
    <x v="0"/>
    <x v="1"/>
    <n v="3678460"/>
  </r>
  <r>
    <x v="479"/>
    <n v="933"/>
    <n v="1121"/>
    <n v="940"/>
    <n v="55990"/>
    <n v="6.6678575681791115"/>
    <x v="0"/>
    <x v="1"/>
    <n v="1045893"/>
  </r>
  <r>
    <x v="480"/>
    <n v="1764"/>
    <n v="2132"/>
    <n v="920"/>
    <n v="40840"/>
    <n v="2.5724363819601916"/>
    <x v="1"/>
    <x v="1"/>
    <n v="3760848"/>
  </r>
  <r>
    <x v="481"/>
    <n v="1675"/>
    <n v="2002"/>
    <n v="1050"/>
    <n v="64990"/>
    <n v="4.3111111111111109"/>
    <x v="0"/>
    <x v="2"/>
    <n v="3353350"/>
  </r>
  <r>
    <x v="482"/>
    <n v="1688"/>
    <n v="2046"/>
    <n v="380"/>
    <n v="53550"/>
    <n v="3.5248815165876777"/>
    <x v="0"/>
    <x v="0"/>
    <n v="3453648"/>
  </r>
  <r>
    <x v="483"/>
    <n v="1842"/>
    <n v="2204"/>
    <n v="930"/>
    <n v="51320"/>
    <n v="3.0956689588611415"/>
    <x v="0"/>
    <x v="1"/>
    <n v="4059768"/>
  </r>
  <r>
    <x v="484"/>
    <n v="1316"/>
    <n v="1597"/>
    <n v="980"/>
    <n v="36560"/>
    <n v="3.0867950016886185"/>
    <x v="1"/>
    <x v="2"/>
    <n v="2101652"/>
  </r>
  <r>
    <x v="485"/>
    <n v="1440"/>
    <n v="1719"/>
    <n v="580"/>
    <n v="66050"/>
    <n v="5.096450617283951"/>
    <x v="0"/>
    <x v="0"/>
    <n v="2475360"/>
  </r>
  <r>
    <x v="486"/>
    <n v="1760"/>
    <n v="2111"/>
    <n v="680"/>
    <n v="52400"/>
    <n v="3.308080808080808"/>
    <x v="0"/>
    <x v="1"/>
    <n v="3715360"/>
  </r>
  <r>
    <x v="487"/>
    <n v="1323"/>
    <n v="1571"/>
    <n v="850"/>
    <n v="27970"/>
    <n v="2.3490383807844126"/>
    <x v="1"/>
    <x v="1"/>
    <n v="2078433"/>
  </r>
  <r>
    <x v="488"/>
    <n v="1230"/>
    <n v="1466"/>
    <n v="730"/>
    <n v="67100"/>
    <n v="6.0614272809394762"/>
    <x v="0"/>
    <x v="1"/>
    <n v="1803180"/>
  </r>
  <r>
    <x v="489"/>
    <n v="1540"/>
    <n v="1838"/>
    <n v="570"/>
    <n v="43710"/>
    <n v="3.1536796536796539"/>
    <x v="1"/>
    <x v="0"/>
    <n v="2830520"/>
  </r>
  <r>
    <x v="490"/>
    <n v="1167"/>
    <n v="1388"/>
    <n v="620"/>
    <n v="38600"/>
    <n v="3.6751404360658859"/>
    <x v="1"/>
    <x v="1"/>
    <n v="1619796"/>
  </r>
  <r>
    <x v="491"/>
    <n v="1429"/>
    <n v="1695"/>
    <n v="890"/>
    <n v="53890"/>
    <n v="4.1901873882279759"/>
    <x v="0"/>
    <x v="1"/>
    <n v="2422155"/>
  </r>
  <r>
    <x v="492"/>
    <n v="1491"/>
    <n v="1770"/>
    <n v="800"/>
    <n v="52610"/>
    <n v="3.9205603994336387"/>
    <x v="0"/>
    <x v="1"/>
    <n v="2639070"/>
  </r>
  <r>
    <x v="493"/>
    <n v="1313"/>
    <n v="1574"/>
    <n v="920"/>
    <n v="43130"/>
    <n v="3.64982652111365"/>
    <x v="1"/>
    <x v="1"/>
    <n v="2066662"/>
  </r>
  <r>
    <x v="494"/>
    <n v="1609"/>
    <n v="1943"/>
    <n v="920"/>
    <n v="40300"/>
    <n v="2.7829569781092465"/>
    <x v="1"/>
    <x v="1"/>
    <n v="3126287"/>
  </r>
  <r>
    <x v="495"/>
    <n v="1109"/>
    <n v="1342"/>
    <n v="760"/>
    <n v="49750"/>
    <n v="4.984470493938483"/>
    <x v="0"/>
    <x v="1"/>
    <n v="1488278"/>
  </r>
  <r>
    <x v="496"/>
    <n v="1207"/>
    <n v="1440"/>
    <n v="500"/>
    <n v="43840"/>
    <n v="4.0357175734143427"/>
    <x v="1"/>
    <x v="0"/>
    <n v="1738080"/>
  </r>
  <r>
    <x v="497"/>
    <n v="902"/>
    <n v="1087"/>
    <n v="680"/>
    <n v="56820"/>
    <n v="6.9992609016999259"/>
    <x v="0"/>
    <x v="1"/>
    <n v="980474"/>
  </r>
  <r>
    <x v="498"/>
    <n v="1191"/>
    <n v="1422"/>
    <n v="770"/>
    <n v="36350"/>
    <n v="3.3911745498647261"/>
    <x v="1"/>
    <x v="1"/>
    <n v="1693602"/>
  </r>
  <r>
    <x v="499"/>
    <n v="1335"/>
    <n v="1601"/>
    <n v="460"/>
    <n v="50820"/>
    <n v="4.2297128589263417"/>
    <x v="0"/>
    <x v="0"/>
    <n v="2137335"/>
  </r>
  <r>
    <x v="500"/>
    <n v="1382"/>
    <n v="1660"/>
    <n v="1070"/>
    <n v="83720"/>
    <n v="6.730985689017527"/>
    <x v="2"/>
    <x v="2"/>
    <n v="2294120"/>
  </r>
  <r>
    <x v="501"/>
    <n v="1588"/>
    <n v="1906"/>
    <n v="450"/>
    <n v="46970"/>
    <n v="3.2864539602574867"/>
    <x v="0"/>
    <x v="0"/>
    <n v="3026728"/>
  </r>
  <r>
    <x v="502"/>
    <n v="1918"/>
    <n v="2284"/>
    <n v="310"/>
    <n v="78020"/>
    <n v="4.519754373768972"/>
    <x v="2"/>
    <x v="0"/>
    <n v="4380712"/>
  </r>
  <r>
    <x v="503"/>
    <n v="1484"/>
    <n v="1774"/>
    <n v="880"/>
    <n v="45080"/>
    <n v="3.3752620545073375"/>
    <x v="1"/>
    <x v="1"/>
    <n v="2632616"/>
  </r>
  <r>
    <x v="504"/>
    <n v="1334"/>
    <n v="1607"/>
    <n v="370"/>
    <n v="55160"/>
    <n v="4.5943694819257042"/>
    <x v="0"/>
    <x v="0"/>
    <n v="2143738"/>
  </r>
  <r>
    <x v="505"/>
    <n v="1556"/>
    <n v="1846"/>
    <n v="760"/>
    <n v="72020"/>
    <n v="5.142816338189089"/>
    <x v="2"/>
    <x v="1"/>
    <n v="2872376"/>
  </r>
  <r>
    <x v="506"/>
    <n v="1784"/>
    <n v="2142"/>
    <n v="950"/>
    <n v="64010"/>
    <n v="3.986671649227703"/>
    <x v="0"/>
    <x v="1"/>
    <n v="3821328"/>
  </r>
  <r>
    <x v="507"/>
    <n v="1244"/>
    <n v="1477"/>
    <n v="890"/>
    <n v="27840"/>
    <n v="2.4866023579849945"/>
    <x v="1"/>
    <x v="1"/>
    <n v="1837388"/>
  </r>
  <r>
    <x v="508"/>
    <n v="1496"/>
    <n v="1787"/>
    <n v="800"/>
    <n v="58070"/>
    <n v="4.3129827688651217"/>
    <x v="0"/>
    <x v="1"/>
    <n v="2673352"/>
  </r>
  <r>
    <x v="509"/>
    <n v="1719"/>
    <n v="2058"/>
    <n v="700"/>
    <n v="51760"/>
    <n v="3.3456143752827869"/>
    <x v="0"/>
    <x v="1"/>
    <n v="3537702"/>
  </r>
  <r>
    <x v="510"/>
    <n v="1678"/>
    <n v="2022"/>
    <n v="1050"/>
    <n v="66050"/>
    <n v="4.3735929016024366"/>
    <x v="0"/>
    <x v="2"/>
    <n v="3392916"/>
  </r>
  <r>
    <x v="511"/>
    <n v="1247"/>
    <n v="1490"/>
    <n v="330"/>
    <n v="65750"/>
    <n v="5.8585048560990822"/>
    <x v="0"/>
    <x v="0"/>
    <n v="1858030"/>
  </r>
  <r>
    <x v="512"/>
    <n v="1191"/>
    <n v="1421"/>
    <n v="980"/>
    <n v="65820"/>
    <n v="6.1404981808004475"/>
    <x v="0"/>
    <x v="2"/>
    <n v="1692411"/>
  </r>
  <r>
    <x v="513"/>
    <n v="1832"/>
    <n v="2208"/>
    <n v="1090"/>
    <n v="46760"/>
    <n v="2.8360019408054344"/>
    <x v="0"/>
    <x v="2"/>
    <n v="4045056"/>
  </r>
  <r>
    <x v="514"/>
    <n v="1271"/>
    <n v="1523"/>
    <n v="1140"/>
    <n v="50940"/>
    <n v="4.4531864673485444"/>
    <x v="0"/>
    <x v="2"/>
    <n v="1935733"/>
  </r>
  <r>
    <x v="515"/>
    <n v="1735"/>
    <n v="2084"/>
    <n v="820"/>
    <n v="56440"/>
    <n v="3.6144732628882483"/>
    <x v="0"/>
    <x v="1"/>
    <n v="3615740"/>
  </r>
  <r>
    <x v="516"/>
    <n v="1627"/>
    <n v="1948"/>
    <n v="890"/>
    <n v="32610"/>
    <n v="2.2270026633886499"/>
    <x v="1"/>
    <x v="1"/>
    <n v="3169396"/>
  </r>
  <r>
    <x v="517"/>
    <n v="1351"/>
    <n v="1616"/>
    <n v="650"/>
    <n v="62770"/>
    <n v="5.1624311209803437"/>
    <x v="0"/>
    <x v="1"/>
    <n v="2183216"/>
  </r>
  <r>
    <x v="518"/>
    <n v="1520"/>
    <n v="1817"/>
    <n v="850"/>
    <n v="63600"/>
    <n v="4.6491228070175437"/>
    <x v="0"/>
    <x v="1"/>
    <n v="2761840"/>
  </r>
  <r>
    <x v="519"/>
    <n v="1490"/>
    <n v="1788"/>
    <n v="360"/>
    <n v="45840"/>
    <n v="3.4183445190156601"/>
    <x v="1"/>
    <x v="0"/>
    <n v="2664120"/>
  </r>
  <r>
    <x v="520"/>
    <n v="1777"/>
    <n v="2117"/>
    <n v="780"/>
    <n v="38280"/>
    <n v="2.3935471768898893"/>
    <x v="1"/>
    <x v="1"/>
    <n v="3761909"/>
  </r>
  <r>
    <x v="521"/>
    <n v="1688"/>
    <n v="2037"/>
    <n v="590"/>
    <n v="50960"/>
    <n v="3.3543970510795154"/>
    <x v="0"/>
    <x v="0"/>
    <n v="3438456"/>
  </r>
  <r>
    <x v="522"/>
    <n v="1537"/>
    <n v="1836"/>
    <n v="670"/>
    <n v="39480"/>
    <n v="2.8540446757753197"/>
    <x v="1"/>
    <x v="1"/>
    <n v="2821932"/>
  </r>
  <r>
    <x v="523"/>
    <n v="1622"/>
    <n v="1968"/>
    <n v="340"/>
    <n v="69610"/>
    <n v="4.7684614330730239"/>
    <x v="0"/>
    <x v="0"/>
    <n v="3192096"/>
  </r>
  <r>
    <x v="524"/>
    <n v="1148"/>
    <n v="1384"/>
    <n v="730"/>
    <n v="47800"/>
    <n v="4.6264034068912121"/>
    <x v="0"/>
    <x v="1"/>
    <n v="1588832"/>
  </r>
  <r>
    <x v="525"/>
    <n v="1001"/>
    <n v="1194"/>
    <n v="1210"/>
    <n v="44890"/>
    <n v="4.9827949827949825"/>
    <x v="1"/>
    <x v="2"/>
    <n v="1195194"/>
  </r>
  <r>
    <x v="526"/>
    <n v="1857"/>
    <n v="2236"/>
    <n v="1280"/>
    <n v="67420"/>
    <n v="4.0339855202536947"/>
    <x v="0"/>
    <x v="2"/>
    <n v="4152252"/>
  </r>
  <r>
    <x v="527"/>
    <n v="1552"/>
    <n v="1869"/>
    <n v="710"/>
    <n v="78870"/>
    <n v="5.6464776632302405"/>
    <x v="2"/>
    <x v="1"/>
    <n v="2900688"/>
  </r>
  <r>
    <x v="528"/>
    <n v="1700"/>
    <n v="2064"/>
    <n v="940"/>
    <n v="70310"/>
    <n v="4.5954248366013069"/>
    <x v="0"/>
    <x v="1"/>
    <n v="3508800"/>
  </r>
  <r>
    <x v="529"/>
    <n v="1554"/>
    <n v="1844"/>
    <n v="670"/>
    <n v="38530"/>
    <n v="2.7548977548977547"/>
    <x v="1"/>
    <x v="1"/>
    <n v="2865576"/>
  </r>
  <r>
    <x v="530"/>
    <n v="1482"/>
    <n v="1777"/>
    <n v="800"/>
    <n v="77570"/>
    <n v="5.8157144999250265"/>
    <x v="2"/>
    <x v="1"/>
    <n v="2633514"/>
  </r>
  <r>
    <x v="531"/>
    <n v="1275"/>
    <n v="1517"/>
    <n v="790"/>
    <n v="59920"/>
    <n v="5.2217864923747275"/>
    <x v="0"/>
    <x v="1"/>
    <n v="1934175"/>
  </r>
  <r>
    <x v="532"/>
    <n v="1642"/>
    <n v="1981"/>
    <n v="720"/>
    <n v="54450"/>
    <n v="3.6845310596833132"/>
    <x v="0"/>
    <x v="1"/>
    <n v="3252802"/>
  </r>
  <r>
    <x v="533"/>
    <n v="1381"/>
    <n v="1633"/>
    <n v="1270"/>
    <n v="50250"/>
    <n v="4.042964035722906"/>
    <x v="0"/>
    <x v="2"/>
    <n v="2255173"/>
  </r>
  <r>
    <x v="534"/>
    <n v="1381"/>
    <n v="1634"/>
    <n v="930"/>
    <n v="30790"/>
    <n v="2.4772708987046426"/>
    <x v="1"/>
    <x v="1"/>
    <n v="2256554"/>
  </r>
  <r>
    <x v="535"/>
    <n v="1057"/>
    <n v="1262"/>
    <n v="1490"/>
    <n v="35420"/>
    <n v="3.7233259749816043"/>
    <x v="1"/>
    <x v="2"/>
    <n v="1333934"/>
  </r>
  <r>
    <x v="536"/>
    <n v="1192"/>
    <n v="1445"/>
    <n v="810"/>
    <n v="43470"/>
    <n v="4.0520134228187921"/>
    <x v="1"/>
    <x v="1"/>
    <n v="1722440"/>
  </r>
  <r>
    <x v="537"/>
    <n v="1601"/>
    <n v="1920"/>
    <n v="600"/>
    <n v="61000"/>
    <n v="4.2334651953640083"/>
    <x v="0"/>
    <x v="1"/>
    <n v="3073920"/>
  </r>
  <r>
    <x v="538"/>
    <n v="1622"/>
    <n v="1968"/>
    <n v="210"/>
    <n v="64780"/>
    <n v="4.4375941909850667"/>
    <x v="0"/>
    <x v="0"/>
    <n v="3192096"/>
  </r>
  <r>
    <x v="539"/>
    <n v="1607"/>
    <n v="1909"/>
    <n v="460"/>
    <n v="39030"/>
    <n v="2.6986102468367559"/>
    <x v="1"/>
    <x v="0"/>
    <n v="3067763"/>
  </r>
  <r>
    <x v="540"/>
    <n v="2214"/>
    <n v="2647"/>
    <n v="740"/>
    <n v="65900"/>
    <n v="3.3072367760714645"/>
    <x v="0"/>
    <x v="1"/>
    <n v="5860458"/>
  </r>
  <r>
    <x v="541"/>
    <n v="1633"/>
    <n v="1936"/>
    <n v="1320"/>
    <n v="46050"/>
    <n v="3.1332925086752397"/>
    <x v="1"/>
    <x v="2"/>
    <n v="3161488"/>
  </r>
  <r>
    <x v="542"/>
    <n v="1546"/>
    <n v="1845"/>
    <n v="760"/>
    <n v="59070"/>
    <n v="4.2453643811987929"/>
    <x v="0"/>
    <x v="1"/>
    <n v="2852370"/>
  </r>
  <r>
    <x v="543"/>
    <n v="1475"/>
    <n v="1753"/>
    <n v="920"/>
    <n v="44670"/>
    <n v="3.3649717514124293"/>
    <x v="1"/>
    <x v="1"/>
    <n v="2585675"/>
  </r>
  <r>
    <x v="544"/>
    <n v="1270"/>
    <n v="1519"/>
    <n v="920"/>
    <n v="58390"/>
    <n v="5.1084864391951008"/>
    <x v="0"/>
    <x v="1"/>
    <n v="1929130"/>
  </r>
  <r>
    <x v="545"/>
    <n v="1185"/>
    <n v="1420"/>
    <n v="880"/>
    <n v="80370"/>
    <n v="7.5358649789029535"/>
    <x v="2"/>
    <x v="1"/>
    <n v="1682700"/>
  </r>
  <r>
    <x v="546"/>
    <n v="1614"/>
    <n v="1938"/>
    <n v="1110"/>
    <n v="53230"/>
    <n v="3.6644637202258021"/>
    <x v="0"/>
    <x v="2"/>
    <n v="3127932"/>
  </r>
  <r>
    <x v="547"/>
    <n v="1141"/>
    <n v="1353"/>
    <n v="1370"/>
    <n v="72000"/>
    <n v="7.0113935144609991"/>
    <x v="2"/>
    <x v="2"/>
    <n v="1543773"/>
  </r>
  <r>
    <x v="548"/>
    <n v="1244"/>
    <n v="1481"/>
    <n v="410"/>
    <n v="84040"/>
    <n v="7.5062522329403363"/>
    <x v="2"/>
    <x v="0"/>
    <n v="1842364"/>
  </r>
  <r>
    <x v="549"/>
    <n v="869"/>
    <n v="1050"/>
    <n v="850"/>
    <n v="52540"/>
    <n v="6.7178110216084903"/>
    <x v="0"/>
    <x v="1"/>
    <n v="912450"/>
  </r>
  <r>
    <x v="550"/>
    <n v="2049"/>
    <n v="2465"/>
    <n v="720"/>
    <n v="63510"/>
    <n v="3.4439564014966648"/>
    <x v="0"/>
    <x v="1"/>
    <n v="5050785"/>
  </r>
  <r>
    <x v="551"/>
    <n v="1883"/>
    <n v="2262"/>
    <n v="570"/>
    <n v="42240"/>
    <n v="2.4924765445211543"/>
    <x v="1"/>
    <x v="0"/>
    <n v="4259346"/>
  </r>
  <r>
    <x v="552"/>
    <n v="1526"/>
    <n v="1842"/>
    <n v="690"/>
    <n v="39580"/>
    <n v="2.8818989369448085"/>
    <x v="1"/>
    <x v="1"/>
    <n v="2810892"/>
  </r>
  <r>
    <x v="553"/>
    <n v="1165"/>
    <n v="1390"/>
    <n v="1220"/>
    <n v="54610"/>
    <n v="5.2083929422985218"/>
    <x v="0"/>
    <x v="2"/>
    <n v="1619350"/>
  </r>
  <r>
    <x v="554"/>
    <n v="1832"/>
    <n v="2185"/>
    <n v="840"/>
    <n v="87330"/>
    <n v="5.2965793304221256"/>
    <x v="2"/>
    <x v="1"/>
    <n v="4002920"/>
  </r>
  <r>
    <x v="555"/>
    <n v="1723"/>
    <n v="2072"/>
    <n v="560"/>
    <n v="88410"/>
    <n v="5.7012961888179534"/>
    <x v="2"/>
    <x v="0"/>
    <n v="3570056"/>
  </r>
  <r>
    <x v="556"/>
    <n v="932"/>
    <n v="1138"/>
    <n v="820"/>
    <n v="89760"/>
    <n v="10.701001430615165"/>
    <x v="2"/>
    <x v="1"/>
    <n v="1060616"/>
  </r>
  <r>
    <x v="557"/>
    <n v="1137"/>
    <n v="1374"/>
    <n v="700"/>
    <n v="101780"/>
    <n v="9.9462523209225058"/>
    <x v="2"/>
    <x v="1"/>
    <n v="1562238"/>
  </r>
  <r>
    <x v="558"/>
    <n v="1231"/>
    <n v="1472"/>
    <n v="810"/>
    <n v="70290"/>
    <n v="6.3444354183590574"/>
    <x v="0"/>
    <x v="1"/>
    <n v="1812032"/>
  </r>
  <r>
    <x v="559"/>
    <n v="1237"/>
    <n v="1512"/>
    <n v="1070"/>
    <n v="88210"/>
    <n v="7.9232911165004944"/>
    <x v="2"/>
    <x v="2"/>
    <n v="1870344"/>
  </r>
  <r>
    <x v="560"/>
    <n v="1371"/>
    <n v="1650"/>
    <n v="540"/>
    <n v="87160"/>
    <n v="7.0637815057946352"/>
    <x v="2"/>
    <x v="0"/>
    <n v="2262150"/>
  </r>
  <r>
    <x v="561"/>
    <n v="1767"/>
    <n v="2158"/>
    <n v="530"/>
    <n v="41540"/>
    <n v="2.6120857699805069"/>
    <x v="1"/>
    <x v="0"/>
    <n v="3813186"/>
  </r>
  <r>
    <x v="562"/>
    <n v="1748"/>
    <n v="2092"/>
    <n v="580"/>
    <n v="49170"/>
    <n v="3.1254767353165525"/>
    <x v="0"/>
    <x v="0"/>
    <n v="3656816"/>
  </r>
  <r>
    <x v="563"/>
    <n v="1212"/>
    <n v="1440"/>
    <n v="500"/>
    <n v="63950"/>
    <n v="5.8626696002933629"/>
    <x v="0"/>
    <x v="0"/>
    <n v="1745280"/>
  </r>
  <r>
    <x v="564"/>
    <n v="1466"/>
    <n v="1743"/>
    <n v="1200"/>
    <n v="70810"/>
    <n v="5.36683340912536"/>
    <x v="0"/>
    <x v="2"/>
    <n v="2555238"/>
  </r>
  <r>
    <x v="565"/>
    <n v="1152"/>
    <n v="1386"/>
    <n v="980"/>
    <n v="49590"/>
    <n v="4.7829861111111107"/>
    <x v="0"/>
    <x v="2"/>
    <n v="1596672"/>
  </r>
  <r>
    <x v="566"/>
    <n v="1439"/>
    <n v="1703"/>
    <n v="1000"/>
    <n v="67290"/>
    <n v="5.1957377808663425"/>
    <x v="0"/>
    <x v="2"/>
    <n v="2450617"/>
  </r>
  <r>
    <x v="567"/>
    <n v="2026"/>
    <n v="2400"/>
    <n v="720"/>
    <n v="51240"/>
    <n v="2.8101349128002631"/>
    <x v="0"/>
    <x v="1"/>
    <n v="4862400"/>
  </r>
  <r>
    <x v="568"/>
    <n v="1772"/>
    <n v="2146"/>
    <n v="1030"/>
    <n v="48540"/>
    <n v="3.0436418359668922"/>
    <x v="0"/>
    <x v="2"/>
    <n v="3802712"/>
  </r>
  <r>
    <x v="569"/>
    <n v="1511"/>
    <n v="1822"/>
    <n v="420"/>
    <n v="72410"/>
    <n v="5.3246562247224061"/>
    <x v="2"/>
    <x v="0"/>
    <n v="2753042"/>
  </r>
  <r>
    <x v="570"/>
    <n v="1199"/>
    <n v="1461"/>
    <n v="1070"/>
    <n v="54370"/>
    <n v="5.0384579742377911"/>
    <x v="0"/>
    <x v="2"/>
    <n v="1751739"/>
  </r>
  <r>
    <x v="571"/>
    <n v="1834"/>
    <n v="2184"/>
    <n v="830"/>
    <n v="94460"/>
    <n v="5.7227674784926696"/>
    <x v="2"/>
    <x v="1"/>
    <n v="4005456"/>
  </r>
  <r>
    <x v="572"/>
    <n v="1143"/>
    <n v="1375"/>
    <n v="940"/>
    <n v="85160"/>
    <n v="8.2784096432390388"/>
    <x v="2"/>
    <x v="1"/>
    <n v="1571625"/>
  </r>
  <r>
    <x v="573"/>
    <n v="1494"/>
    <n v="1794"/>
    <n v="550"/>
    <n v="52130"/>
    <n v="3.8769894392384354"/>
    <x v="0"/>
    <x v="0"/>
    <n v="2680236"/>
  </r>
  <r>
    <x v="574"/>
    <n v="1770"/>
    <n v="2131"/>
    <n v="1140"/>
    <n v="54650"/>
    <n v="3.4306340238543629"/>
    <x v="0"/>
    <x v="2"/>
    <n v="3771870"/>
  </r>
  <r>
    <x v="575"/>
    <n v="1455"/>
    <n v="1747"/>
    <n v="750"/>
    <n v="69320"/>
    <n v="5.2936235204276443"/>
    <x v="0"/>
    <x v="1"/>
    <n v="2541885"/>
  </r>
  <r>
    <x v="576"/>
    <n v="1141"/>
    <n v="1372"/>
    <n v="620"/>
    <n v="51480"/>
    <n v="5.0131463628396142"/>
    <x v="0"/>
    <x v="1"/>
    <n v="1565452"/>
  </r>
  <r>
    <x v="577"/>
    <n v="1586"/>
    <n v="1886"/>
    <n v="660"/>
    <n v="50060"/>
    <n v="3.5070758021577695"/>
    <x v="0"/>
    <x v="1"/>
    <n v="2991196"/>
  </r>
  <r>
    <x v="578"/>
    <n v="1701"/>
    <n v="2034"/>
    <n v="660"/>
    <n v="62180"/>
    <n v="4.0616630740087531"/>
    <x v="0"/>
    <x v="1"/>
    <n v="3459834"/>
  </r>
  <r>
    <x v="579"/>
    <n v="1860"/>
    <n v="2246"/>
    <n v="410"/>
    <n v="79780"/>
    <n v="4.7658303464755081"/>
    <x v="2"/>
    <x v="0"/>
    <n v="4177560"/>
  </r>
  <r>
    <x v="580"/>
    <n v="1167"/>
    <n v="1406"/>
    <n v="440"/>
    <n v="42860"/>
    <n v="4.0807388365228983"/>
    <x v="1"/>
    <x v="0"/>
    <n v="1640802"/>
  </r>
  <r>
    <x v="581"/>
    <n v="1424"/>
    <n v="1716"/>
    <n v="630"/>
    <n v="54410"/>
    <n v="4.2454744069912609"/>
    <x v="0"/>
    <x v="1"/>
    <n v="2443584"/>
  </r>
  <r>
    <x v="582"/>
    <n v="1710"/>
    <n v="2053"/>
    <n v="730"/>
    <n v="69390"/>
    <n v="4.5087719298245617"/>
    <x v="0"/>
    <x v="1"/>
    <n v="3510630"/>
  </r>
  <r>
    <x v="583"/>
    <n v="1408"/>
    <n v="1708"/>
    <n v="220"/>
    <n v="42810"/>
    <n v="3.378314393939394"/>
    <x v="1"/>
    <x v="0"/>
    <n v="2404864"/>
  </r>
  <r>
    <x v="584"/>
    <n v="1517"/>
    <n v="1831"/>
    <n v="610"/>
    <n v="30840"/>
    <n v="2.2588442100637223"/>
    <x v="1"/>
    <x v="1"/>
    <n v="2777627"/>
  </r>
  <r>
    <x v="585"/>
    <n v="1227"/>
    <n v="1476"/>
    <n v="720"/>
    <n v="56260"/>
    <n v="5.0946300824051436"/>
    <x v="0"/>
    <x v="1"/>
    <n v="1811052"/>
  </r>
  <r>
    <x v="586"/>
    <n v="1609"/>
    <n v="1930"/>
    <n v="740"/>
    <n v="76470"/>
    <n v="5.2807126579656103"/>
    <x v="2"/>
    <x v="1"/>
    <n v="3105370"/>
  </r>
  <r>
    <x v="587"/>
    <n v="1553"/>
    <n v="1831"/>
    <n v="740"/>
    <n v="35680"/>
    <n v="2.5527652572082706"/>
    <x v="1"/>
    <x v="1"/>
    <n v="2843543"/>
  </r>
  <r>
    <x v="588"/>
    <n v="1814"/>
    <n v="2174"/>
    <n v="770"/>
    <n v="90070"/>
    <n v="5.516966801421046"/>
    <x v="2"/>
    <x v="1"/>
    <n v="3943636"/>
  </r>
  <r>
    <x v="589"/>
    <n v="1240"/>
    <n v="1493"/>
    <n v="590"/>
    <n v="33120"/>
    <n v="2.967741935483871"/>
    <x v="1"/>
    <x v="0"/>
    <n v="1851320"/>
  </r>
  <r>
    <x v="590"/>
    <n v="1206"/>
    <n v="1437"/>
    <n v="1330"/>
    <n v="54060"/>
    <n v="4.9806522940851297"/>
    <x v="0"/>
    <x v="2"/>
    <n v="1733022"/>
  </r>
  <r>
    <x v="591"/>
    <n v="1847"/>
    <n v="2186"/>
    <n v="910"/>
    <n v="75120"/>
    <n v="4.5190398844973831"/>
    <x v="2"/>
    <x v="1"/>
    <n v="4037542"/>
  </r>
  <r>
    <x v="592"/>
    <n v="1009"/>
    <n v="1202"/>
    <n v="330"/>
    <n v="41600"/>
    <n v="4.5809932826781194"/>
    <x v="1"/>
    <x v="0"/>
    <n v="1212818"/>
  </r>
  <r>
    <x v="593"/>
    <n v="1624"/>
    <n v="1946"/>
    <n v="870"/>
    <n v="20270"/>
    <n v="1.3868363437328954"/>
    <x v="1"/>
    <x v="1"/>
    <n v="3160304"/>
  </r>
  <r>
    <x v="594"/>
    <n v="1612"/>
    <n v="1931"/>
    <n v="790"/>
    <n v="60060"/>
    <n v="4.139784946236559"/>
    <x v="0"/>
    <x v="1"/>
    <n v="3112772"/>
  </r>
  <r>
    <x v="595"/>
    <n v="1498"/>
    <n v="1805"/>
    <n v="1270"/>
    <n v="82270"/>
    <n v="6.1022103545468029"/>
    <x v="2"/>
    <x v="2"/>
    <n v="2703890"/>
  </r>
  <r>
    <x v="596"/>
    <n v="946"/>
    <n v="1125"/>
    <n v="590"/>
    <n v="29170"/>
    <n v="3.4261216819356353"/>
    <x v="1"/>
    <x v="0"/>
    <n v="1064250"/>
  </r>
  <r>
    <x v="597"/>
    <n v="1563"/>
    <n v="1872"/>
    <n v="1080"/>
    <n v="68420"/>
    <n v="4.8638657851709679"/>
    <x v="0"/>
    <x v="2"/>
    <n v="2925936"/>
  </r>
  <r>
    <x v="598"/>
    <n v="1664"/>
    <n v="2016"/>
    <n v="830"/>
    <n v="59130"/>
    <n v="3.9483173076923075"/>
    <x v="0"/>
    <x v="1"/>
    <n v="3354624"/>
  </r>
  <r>
    <x v="599"/>
    <n v="1619"/>
    <n v="1947"/>
    <n v="910"/>
    <n v="74330"/>
    <n v="5.1012284675039465"/>
    <x v="2"/>
    <x v="1"/>
    <n v="3152193"/>
  </r>
  <r>
    <x v="600"/>
    <n v="1433"/>
    <n v="1722"/>
    <n v="830"/>
    <n v="77080"/>
    <n v="5.9765837016360397"/>
    <x v="2"/>
    <x v="1"/>
    <n v="2467626"/>
  </r>
  <r>
    <x v="601"/>
    <n v="1241"/>
    <n v="1489"/>
    <n v="1380"/>
    <n v="76250"/>
    <n v="6.8269316859163753"/>
    <x v="2"/>
    <x v="2"/>
    <n v="1847849"/>
  </r>
  <r>
    <x v="602"/>
    <n v="1429"/>
    <n v="1720"/>
    <n v="1180"/>
    <n v="59540"/>
    <n v="4.6295000388772261"/>
    <x v="0"/>
    <x v="2"/>
    <n v="2457880"/>
  </r>
  <r>
    <x v="603"/>
    <n v="1241"/>
    <n v="1488"/>
    <n v="770"/>
    <n v="54690"/>
    <n v="4.8965887724952992"/>
    <x v="0"/>
    <x v="1"/>
    <n v="1846608"/>
  </r>
  <r>
    <x v="604"/>
    <n v="1078"/>
    <n v="1306"/>
    <n v="680"/>
    <n v="84360"/>
    <n v="8.6951144094001229"/>
    <x v="2"/>
    <x v="1"/>
    <n v="1407868"/>
  </r>
  <r>
    <x v="605"/>
    <n v="1690"/>
    <n v="2065"/>
    <n v="910"/>
    <n v="51420"/>
    <n v="3.3806706114398422"/>
    <x v="0"/>
    <x v="1"/>
    <n v="3489850"/>
  </r>
  <r>
    <x v="606"/>
    <n v="1289"/>
    <n v="1536"/>
    <n v="540"/>
    <n v="65120"/>
    <n v="5.6133091974829759"/>
    <x v="0"/>
    <x v="0"/>
    <n v="1979904"/>
  </r>
  <r>
    <x v="607"/>
    <n v="1581"/>
    <n v="1894"/>
    <n v="760"/>
    <n v="49380"/>
    <n v="3.4703773982711366"/>
    <x v="0"/>
    <x v="1"/>
    <n v="2994414"/>
  </r>
  <r>
    <x v="608"/>
    <n v="1608"/>
    <n v="1945"/>
    <n v="760"/>
    <n v="37830"/>
    <n v="2.6140132669983416"/>
    <x v="1"/>
    <x v="1"/>
    <n v="3127560"/>
  </r>
  <r>
    <x v="609"/>
    <n v="1344"/>
    <n v="1608"/>
    <n v="730"/>
    <n v="35980"/>
    <n v="2.9745370370370372"/>
    <x v="1"/>
    <x v="1"/>
    <n v="2161152"/>
  </r>
  <r>
    <x v="610"/>
    <n v="1513"/>
    <n v="1804"/>
    <n v="430"/>
    <n v="69190"/>
    <n v="5.0811485642946321"/>
    <x v="0"/>
    <x v="0"/>
    <n v="2729452"/>
  </r>
  <r>
    <x v="611"/>
    <n v="1529"/>
    <n v="1839"/>
    <n v="1000"/>
    <n v="50590"/>
    <n v="3.6763316619431725"/>
    <x v="0"/>
    <x v="2"/>
    <n v="2811831"/>
  </r>
  <r>
    <x v="612"/>
    <n v="1677"/>
    <n v="2014"/>
    <n v="660"/>
    <n v="60800"/>
    <n v="4.02835751672961"/>
    <x v="0"/>
    <x v="1"/>
    <n v="3377478"/>
  </r>
  <r>
    <x v="613"/>
    <n v="1015"/>
    <n v="1229"/>
    <n v="930"/>
    <n v="31180"/>
    <n v="3.4132457580733444"/>
    <x v="1"/>
    <x v="1"/>
    <n v="1247435"/>
  </r>
  <r>
    <x v="614"/>
    <n v="1438"/>
    <n v="1751"/>
    <n v="760"/>
    <n v="77790"/>
    <n v="6.0106629578117756"/>
    <x v="2"/>
    <x v="1"/>
    <n v="2517938"/>
  </r>
  <r>
    <x v="615"/>
    <n v="1426"/>
    <n v="1718"/>
    <n v="370"/>
    <n v="47570"/>
    <n v="3.7065606981455508"/>
    <x v="0"/>
    <x v="0"/>
    <n v="2449868"/>
  </r>
  <r>
    <x v="616"/>
    <n v="1412"/>
    <n v="1701"/>
    <n v="630"/>
    <n v="69130"/>
    <n v="5.4398803903053192"/>
    <x v="0"/>
    <x v="1"/>
    <n v="2401812"/>
  </r>
  <r>
    <x v="617"/>
    <n v="1622"/>
    <n v="1944"/>
    <n v="360"/>
    <n v="75970"/>
    <n v="5.2041375530894642"/>
    <x v="2"/>
    <x v="0"/>
    <n v="3153168"/>
  </r>
  <r>
    <x v="618"/>
    <n v="1503"/>
    <n v="1791"/>
    <n v="630"/>
    <n v="68350"/>
    <n v="5.0528572484660312"/>
    <x v="0"/>
    <x v="1"/>
    <n v="2691873"/>
  </r>
  <r>
    <x v="619"/>
    <n v="1501"/>
    <n v="1789"/>
    <n v="670"/>
    <n v="41680"/>
    <n v="3.0853505070693612"/>
    <x v="1"/>
    <x v="1"/>
    <n v="2685289"/>
  </r>
  <r>
    <x v="620"/>
    <n v="1971"/>
    <n v="2342"/>
    <n v="690"/>
    <n v="86560"/>
    <n v="4.8796437228705116"/>
    <x v="2"/>
    <x v="1"/>
    <n v="4616082"/>
  </r>
  <r>
    <x v="621"/>
    <n v="1383"/>
    <n v="1687"/>
    <n v="830"/>
    <n v="81390"/>
    <n v="6.5389250421788381"/>
    <x v="2"/>
    <x v="1"/>
    <n v="2333121"/>
  </r>
  <r>
    <x v="622"/>
    <n v="1371"/>
    <n v="1635"/>
    <n v="720"/>
    <n v="50730"/>
    <n v="4.1113542426452714"/>
    <x v="0"/>
    <x v="1"/>
    <n v="2241585"/>
  </r>
  <r>
    <x v="623"/>
    <n v="1508"/>
    <n v="1823"/>
    <n v="520"/>
    <n v="71290"/>
    <n v="5.252726201002063"/>
    <x v="0"/>
    <x v="0"/>
    <n v="2749084"/>
  </r>
  <r>
    <x v="624"/>
    <n v="1057"/>
    <n v="1284"/>
    <n v="750"/>
    <n v="70110"/>
    <n v="7.3699148533585621"/>
    <x v="0"/>
    <x v="1"/>
    <n v="1357188"/>
  </r>
  <r>
    <x v="625"/>
    <n v="1411"/>
    <n v="1680"/>
    <n v="1070"/>
    <n v="61590"/>
    <n v="4.8499881880463027"/>
    <x v="0"/>
    <x v="2"/>
    <n v="2370480"/>
  </r>
  <r>
    <x v="626"/>
    <n v="1466"/>
    <n v="1746"/>
    <n v="590"/>
    <n v="69370"/>
    <n v="5.2576928907078972"/>
    <x v="0"/>
    <x v="0"/>
    <n v="2559636"/>
  </r>
  <r>
    <x v="627"/>
    <n v="1545"/>
    <n v="1888"/>
    <n v="600"/>
    <n v="67110"/>
    <n v="4.8263214670981665"/>
    <x v="0"/>
    <x v="1"/>
    <n v="2916960"/>
  </r>
  <r>
    <x v="628"/>
    <n v="2044"/>
    <n v="2408"/>
    <n v="380"/>
    <n v="82020"/>
    <n v="4.4585779517286364"/>
    <x v="2"/>
    <x v="0"/>
    <n v="4921952"/>
  </r>
  <r>
    <x v="629"/>
    <n v="1887"/>
    <n v="2264"/>
    <n v="830"/>
    <n v="62050"/>
    <n v="3.6536536536536537"/>
    <x v="0"/>
    <x v="1"/>
    <n v="4272168"/>
  </r>
  <r>
    <x v="630"/>
    <n v="1505"/>
    <n v="1836"/>
    <n v="940"/>
    <n v="61730"/>
    <n v="4.557401255075674"/>
    <x v="0"/>
    <x v="1"/>
    <n v="2763180"/>
  </r>
  <r>
    <x v="631"/>
    <n v="1422"/>
    <n v="1722"/>
    <n v="560"/>
    <n v="58660"/>
    <n v="4.5835286763556802"/>
    <x v="0"/>
    <x v="0"/>
    <n v="2448684"/>
  </r>
  <r>
    <x v="632"/>
    <n v="1564"/>
    <n v="1869"/>
    <n v="1030"/>
    <n v="53370"/>
    <n v="3.7915601023017902"/>
    <x v="0"/>
    <x v="2"/>
    <n v="2923116"/>
  </r>
  <r>
    <x v="633"/>
    <n v="1510"/>
    <n v="1810"/>
    <n v="730"/>
    <n v="39700"/>
    <n v="2.9212656364974245"/>
    <x v="1"/>
    <x v="1"/>
    <n v="2733100"/>
  </r>
  <r>
    <x v="634"/>
    <n v="1568"/>
    <n v="1920"/>
    <n v="890"/>
    <n v="53750"/>
    <n v="3.8088151927437641"/>
    <x v="0"/>
    <x v="1"/>
    <n v="3010560"/>
  </r>
  <r>
    <x v="635"/>
    <n v="1933"/>
    <n v="2338"/>
    <n v="1140"/>
    <n v="44730"/>
    <n v="2.5711329539575787"/>
    <x v="1"/>
    <x v="2"/>
    <n v="4519354"/>
  </r>
  <r>
    <x v="636"/>
    <n v="1501"/>
    <n v="1822"/>
    <n v="590"/>
    <n v="49350"/>
    <n v="3.6531201421274706"/>
    <x v="0"/>
    <x v="0"/>
    <n v="2734822"/>
  </r>
  <r>
    <x v="637"/>
    <n v="1593"/>
    <n v="1911"/>
    <n v="580"/>
    <n v="43340"/>
    <n v="3.0229476180511963"/>
    <x v="1"/>
    <x v="0"/>
    <n v="3044223"/>
  </r>
  <r>
    <x v="638"/>
    <n v="1812"/>
    <n v="2189"/>
    <n v="310"/>
    <n v="78090"/>
    <n v="4.7884473877851361"/>
    <x v="2"/>
    <x v="0"/>
    <n v="3966468"/>
  </r>
  <r>
    <x v="639"/>
    <n v="1580"/>
    <n v="1895"/>
    <n v="720"/>
    <n v="54950"/>
    <n v="3.8642756680731365"/>
    <x v="0"/>
    <x v="1"/>
    <n v="2994100"/>
  </r>
  <r>
    <x v="640"/>
    <n v="1440"/>
    <n v="1749"/>
    <n v="490"/>
    <n v="75530"/>
    <n v="5.8279320987654319"/>
    <x v="2"/>
    <x v="0"/>
    <n v="2518560"/>
  </r>
  <r>
    <x v="641"/>
    <n v="1100"/>
    <n v="1331"/>
    <n v="1010"/>
    <n v="57330"/>
    <n v="5.790909090909091"/>
    <x v="0"/>
    <x v="2"/>
    <n v="1464100"/>
  </r>
  <r>
    <x v="642"/>
    <n v="1534"/>
    <n v="1841"/>
    <n v="680"/>
    <n v="87930"/>
    <n v="6.36897001303781"/>
    <x v="2"/>
    <x v="1"/>
    <n v="2824094"/>
  </r>
  <r>
    <x v="643"/>
    <n v="1299"/>
    <n v="1555"/>
    <n v="1020"/>
    <n v="56850"/>
    <n v="4.8627149089042856"/>
    <x v="0"/>
    <x v="2"/>
    <n v="2019945"/>
  </r>
  <r>
    <x v="644"/>
    <n v="1767"/>
    <n v="2121"/>
    <n v="1050"/>
    <n v="78430"/>
    <n v="4.9317738791423"/>
    <x v="2"/>
    <x v="2"/>
    <n v="3747807"/>
  </r>
  <r>
    <x v="645"/>
    <n v="1368"/>
    <n v="1649"/>
    <n v="740"/>
    <n v="63660"/>
    <n v="5.1705653021442499"/>
    <x v="0"/>
    <x v="1"/>
    <n v="2255832"/>
  </r>
  <r>
    <x v="646"/>
    <n v="1393"/>
    <n v="1670"/>
    <n v="410"/>
    <n v="62960"/>
    <n v="5.0219350721863281"/>
    <x v="0"/>
    <x v="0"/>
    <n v="2326310"/>
  </r>
  <r>
    <x v="647"/>
    <n v="1327"/>
    <n v="1590"/>
    <n v="770"/>
    <n v="81870"/>
    <n v="6.855061542326049"/>
    <x v="2"/>
    <x v="1"/>
    <n v="2109930"/>
  </r>
  <r>
    <x v="648"/>
    <n v="1514"/>
    <n v="1794"/>
    <n v="1400"/>
    <n v="54820"/>
    <n v="4.0231909584617647"/>
    <x v="0"/>
    <x v="2"/>
    <n v="2716116"/>
  </r>
  <r>
    <x v="649"/>
    <n v="1989"/>
    <n v="2414"/>
    <n v="860"/>
    <n v="116320"/>
    <n v="6.4979610077649292"/>
    <x v="2"/>
    <x v="1"/>
    <n v="4801446"/>
  </r>
  <r>
    <x v="650"/>
    <n v="1334"/>
    <n v="1584"/>
    <n v="840"/>
    <n v="57200"/>
    <n v="4.7642845244044647"/>
    <x v="0"/>
    <x v="1"/>
    <n v="2113056"/>
  </r>
  <r>
    <x v="651"/>
    <n v="1533"/>
    <n v="1817"/>
    <n v="950"/>
    <n v="84360"/>
    <n v="6.1143726897151556"/>
    <x v="2"/>
    <x v="1"/>
    <n v="2785461"/>
  </r>
  <r>
    <x v="652"/>
    <n v="1809"/>
    <n v="2145"/>
    <n v="940"/>
    <n v="36530"/>
    <n v="2.2437196732387443"/>
    <x v="1"/>
    <x v="1"/>
    <n v="3880305"/>
  </r>
  <r>
    <x v="653"/>
    <n v="1607"/>
    <n v="1933"/>
    <n v="930"/>
    <n v="81260"/>
    <n v="5.6184747286178522"/>
    <x v="2"/>
    <x v="1"/>
    <n v="3106331"/>
  </r>
  <r>
    <x v="654"/>
    <n v="1165"/>
    <n v="1387"/>
    <n v="1060"/>
    <n v="82350"/>
    <n v="7.8540772532188843"/>
    <x v="2"/>
    <x v="2"/>
    <n v="1615855"/>
  </r>
  <r>
    <x v="655"/>
    <n v="1193"/>
    <n v="1430"/>
    <n v="560"/>
    <n v="80830"/>
    <n v="7.5281736052901183"/>
    <x v="2"/>
    <x v="0"/>
    <n v="1705990"/>
  </r>
  <r>
    <x v="656"/>
    <n v="1709"/>
    <n v="2065"/>
    <n v="670"/>
    <n v="30610"/>
    <n v="1.9901176776542489"/>
    <x v="1"/>
    <x v="1"/>
    <n v="3529085"/>
  </r>
  <r>
    <x v="657"/>
    <n v="1525"/>
    <n v="1839"/>
    <n v="540"/>
    <n v="51310"/>
    <n v="3.7384335154826958"/>
    <x v="0"/>
    <x v="0"/>
    <n v="2804475"/>
  </r>
  <r>
    <x v="658"/>
    <n v="1348"/>
    <n v="1623"/>
    <n v="1010"/>
    <n v="72940"/>
    <n v="6.0121991427629409"/>
    <x v="2"/>
    <x v="2"/>
    <n v="2187804"/>
  </r>
  <r>
    <x v="659"/>
    <n v="1132"/>
    <n v="1366"/>
    <n v="1340"/>
    <n v="52450"/>
    <n v="5.1482135846093442"/>
    <x v="0"/>
    <x v="2"/>
    <n v="1546312"/>
  </r>
  <r>
    <x v="660"/>
    <n v="1667"/>
    <n v="2020"/>
    <n v="980"/>
    <n v="66070"/>
    <n v="4.4037859094847693"/>
    <x v="0"/>
    <x v="2"/>
    <n v="3367340"/>
  </r>
  <r>
    <x v="661"/>
    <n v="1427"/>
    <n v="1720"/>
    <n v="630"/>
    <n v="43190"/>
    <n v="3.3629214358016042"/>
    <x v="1"/>
    <x v="1"/>
    <n v="2454440"/>
  </r>
  <r>
    <x v="662"/>
    <n v="1211"/>
    <n v="1447"/>
    <n v="1110"/>
    <n v="40730"/>
    <n v="3.7370400954215981"/>
    <x v="1"/>
    <x v="2"/>
    <n v="1752317"/>
  </r>
  <r>
    <x v="663"/>
    <n v="1717"/>
    <n v="2048"/>
    <n v="700"/>
    <n v="78530"/>
    <n v="5.0818611272891996"/>
    <x v="2"/>
    <x v="1"/>
    <n v="3516416"/>
  </r>
  <r>
    <x v="664"/>
    <n v="1766"/>
    <n v="2111"/>
    <n v="580"/>
    <n v="94690"/>
    <n v="5.9575940606518181"/>
    <x v="2"/>
    <x v="0"/>
    <n v="3728026"/>
  </r>
  <r>
    <x v="665"/>
    <n v="1086"/>
    <n v="1299"/>
    <n v="1050"/>
    <n v="44400"/>
    <n v="4.5426642111724984"/>
    <x v="1"/>
    <x v="2"/>
    <n v="1410714"/>
  </r>
  <r>
    <x v="666"/>
    <n v="1410"/>
    <n v="1692"/>
    <n v="790"/>
    <n v="73800"/>
    <n v="5.8156028368794326"/>
    <x v="2"/>
    <x v="1"/>
    <n v="2385720"/>
  </r>
  <r>
    <x v="667"/>
    <n v="1476"/>
    <n v="1760"/>
    <n v="600"/>
    <n v="37390"/>
    <n v="2.8146642577536887"/>
    <x v="1"/>
    <x v="1"/>
    <n v="2597760"/>
  </r>
  <r>
    <x v="668"/>
    <n v="1068"/>
    <n v="1278"/>
    <n v="440"/>
    <n v="64120"/>
    <n v="6.6708281315022884"/>
    <x v="0"/>
    <x v="0"/>
    <n v="1364904"/>
  </r>
  <r>
    <x v="669"/>
    <n v="1485"/>
    <n v="1785"/>
    <n v="1340"/>
    <n v="66160"/>
    <n v="4.9502431724653944"/>
    <x v="0"/>
    <x v="2"/>
    <n v="2650725"/>
  </r>
  <r>
    <x v="670"/>
    <n v="1461"/>
    <n v="1739"/>
    <n v="1250"/>
    <n v="22310"/>
    <n v="1.6967069739143661"/>
    <x v="1"/>
    <x v="2"/>
    <n v="2540679"/>
  </r>
  <r>
    <x v="671"/>
    <n v="1685"/>
    <n v="2010"/>
    <n v="990"/>
    <n v="62380"/>
    <n v="4.113419057039235"/>
    <x v="0"/>
    <x v="2"/>
    <n v="3386850"/>
  </r>
  <r>
    <x v="672"/>
    <n v="1624"/>
    <n v="1958"/>
    <n v="290"/>
    <n v="63850"/>
    <n v="4.3685002736726872"/>
    <x v="0"/>
    <x v="0"/>
    <n v="3179792"/>
  </r>
  <r>
    <x v="673"/>
    <n v="1658"/>
    <n v="2000"/>
    <n v="350"/>
    <n v="36210"/>
    <n v="2.4266184157619621"/>
    <x v="1"/>
    <x v="0"/>
    <n v="3316000"/>
  </r>
  <r>
    <x v="674"/>
    <n v="1427"/>
    <n v="1677"/>
    <n v="210"/>
    <n v="54590"/>
    <n v="4.250564509849724"/>
    <x v="0"/>
    <x v="0"/>
    <n v="2393079"/>
  </r>
  <r>
    <x v="675"/>
    <n v="1755"/>
    <n v="2072"/>
    <n v="810"/>
    <n v="69610"/>
    <n v="4.4070908515352958"/>
    <x v="0"/>
    <x v="1"/>
    <n v="3636360"/>
  </r>
  <r>
    <x v="676"/>
    <n v="1211"/>
    <n v="1472"/>
    <n v="790"/>
    <n v="65390"/>
    <n v="5.9996329938526474"/>
    <x v="0"/>
    <x v="1"/>
    <n v="1782592"/>
  </r>
  <r>
    <x v="677"/>
    <n v="1591"/>
    <n v="1896"/>
    <n v="780"/>
    <n v="78130"/>
    <n v="5.4563866191773167"/>
    <x v="2"/>
    <x v="1"/>
    <n v="3016536"/>
  </r>
  <r>
    <x v="678"/>
    <n v="1797"/>
    <n v="2126"/>
    <n v="730"/>
    <n v="55710"/>
    <n v="3.4446299387868669"/>
    <x v="0"/>
    <x v="1"/>
    <n v="3820422"/>
  </r>
  <r>
    <x v="679"/>
    <n v="1519"/>
    <n v="1823"/>
    <n v="1040"/>
    <n v="69210"/>
    <n v="5.0625411454904539"/>
    <x v="0"/>
    <x v="2"/>
    <n v="2769137"/>
  </r>
  <r>
    <x v="680"/>
    <n v="1637"/>
    <n v="1958"/>
    <n v="760"/>
    <n v="59940"/>
    <n v="4.0684178375076359"/>
    <x v="0"/>
    <x v="1"/>
    <n v="3205246"/>
  </r>
  <r>
    <x v="681"/>
    <n v="1451"/>
    <n v="1750"/>
    <n v="570"/>
    <n v="72550"/>
    <n v="5.5555555555555554"/>
    <x v="2"/>
    <x v="0"/>
    <n v="2539250"/>
  </r>
  <r>
    <x v="682"/>
    <n v="1203"/>
    <n v="1446"/>
    <n v="620"/>
    <n v="44260"/>
    <n v="4.0879283273298235"/>
    <x v="1"/>
    <x v="1"/>
    <n v="1739538"/>
  </r>
  <r>
    <x v="683"/>
    <n v="1884"/>
    <n v="2262"/>
    <n v="310"/>
    <n v="56910"/>
    <n v="3.3563340410474169"/>
    <x v="0"/>
    <x v="0"/>
    <n v="4261608"/>
  </r>
  <r>
    <x v="684"/>
    <n v="1540"/>
    <n v="1820"/>
    <n v="310"/>
    <n v="82390"/>
    <n v="5.9444444444444446"/>
    <x v="2"/>
    <x v="0"/>
    <n v="2802800"/>
  </r>
  <r>
    <x v="685"/>
    <n v="1121"/>
    <n v="1332"/>
    <n v="790"/>
    <n v="54590"/>
    <n v="5.4108434929130738"/>
    <x v="0"/>
    <x v="1"/>
    <n v="1493172"/>
  </r>
  <r>
    <x v="686"/>
    <n v="1307"/>
    <n v="1562"/>
    <n v="490"/>
    <n v="69990"/>
    <n v="5.9500127518490178"/>
    <x v="0"/>
    <x v="0"/>
    <n v="2041534"/>
  </r>
  <r>
    <x v="687"/>
    <n v="1475"/>
    <n v="1775"/>
    <n v="230"/>
    <n v="72740"/>
    <n v="5.4794726930320152"/>
    <x v="2"/>
    <x v="0"/>
    <n v="2618125"/>
  </r>
  <r>
    <x v="688"/>
    <n v="1160"/>
    <n v="1401"/>
    <n v="900"/>
    <n v="35360"/>
    <n v="3.3869731800766285"/>
    <x v="1"/>
    <x v="1"/>
    <n v="1625160"/>
  </r>
  <r>
    <x v="689"/>
    <n v="1078"/>
    <n v="1276"/>
    <n v="640"/>
    <n v="94370"/>
    <n v="9.7268604411461546"/>
    <x v="2"/>
    <x v="1"/>
    <n v="1375528"/>
  </r>
  <r>
    <x v="690"/>
    <n v="1191"/>
    <n v="1436"/>
    <n v="840"/>
    <n v="43520"/>
    <n v="4.0600802313648661"/>
    <x v="1"/>
    <x v="1"/>
    <n v="1710276"/>
  </r>
  <r>
    <x v="691"/>
    <n v="1317"/>
    <n v="1569"/>
    <n v="780"/>
    <n v="36000"/>
    <n v="3.0372057706909645"/>
    <x v="1"/>
    <x v="1"/>
    <n v="2066373"/>
  </r>
  <r>
    <x v="692"/>
    <n v="1548"/>
    <n v="1858"/>
    <n v="480"/>
    <n v="99480"/>
    <n v="7.1403962101636518"/>
    <x v="2"/>
    <x v="0"/>
    <n v="2876184"/>
  </r>
  <r>
    <x v="693"/>
    <n v="1560"/>
    <n v="1883"/>
    <n v="1040"/>
    <n v="83220"/>
    <n v="5.9273504273504276"/>
    <x v="2"/>
    <x v="2"/>
    <n v="2937480"/>
  </r>
  <r>
    <x v="694"/>
    <n v="1297"/>
    <n v="1529"/>
    <n v="870"/>
    <n v="52940"/>
    <n v="4.5352522916131246"/>
    <x v="0"/>
    <x v="1"/>
    <n v="1983113"/>
  </r>
  <r>
    <x v="695"/>
    <n v="1645"/>
    <n v="1958"/>
    <n v="530"/>
    <n v="93360"/>
    <n v="6.3059777102330292"/>
    <x v="2"/>
    <x v="0"/>
    <n v="3220910"/>
  </r>
  <r>
    <x v="696"/>
    <n v="1225"/>
    <n v="1455"/>
    <n v="750"/>
    <n v="73590"/>
    <n v="6.6748299319727895"/>
    <x v="2"/>
    <x v="1"/>
    <n v="1782375"/>
  </r>
  <r>
    <x v="697"/>
    <n v="1421"/>
    <n v="1704"/>
    <n v="840"/>
    <n v="53840"/>
    <n v="4.209867855188052"/>
    <x v="0"/>
    <x v="1"/>
    <n v="2421384"/>
  </r>
  <r>
    <x v="698"/>
    <n v="1655"/>
    <n v="1956"/>
    <n v="800"/>
    <n v="47350"/>
    <n v="3.1789191003692516"/>
    <x v="0"/>
    <x v="1"/>
    <n v="3237180"/>
  </r>
  <r>
    <x v="699"/>
    <n v="1615"/>
    <n v="1928"/>
    <n v="660"/>
    <n v="65080"/>
    <n v="4.477468180254558"/>
    <x v="0"/>
    <x v="1"/>
    <n v="3113720"/>
  </r>
  <r>
    <x v="700"/>
    <n v="1872"/>
    <n v="2262"/>
    <n v="560"/>
    <n v="62050"/>
    <n v="3.6829297245963915"/>
    <x v="0"/>
    <x v="0"/>
    <n v="4234464"/>
  </r>
  <r>
    <x v="701"/>
    <n v="1317"/>
    <n v="1581"/>
    <n v="910"/>
    <n v="30020"/>
    <n v="2.5326921454484097"/>
    <x v="1"/>
    <x v="1"/>
    <n v="2082177"/>
  </r>
  <r>
    <x v="702"/>
    <n v="1434"/>
    <n v="1729"/>
    <n v="480"/>
    <n v="49510"/>
    <n v="3.8362002169533551"/>
    <x v="0"/>
    <x v="0"/>
    <n v="2479386"/>
  </r>
  <r>
    <x v="703"/>
    <n v="1791"/>
    <n v="2167"/>
    <n v="700"/>
    <n v="64320"/>
    <n v="3.9903219802717289"/>
    <x v="0"/>
    <x v="1"/>
    <n v="3881097"/>
  </r>
  <r>
    <x v="704"/>
    <n v="932"/>
    <n v="1120"/>
    <n v="660"/>
    <n v="35590"/>
    <n v="4.2429661421077727"/>
    <x v="1"/>
    <x v="1"/>
    <n v="1043840"/>
  </r>
  <r>
    <x v="705"/>
    <n v="1609"/>
    <n v="1924"/>
    <n v="1170"/>
    <n v="63050"/>
    <n v="4.3539810786547894"/>
    <x v="0"/>
    <x v="2"/>
    <n v="3095716"/>
  </r>
  <r>
    <x v="706"/>
    <n v="1495"/>
    <n v="1793"/>
    <n v="1020"/>
    <n v="65300"/>
    <n v="4.8532144184318096"/>
    <x v="0"/>
    <x v="2"/>
    <n v="2680535"/>
  </r>
  <r>
    <x v="707"/>
    <n v="1769"/>
    <n v="2153"/>
    <n v="580"/>
    <n v="69560"/>
    <n v="4.3690722944538658"/>
    <x v="0"/>
    <x v="0"/>
    <n v="3808657"/>
  </r>
  <r>
    <x v="708"/>
    <n v="1693"/>
    <n v="2032"/>
    <n v="610"/>
    <n v="41910"/>
    <n v="2.7505414451663714"/>
    <x v="1"/>
    <x v="1"/>
    <n v="3440176"/>
  </r>
  <r>
    <x v="709"/>
    <n v="1247"/>
    <n v="1497"/>
    <n v="590"/>
    <n v="28330"/>
    <n v="2.524280495411209"/>
    <x v="1"/>
    <x v="0"/>
    <n v="1866759"/>
  </r>
  <r>
    <x v="710"/>
    <n v="1502"/>
    <n v="1815"/>
    <n v="190"/>
    <n v="55980"/>
    <n v="4.1411451398135819"/>
    <x v="0"/>
    <x v="0"/>
    <n v="2726130"/>
  </r>
  <r>
    <x v="711"/>
    <n v="1360"/>
    <n v="1612"/>
    <n v="490"/>
    <n v="61080"/>
    <n v="4.9901960784313726"/>
    <x v="0"/>
    <x v="0"/>
    <n v="2192320"/>
  </r>
  <r>
    <x v="712"/>
    <n v="1542"/>
    <n v="1844"/>
    <n v="680"/>
    <n v="51380"/>
    <n v="3.7022625738579045"/>
    <x v="0"/>
    <x v="1"/>
    <n v="2843448"/>
  </r>
  <r>
    <x v="713"/>
    <n v="1631"/>
    <n v="1947"/>
    <n v="670"/>
    <n v="84410"/>
    <n v="5.750391716056952"/>
    <x v="2"/>
    <x v="1"/>
    <n v="3175557"/>
  </r>
  <r>
    <x v="714"/>
    <n v="1246"/>
    <n v="1482"/>
    <n v="1070"/>
    <n v="60680"/>
    <n v="5.4110932762618154"/>
    <x v="0"/>
    <x v="2"/>
    <n v="1846572"/>
  </r>
  <r>
    <x v="715"/>
    <n v="1990"/>
    <n v="2384"/>
    <n v="1110"/>
    <n v="64690"/>
    <n v="3.6119486320491347"/>
    <x v="0"/>
    <x v="2"/>
    <n v="4744160"/>
  </r>
  <r>
    <x v="716"/>
    <n v="967"/>
    <n v="1154"/>
    <n v="560"/>
    <n v="45780"/>
    <n v="5.2602550844536369"/>
    <x v="1"/>
    <x v="0"/>
    <n v="1115918"/>
  </r>
  <r>
    <x v="717"/>
    <n v="1582"/>
    <n v="1894"/>
    <n v="1100"/>
    <n v="41800"/>
    <n v="2.9358055906728473"/>
    <x v="1"/>
    <x v="2"/>
    <n v="2996308"/>
  </r>
  <r>
    <x v="718"/>
    <n v="1430"/>
    <n v="1743"/>
    <n v="970"/>
    <n v="53230"/>
    <n v="4.1359751359751362"/>
    <x v="0"/>
    <x v="1"/>
    <n v="2492490"/>
  </r>
  <r>
    <x v="719"/>
    <n v="1827"/>
    <n v="2160"/>
    <n v="930"/>
    <n v="36160"/>
    <n v="2.1991120841695553"/>
    <x v="1"/>
    <x v="1"/>
    <n v="3946320"/>
  </r>
  <r>
    <x v="720"/>
    <n v="1118"/>
    <n v="1338"/>
    <n v="1040"/>
    <n v="40450"/>
    <n v="4.0200755317034389"/>
    <x v="1"/>
    <x v="2"/>
    <n v="1495884"/>
  </r>
  <r>
    <x v="721"/>
    <n v="1766"/>
    <n v="2109"/>
    <n v="1120"/>
    <n v="57910"/>
    <n v="3.6435132754498554"/>
    <x v="0"/>
    <x v="2"/>
    <n v="3724494"/>
  </r>
  <r>
    <x v="722"/>
    <n v="1799"/>
    <n v="2173"/>
    <n v="910"/>
    <n v="36280"/>
    <n v="2.2407510345253536"/>
    <x v="1"/>
    <x v="1"/>
    <n v="3909227"/>
  </r>
  <r>
    <x v="723"/>
    <n v="1167"/>
    <n v="1411"/>
    <n v="440"/>
    <n v="39190"/>
    <n v="3.7313148624202608"/>
    <x v="1"/>
    <x v="0"/>
    <n v="1646637"/>
  </r>
  <r>
    <x v="724"/>
    <n v="1493"/>
    <n v="1795"/>
    <n v="530"/>
    <n v="62380"/>
    <n v="4.6424052988018163"/>
    <x v="0"/>
    <x v="0"/>
    <n v="2679935"/>
  </r>
  <r>
    <x v="725"/>
    <n v="1445"/>
    <n v="1734"/>
    <n v="900"/>
    <n v="21470"/>
    <n v="1.6509034986543638"/>
    <x v="1"/>
    <x v="1"/>
    <n v="2505630"/>
  </r>
  <r>
    <x v="726"/>
    <n v="1033"/>
    <n v="1237"/>
    <n v="740"/>
    <n v="34610"/>
    <n v="3.7227062493277403"/>
    <x v="1"/>
    <x v="1"/>
    <n v="1277821"/>
  </r>
  <r>
    <x v="727"/>
    <n v="1440"/>
    <n v="1711"/>
    <n v="1020"/>
    <n v="88120"/>
    <n v="6.7993827160493829"/>
    <x v="2"/>
    <x v="2"/>
    <n v="2463840"/>
  </r>
  <r>
    <x v="728"/>
    <n v="1487"/>
    <n v="1773"/>
    <n v="970"/>
    <n v="59190"/>
    <n v="4.4227751625196143"/>
    <x v="0"/>
    <x v="1"/>
    <n v="2636451"/>
  </r>
  <r>
    <x v="729"/>
    <n v="1854"/>
    <n v="2205"/>
    <n v="890"/>
    <n v="36290"/>
    <n v="2.1748771425146831"/>
    <x v="1"/>
    <x v="1"/>
    <n v="4088070"/>
  </r>
  <r>
    <x v="730"/>
    <n v="1748"/>
    <n v="2086"/>
    <n v="550"/>
    <n v="53760"/>
    <n v="3.4172387490465295"/>
    <x v="0"/>
    <x v="0"/>
    <n v="3646328"/>
  </r>
  <r>
    <x v="731"/>
    <n v="1937"/>
    <n v="2310"/>
    <n v="520"/>
    <n v="66300"/>
    <n v="3.8031319910514543"/>
    <x v="0"/>
    <x v="0"/>
    <n v="4474470"/>
  </r>
  <r>
    <x v="732"/>
    <n v="1641"/>
    <n v="1999"/>
    <n v="950"/>
    <n v="93000"/>
    <n v="6.2969733902092218"/>
    <x v="2"/>
    <x v="1"/>
    <n v="3280359"/>
  </r>
  <r>
    <x v="733"/>
    <n v="1659"/>
    <n v="1999"/>
    <n v="650"/>
    <n v="65660"/>
    <n v="4.3975621190811065"/>
    <x v="0"/>
    <x v="1"/>
    <n v="3316341"/>
  </r>
  <r>
    <x v="734"/>
    <n v="1743"/>
    <n v="2061"/>
    <n v="860"/>
    <n v="81930"/>
    <n v="5.2227959456875119"/>
    <x v="2"/>
    <x v="1"/>
    <n v="3592323"/>
  </r>
  <r>
    <x v="735"/>
    <n v="1449"/>
    <n v="1733"/>
    <n v="320"/>
    <n v="60060"/>
    <n v="4.605475040257649"/>
    <x v="0"/>
    <x v="0"/>
    <n v="2511117"/>
  </r>
  <r>
    <x v="736"/>
    <n v="1098"/>
    <n v="1309"/>
    <n v="860"/>
    <n v="59530"/>
    <n v="6.0240841934831009"/>
    <x v="0"/>
    <x v="1"/>
    <n v="1437282"/>
  </r>
  <r>
    <x v="737"/>
    <n v="1121"/>
    <n v="1351"/>
    <n v="900"/>
    <n v="46380"/>
    <n v="4.5970859351769251"/>
    <x v="1"/>
    <x v="1"/>
    <n v="1514471"/>
  </r>
  <r>
    <x v="738"/>
    <n v="1526"/>
    <n v="1858"/>
    <n v="550"/>
    <n v="76200"/>
    <n v="5.5482743556138052"/>
    <x v="2"/>
    <x v="0"/>
    <n v="2835308"/>
  </r>
  <r>
    <x v="739"/>
    <n v="1358"/>
    <n v="1645"/>
    <n v="770"/>
    <n v="56860"/>
    <n v="4.6522664048437248"/>
    <x v="0"/>
    <x v="1"/>
    <n v="2233910"/>
  </r>
  <r>
    <x v="740"/>
    <n v="1336"/>
    <n v="1616"/>
    <n v="710"/>
    <n v="86620"/>
    <n v="7.2039254823685965"/>
    <x v="2"/>
    <x v="1"/>
    <n v="2158976"/>
  </r>
  <r>
    <x v="741"/>
    <n v="1502"/>
    <n v="1802"/>
    <n v="840"/>
    <n v="49730"/>
    <n v="3.6787986388519012"/>
    <x v="0"/>
    <x v="1"/>
    <n v="2706604"/>
  </r>
  <r>
    <x v="742"/>
    <n v="1534"/>
    <n v="1858"/>
    <n v="860"/>
    <n v="88370"/>
    <n v="6.4008402143995369"/>
    <x v="2"/>
    <x v="1"/>
    <n v="2850172"/>
  </r>
  <r>
    <x v="743"/>
    <n v="1418"/>
    <n v="1699"/>
    <n v="870"/>
    <n v="49160"/>
    <n v="3.8520608055163765"/>
    <x v="0"/>
    <x v="1"/>
    <n v="2409182"/>
  </r>
  <r>
    <x v="744"/>
    <n v="854"/>
    <n v="1018"/>
    <n v="660"/>
    <n v="77740"/>
    <n v="10.114493884985688"/>
    <x v="2"/>
    <x v="1"/>
    <n v="869372"/>
  </r>
  <r>
    <x v="745"/>
    <n v="1450"/>
    <n v="1728"/>
    <n v="930"/>
    <n v="38560"/>
    <n v="2.9547892720306512"/>
    <x v="1"/>
    <x v="1"/>
    <n v="2505600"/>
  </r>
  <r>
    <x v="746"/>
    <n v="1474"/>
    <n v="1776"/>
    <n v="1020"/>
    <n v="51990"/>
    <n v="3.9190411578471278"/>
    <x v="0"/>
    <x v="2"/>
    <n v="2617824"/>
  </r>
  <r>
    <x v="747"/>
    <n v="1524"/>
    <n v="1819"/>
    <n v="1190"/>
    <n v="39970"/>
    <n v="2.9141149023038788"/>
    <x v="1"/>
    <x v="2"/>
    <n v="2772156"/>
  </r>
  <r>
    <x v="748"/>
    <n v="1361"/>
    <n v="1638"/>
    <n v="1140"/>
    <n v="46040"/>
    <n v="3.7586741774838761"/>
    <x v="1"/>
    <x v="2"/>
    <n v="2229318"/>
  </r>
  <r>
    <x v="749"/>
    <n v="1398"/>
    <n v="1683"/>
    <n v="490"/>
    <n v="49500"/>
    <n v="3.9341917024320456"/>
    <x v="0"/>
    <x v="0"/>
    <n v="2352834"/>
  </r>
  <r>
    <x v="750"/>
    <n v="1085"/>
    <n v="1308"/>
    <n v="1170"/>
    <n v="76670"/>
    <n v="7.8515104966717866"/>
    <x v="2"/>
    <x v="2"/>
    <n v="1419180"/>
  </r>
  <r>
    <x v="751"/>
    <n v="1660"/>
    <n v="1979"/>
    <n v="480"/>
    <n v="75800"/>
    <n v="5.0736278447121821"/>
    <x v="2"/>
    <x v="0"/>
    <n v="3285140"/>
  </r>
  <r>
    <x v="752"/>
    <n v="1648"/>
    <n v="2017"/>
    <n v="930"/>
    <n v="81720"/>
    <n v="5.5097087378640781"/>
    <x v="2"/>
    <x v="1"/>
    <n v="3324016"/>
  </r>
  <r>
    <x v="753"/>
    <n v="1453"/>
    <n v="1749"/>
    <n v="890"/>
    <n v="58440"/>
    <n v="4.4689148887359487"/>
    <x v="0"/>
    <x v="1"/>
    <n v="2541297"/>
  </r>
  <r>
    <x v="754"/>
    <n v="1323"/>
    <n v="1591"/>
    <n v="680"/>
    <n v="85720"/>
    <n v="7.1991265642059297"/>
    <x v="2"/>
    <x v="1"/>
    <n v="2104893"/>
  </r>
  <r>
    <x v="755"/>
    <n v="1385"/>
    <n v="1643"/>
    <n v="740"/>
    <n v="70940"/>
    <n v="5.691135178499799"/>
    <x v="0"/>
    <x v="1"/>
    <n v="2275555"/>
  </r>
  <r>
    <x v="756"/>
    <n v="1250"/>
    <n v="1506"/>
    <n v="990"/>
    <n v="62420"/>
    <n v="5.5484444444444447"/>
    <x v="0"/>
    <x v="2"/>
    <n v="1882500"/>
  </r>
  <r>
    <x v="757"/>
    <n v="1389"/>
    <n v="1683"/>
    <n v="680"/>
    <n v="56880"/>
    <n v="4.5500359971202302"/>
    <x v="0"/>
    <x v="1"/>
    <n v="2337687"/>
  </r>
  <r>
    <x v="758"/>
    <n v="1486"/>
    <n v="1758"/>
    <n v="820"/>
    <n v="101820"/>
    <n v="7.6132794975325258"/>
    <x v="2"/>
    <x v="1"/>
    <n v="2612388"/>
  </r>
  <r>
    <x v="759"/>
    <n v="1655"/>
    <n v="1993"/>
    <n v="440"/>
    <n v="86890"/>
    <n v="5.8335011748909027"/>
    <x v="2"/>
    <x v="0"/>
    <n v="3298415"/>
  </r>
  <r>
    <x v="760"/>
    <n v="1645"/>
    <n v="1963"/>
    <n v="900"/>
    <n v="47300"/>
    <n v="3.1948665991219181"/>
    <x v="0"/>
    <x v="1"/>
    <n v="3229135"/>
  </r>
  <r>
    <x v="761"/>
    <n v="1464"/>
    <n v="1771"/>
    <n v="1080"/>
    <n v="31270"/>
    <n v="2.3732544019429267"/>
    <x v="1"/>
    <x v="2"/>
    <n v="2592744"/>
  </r>
  <r>
    <x v="762"/>
    <n v="1197"/>
    <n v="1428"/>
    <n v="830"/>
    <n v="65410"/>
    <n v="6.0716606330641421"/>
    <x v="0"/>
    <x v="1"/>
    <n v="1709316"/>
  </r>
  <r>
    <x v="763"/>
    <n v="1878"/>
    <n v="2264"/>
    <n v="310"/>
    <n v="54200"/>
    <n v="3.2067210980949001"/>
    <x v="0"/>
    <x v="0"/>
    <n v="4251792"/>
  </r>
  <r>
    <x v="764"/>
    <n v="1150"/>
    <n v="1378"/>
    <n v="730"/>
    <n v="67390"/>
    <n v="6.5111111111111111"/>
    <x v="0"/>
    <x v="1"/>
    <n v="1584700"/>
  </r>
  <r>
    <x v="765"/>
    <n v="1562"/>
    <n v="1881"/>
    <n v="740"/>
    <n v="54530"/>
    <n v="3.8789301465357804"/>
    <x v="0"/>
    <x v="1"/>
    <n v="2938122"/>
  </r>
  <r>
    <x v="766"/>
    <n v="1596"/>
    <n v="1939"/>
    <n v="960"/>
    <n v="79760"/>
    <n v="5.552770815928711"/>
    <x v="2"/>
    <x v="1"/>
    <n v="3094644"/>
  </r>
  <r>
    <x v="767"/>
    <n v="1119"/>
    <n v="1345"/>
    <n v="790"/>
    <n v="78060"/>
    <n v="7.7509681263032473"/>
    <x v="2"/>
    <x v="1"/>
    <n v="1505055"/>
  </r>
  <r>
    <x v="768"/>
    <n v="1116"/>
    <n v="1347"/>
    <n v="700"/>
    <n v="74080"/>
    <n v="7.3755475906013537"/>
    <x v="2"/>
    <x v="1"/>
    <n v="1503252"/>
  </r>
  <r>
    <x v="769"/>
    <n v="1934"/>
    <n v="2349"/>
    <n v="750"/>
    <n v="52990"/>
    <n v="3.0443525221188095"/>
    <x v="0"/>
    <x v="1"/>
    <n v="4542966"/>
  </r>
  <r>
    <x v="770"/>
    <n v="1299"/>
    <n v="1540"/>
    <n v="590"/>
    <n v="70580"/>
    <n v="6.0371225729193396"/>
    <x v="0"/>
    <x v="0"/>
    <n v="2000460"/>
  </r>
  <r>
    <x v="771"/>
    <n v="1417"/>
    <n v="1689"/>
    <n v="570"/>
    <n v="34310"/>
    <n v="2.6903473692464517"/>
    <x v="1"/>
    <x v="0"/>
    <n v="2393313"/>
  </r>
  <r>
    <x v="772"/>
    <n v="1235"/>
    <n v="1503"/>
    <n v="660"/>
    <n v="74160"/>
    <n v="6.6720647773279351"/>
    <x v="2"/>
    <x v="1"/>
    <n v="1856205"/>
  </r>
  <r>
    <x v="773"/>
    <n v="1497"/>
    <n v="1815"/>
    <n v="700"/>
    <n v="59190"/>
    <n v="4.3932309062569583"/>
    <x v="0"/>
    <x v="1"/>
    <n v="2717055"/>
  </r>
  <r>
    <x v="774"/>
    <n v="1430"/>
    <n v="1704"/>
    <n v="1070"/>
    <n v="43370"/>
    <n v="3.3698523698523699"/>
    <x v="1"/>
    <x v="2"/>
    <n v="2436720"/>
  </r>
  <r>
    <x v="775"/>
    <n v="1537"/>
    <n v="1877"/>
    <n v="660"/>
    <n v="17670"/>
    <n v="1.2773801778356104"/>
    <x v="1"/>
    <x v="1"/>
    <n v="2884949"/>
  </r>
  <r>
    <x v="776"/>
    <n v="1444"/>
    <n v="1742"/>
    <n v="840"/>
    <n v="56710"/>
    <n v="4.3636503539550633"/>
    <x v="0"/>
    <x v="1"/>
    <n v="2515448"/>
  </r>
  <r>
    <x v="777"/>
    <n v="1477"/>
    <n v="1798"/>
    <n v="850"/>
    <n v="59820"/>
    <n v="4.5001128413450688"/>
    <x v="0"/>
    <x v="1"/>
    <n v="2655646"/>
  </r>
  <r>
    <x v="778"/>
    <n v="1041"/>
    <n v="1246"/>
    <n v="600"/>
    <n v="36190"/>
    <n v="3.8627388195111538"/>
    <x v="1"/>
    <x v="1"/>
    <n v="1297086"/>
  </r>
  <r>
    <x v="779"/>
    <n v="1226"/>
    <n v="1472"/>
    <n v="710"/>
    <n v="60440"/>
    <n v="5.4776146456407471"/>
    <x v="0"/>
    <x v="1"/>
    <n v="1804672"/>
  </r>
  <r>
    <x v="780"/>
    <n v="1489"/>
    <n v="1783"/>
    <n v="450"/>
    <n v="75300"/>
    <n v="5.6189836579359751"/>
    <x v="2"/>
    <x v="0"/>
    <n v="2654887"/>
  </r>
  <r>
    <x v="781"/>
    <n v="1549"/>
    <n v="1871"/>
    <n v="740"/>
    <n v="74080"/>
    <n v="5.3138225378380319"/>
    <x v="2"/>
    <x v="1"/>
    <n v="2898179"/>
  </r>
  <r>
    <x v="782"/>
    <n v="1073"/>
    <n v="1280"/>
    <n v="1240"/>
    <n v="60440"/>
    <n v="6.2586724655690169"/>
    <x v="0"/>
    <x v="2"/>
    <n v="1373440"/>
  </r>
  <r>
    <x v="783"/>
    <n v="1473"/>
    <n v="1785"/>
    <n v="570"/>
    <n v="80720"/>
    <n v="6.0888587161499581"/>
    <x v="2"/>
    <x v="0"/>
    <n v="2629305"/>
  </r>
  <r>
    <x v="784"/>
    <n v="2013"/>
    <n v="2396"/>
    <n v="580"/>
    <n v="47060"/>
    <n v="2.5975603024783354"/>
    <x v="0"/>
    <x v="0"/>
    <n v="4823148"/>
  </r>
  <r>
    <x v="785"/>
    <n v="1975"/>
    <n v="2368"/>
    <n v="450"/>
    <n v="86830"/>
    <n v="4.8849507735583684"/>
    <x v="2"/>
    <x v="0"/>
    <n v="4676800"/>
  </r>
  <r>
    <x v="786"/>
    <n v="1561"/>
    <n v="1877"/>
    <n v="790"/>
    <n v="56790"/>
    <n v="4.0422805893657916"/>
    <x v="0"/>
    <x v="1"/>
    <n v="2929997"/>
  </r>
  <r>
    <x v="787"/>
    <n v="1427"/>
    <n v="1723"/>
    <n v="1040"/>
    <n v="67090"/>
    <n v="5.2238573542007316"/>
    <x v="0"/>
    <x v="2"/>
    <n v="2458721"/>
  </r>
  <r>
    <x v="788"/>
    <n v="1441"/>
    <n v="1747"/>
    <n v="670"/>
    <n v="44370"/>
    <n v="3.4212352532963219"/>
    <x v="1"/>
    <x v="1"/>
    <n v="2517427"/>
  </r>
  <r>
    <x v="789"/>
    <n v="1275"/>
    <n v="1548"/>
    <n v="370"/>
    <n v="82970"/>
    <n v="7.2305010893246191"/>
    <x v="2"/>
    <x v="0"/>
    <n v="1973700"/>
  </r>
  <r>
    <x v="790"/>
    <n v="1574"/>
    <n v="1876"/>
    <n v="620"/>
    <n v="56230"/>
    <n v="3.9693632641536074"/>
    <x v="0"/>
    <x v="1"/>
    <n v="2952824"/>
  </r>
  <r>
    <x v="791"/>
    <n v="1511"/>
    <n v="1791"/>
    <n v="1010"/>
    <n v="53760"/>
    <n v="3.9532318552834766"/>
    <x v="0"/>
    <x v="2"/>
    <n v="2706201"/>
  </r>
  <r>
    <x v="792"/>
    <n v="1428"/>
    <n v="1713"/>
    <n v="550"/>
    <n v="55390"/>
    <n v="4.3098350451291632"/>
    <x v="0"/>
    <x v="0"/>
    <n v="2446164"/>
  </r>
  <r>
    <x v="793"/>
    <n v="1388"/>
    <n v="1672"/>
    <n v="800"/>
    <n v="73500"/>
    <n v="5.8837656099903937"/>
    <x v="2"/>
    <x v="1"/>
    <n v="2320736"/>
  </r>
  <r>
    <x v="794"/>
    <n v="1057"/>
    <n v="1280"/>
    <n v="610"/>
    <n v="41050"/>
    <n v="4.3151476926311361"/>
    <x v="1"/>
    <x v="1"/>
    <n v="1352960"/>
  </r>
  <r>
    <x v="795"/>
    <n v="1440"/>
    <n v="1747"/>
    <n v="1090"/>
    <n v="67320"/>
    <n v="5.1944444444444446"/>
    <x v="0"/>
    <x v="2"/>
    <n v="2515680"/>
  </r>
  <r>
    <x v="796"/>
    <n v="1349"/>
    <n v="1610"/>
    <n v="700"/>
    <n v="65890"/>
    <n v="5.4270653158718396"/>
    <x v="0"/>
    <x v="1"/>
    <n v="2171890"/>
  </r>
  <r>
    <x v="797"/>
    <n v="1536"/>
    <n v="1808"/>
    <n v="830"/>
    <n v="56380"/>
    <n v="4.0784143518518521"/>
    <x v="0"/>
    <x v="1"/>
    <n v="2777088"/>
  </r>
  <r>
    <x v="798"/>
    <n v="2019"/>
    <n v="2420"/>
    <n v="850"/>
    <n v="85670"/>
    <n v="4.714655219855814"/>
    <x v="2"/>
    <x v="1"/>
    <n v="4885980"/>
  </r>
  <r>
    <x v="799"/>
    <n v="1236"/>
    <n v="1508"/>
    <n v="1260"/>
    <n v="70830"/>
    <n v="6.3673139158576051"/>
    <x v="0"/>
    <x v="2"/>
    <n v="1863888"/>
  </r>
  <r>
    <x v="800"/>
    <n v="1436"/>
    <n v="1715"/>
    <n v="1030"/>
    <n v="48180"/>
    <n v="3.7279480037140202"/>
    <x v="0"/>
    <x v="2"/>
    <n v="2462740"/>
  </r>
  <r>
    <x v="801"/>
    <n v="1862"/>
    <n v="2248"/>
    <n v="1160"/>
    <n v="51910"/>
    <n v="3.0976250149182478"/>
    <x v="0"/>
    <x v="2"/>
    <n v="4185776"/>
  </r>
  <r>
    <x v="802"/>
    <n v="1200"/>
    <n v="1442"/>
    <n v="880"/>
    <n v="44320"/>
    <n v="4.1037037037037036"/>
    <x v="1"/>
    <x v="1"/>
    <n v="1730400"/>
  </r>
  <r>
    <x v="803"/>
    <n v="1360"/>
    <n v="1650"/>
    <n v="420"/>
    <n v="58940"/>
    <n v="4.8153594771241828"/>
    <x v="0"/>
    <x v="0"/>
    <n v="2244000"/>
  </r>
  <r>
    <x v="804"/>
    <n v="1722"/>
    <n v="2078"/>
    <n v="770"/>
    <n v="73610"/>
    <n v="4.7496451154987742"/>
    <x v="2"/>
    <x v="1"/>
    <n v="3578316"/>
  </r>
  <r>
    <x v="805"/>
    <n v="1577"/>
    <n v="1902"/>
    <n v="910"/>
    <n v="54060"/>
    <n v="3.8089198900866625"/>
    <x v="0"/>
    <x v="1"/>
    <n v="2999454"/>
  </r>
  <r>
    <x v="806"/>
    <n v="1850"/>
    <n v="2214"/>
    <n v="1110"/>
    <n v="85000"/>
    <n v="5.1051051051051051"/>
    <x v="2"/>
    <x v="2"/>
    <n v="4095900"/>
  </r>
  <r>
    <x v="807"/>
    <n v="1447"/>
    <n v="1730"/>
    <n v="510"/>
    <n v="49030"/>
    <n v="3.7648775243799433"/>
    <x v="0"/>
    <x v="0"/>
    <n v="2503310"/>
  </r>
  <r>
    <x v="808"/>
    <n v="1496"/>
    <n v="1800"/>
    <n v="780"/>
    <n v="63300"/>
    <n v="4.7014260249554365"/>
    <x v="0"/>
    <x v="1"/>
    <n v="2692800"/>
  </r>
  <r>
    <x v="809"/>
    <n v="1679"/>
    <n v="2008"/>
    <n v="790"/>
    <n v="84300"/>
    <n v="5.5787174905697832"/>
    <x v="2"/>
    <x v="1"/>
    <n v="3371432"/>
  </r>
  <r>
    <x v="810"/>
    <n v="994"/>
    <n v="1194"/>
    <n v="1090"/>
    <n v="81390"/>
    <n v="9.0979208584842386"/>
    <x v="2"/>
    <x v="2"/>
    <n v="1186836"/>
  </r>
  <r>
    <x v="811"/>
    <n v="1354"/>
    <n v="1635"/>
    <n v="1270"/>
    <n v="95900"/>
    <n v="7.8696865255210895"/>
    <x v="2"/>
    <x v="2"/>
    <n v="2213790"/>
  </r>
  <r>
    <x v="812"/>
    <n v="1597"/>
    <n v="1918"/>
    <n v="1260"/>
    <n v="71830"/>
    <n v="4.9975648785918043"/>
    <x v="0"/>
    <x v="2"/>
    <n v="3063046"/>
  </r>
  <r>
    <x v="813"/>
    <n v="1873"/>
    <n v="2252"/>
    <n v="330"/>
    <n v="79310"/>
    <n v="4.7048703802574598"/>
    <x v="2"/>
    <x v="0"/>
    <n v="4217996"/>
  </r>
  <r>
    <x v="814"/>
    <n v="1218"/>
    <n v="1459"/>
    <n v="540"/>
    <n v="87890"/>
    <n v="8.0176975004561211"/>
    <x v="2"/>
    <x v="0"/>
    <n v="1777062"/>
  </r>
  <r>
    <x v="815"/>
    <n v="1458"/>
    <n v="1746"/>
    <n v="720"/>
    <n v="48610"/>
    <n v="3.7044657826550829"/>
    <x v="0"/>
    <x v="1"/>
    <n v="2545668"/>
  </r>
  <r>
    <x v="816"/>
    <n v="1546"/>
    <n v="1860"/>
    <n v="670"/>
    <n v="73160"/>
    <n v="5.2580135115710798"/>
    <x v="2"/>
    <x v="1"/>
    <n v="2875560"/>
  </r>
  <r>
    <x v="817"/>
    <n v="1608"/>
    <n v="1962"/>
    <n v="770"/>
    <n v="36280"/>
    <n v="2.5069098949695965"/>
    <x v="1"/>
    <x v="1"/>
    <n v="3154896"/>
  </r>
  <r>
    <x v="818"/>
    <n v="1822"/>
    <n v="2160"/>
    <n v="860"/>
    <n v="49720"/>
    <n v="3.0320770825710452"/>
    <x v="0"/>
    <x v="1"/>
    <n v="3935520"/>
  </r>
  <r>
    <x v="819"/>
    <n v="1716"/>
    <n v="2038"/>
    <n v="410"/>
    <n v="44400"/>
    <n v="2.8749028749028751"/>
    <x v="1"/>
    <x v="0"/>
    <n v="3497208"/>
  </r>
  <r>
    <x v="820"/>
    <n v="1072"/>
    <n v="1296"/>
    <n v="900"/>
    <n v="47590"/>
    <n v="4.9326285240464349"/>
    <x v="0"/>
    <x v="1"/>
    <n v="1389312"/>
  </r>
  <r>
    <x v="821"/>
    <n v="1330"/>
    <n v="1604"/>
    <n v="480"/>
    <n v="51460"/>
    <n v="4.2990810359231411"/>
    <x v="0"/>
    <x v="0"/>
    <n v="2133320"/>
  </r>
  <r>
    <x v="822"/>
    <n v="1588"/>
    <n v="1892"/>
    <n v="540"/>
    <n v="57750"/>
    <n v="4.0407220822837955"/>
    <x v="0"/>
    <x v="0"/>
    <n v="3004496"/>
  </r>
  <r>
    <x v="823"/>
    <n v="1425"/>
    <n v="1733"/>
    <n v="760"/>
    <n v="66000"/>
    <n v="5.1461988304093564"/>
    <x v="0"/>
    <x v="1"/>
    <n v="2469525"/>
  </r>
  <r>
    <x v="824"/>
    <n v="1778"/>
    <n v="2133"/>
    <n v="280"/>
    <n v="45950"/>
    <n v="2.8715160604924383"/>
    <x v="1"/>
    <x v="0"/>
    <n v="3792474"/>
  </r>
  <r>
    <x v="825"/>
    <n v="1363"/>
    <n v="1630"/>
    <n v="1120"/>
    <n v="53900"/>
    <n v="4.3939023396103369"/>
    <x v="0"/>
    <x v="2"/>
    <n v="2221690"/>
  </r>
  <r>
    <x v="826"/>
    <n v="1609"/>
    <n v="1928"/>
    <n v="160"/>
    <n v="37920"/>
    <n v="2.6186036875906362"/>
    <x v="1"/>
    <x v="0"/>
    <n v="3102152"/>
  </r>
  <r>
    <x v="827"/>
    <n v="1671"/>
    <n v="2024"/>
    <n v="620"/>
    <n v="63100"/>
    <n v="4.1957576966553631"/>
    <x v="0"/>
    <x v="1"/>
    <n v="3382104"/>
  </r>
  <r>
    <x v="828"/>
    <n v="1379"/>
    <n v="1636"/>
    <n v="440"/>
    <n v="36770"/>
    <n v="2.9626943840141808"/>
    <x v="1"/>
    <x v="0"/>
    <n v="2256044"/>
  </r>
  <r>
    <x v="829"/>
    <n v="1218"/>
    <n v="1452"/>
    <n v="870"/>
    <n v="43910"/>
    <n v="4.0056559022076259"/>
    <x v="1"/>
    <x v="1"/>
    <n v="1768536"/>
  </r>
  <r>
    <x v="830"/>
    <n v="1724"/>
    <n v="2101"/>
    <n v="900"/>
    <n v="66390"/>
    <n v="4.2788089713843771"/>
    <x v="0"/>
    <x v="1"/>
    <n v="3622124"/>
  </r>
  <r>
    <x v="831"/>
    <n v="986"/>
    <n v="1179"/>
    <n v="710"/>
    <n v="59160"/>
    <n v="6.666666666666667"/>
    <x v="0"/>
    <x v="1"/>
    <n v="1162494"/>
  </r>
  <r>
    <x v="832"/>
    <n v="1330"/>
    <n v="1606"/>
    <n v="590"/>
    <n v="38510"/>
    <n v="3.2172096908939016"/>
    <x v="1"/>
    <x v="0"/>
    <n v="2135980"/>
  </r>
  <r>
    <x v="833"/>
    <n v="1437"/>
    <n v="1725"/>
    <n v="910"/>
    <n v="46220"/>
    <n v="3.5738034485424883"/>
    <x v="1"/>
    <x v="1"/>
    <n v="2478825"/>
  </r>
  <r>
    <x v="834"/>
    <n v="1327"/>
    <n v="1609"/>
    <n v="1320"/>
    <n v="41500"/>
    <n v="3.4748388177174916"/>
    <x v="1"/>
    <x v="2"/>
    <n v="2135143"/>
  </r>
  <r>
    <x v="835"/>
    <n v="1651"/>
    <n v="2009"/>
    <n v="1000"/>
    <n v="58160"/>
    <n v="3.9141261188505281"/>
    <x v="0"/>
    <x v="2"/>
    <n v="3316859"/>
  </r>
  <r>
    <x v="836"/>
    <n v="1211"/>
    <n v="1462"/>
    <n v="670"/>
    <n v="38530"/>
    <n v="3.535186714377466"/>
    <x v="1"/>
    <x v="1"/>
    <n v="1770482"/>
  </r>
  <r>
    <x v="837"/>
    <n v="1916"/>
    <n v="2277"/>
    <n v="610"/>
    <n v="55880"/>
    <n v="3.2405474367896079"/>
    <x v="0"/>
    <x v="1"/>
    <n v="4362732"/>
  </r>
  <r>
    <x v="838"/>
    <n v="1638"/>
    <n v="1937"/>
    <n v="1050"/>
    <n v="70940"/>
    <n v="4.8121014787681453"/>
    <x v="0"/>
    <x v="2"/>
    <n v="3172806"/>
  </r>
  <r>
    <x v="839"/>
    <n v="1172"/>
    <n v="1413"/>
    <n v="480"/>
    <n v="53940"/>
    <n v="5.1137656427758813"/>
    <x v="0"/>
    <x v="0"/>
    <n v="1656036"/>
  </r>
  <r>
    <x v="840"/>
    <n v="1350"/>
    <n v="1606"/>
    <n v="770"/>
    <n v="43030"/>
    <n v="3.5415637860082305"/>
    <x v="1"/>
    <x v="1"/>
    <n v="2168100"/>
  </r>
  <r>
    <x v="841"/>
    <n v="1528"/>
    <n v="1843"/>
    <n v="340"/>
    <n v="59820"/>
    <n v="4.3499127399650961"/>
    <x v="0"/>
    <x v="0"/>
    <n v="2816104"/>
  </r>
  <r>
    <x v="842"/>
    <n v="1305"/>
    <n v="1557"/>
    <n v="580"/>
    <n v="55500"/>
    <n v="4.7254150702426561"/>
    <x v="0"/>
    <x v="0"/>
    <n v="2031885"/>
  </r>
  <r>
    <x v="843"/>
    <n v="1463"/>
    <n v="1751"/>
    <n v="900"/>
    <n v="49990"/>
    <n v="3.7966127439811652"/>
    <x v="0"/>
    <x v="1"/>
    <n v="2561713"/>
  </r>
  <r>
    <x v="844"/>
    <n v="1409"/>
    <n v="1727"/>
    <n v="700"/>
    <n v="42980"/>
    <n v="3.3893226086270798"/>
    <x v="1"/>
    <x v="1"/>
    <n v="2433343"/>
  </r>
  <r>
    <x v="845"/>
    <n v="1419"/>
    <n v="1743"/>
    <n v="860"/>
    <n v="65970"/>
    <n v="5.1656095842142351"/>
    <x v="0"/>
    <x v="1"/>
    <n v="2473317"/>
  </r>
  <r>
    <x v="846"/>
    <n v="1535"/>
    <n v="1819"/>
    <n v="540"/>
    <n v="59290"/>
    <n v="4.2917119073470866"/>
    <x v="0"/>
    <x v="0"/>
    <n v="2792165"/>
  </r>
  <r>
    <x v="847"/>
    <n v="1474"/>
    <n v="1745"/>
    <n v="970"/>
    <n v="63020"/>
    <n v="4.7504899743705717"/>
    <x v="0"/>
    <x v="1"/>
    <n v="2572130"/>
  </r>
  <r>
    <x v="848"/>
    <n v="919"/>
    <n v="1099"/>
    <n v="1560"/>
    <n v="73810"/>
    <n v="8.9239511546366828"/>
    <x v="2"/>
    <x v="2"/>
    <n v="1009981"/>
  </r>
  <r>
    <x v="849"/>
    <n v="2067"/>
    <n v="2492"/>
    <n v="790"/>
    <n v="70230"/>
    <n v="3.7751975487824545"/>
    <x v="0"/>
    <x v="1"/>
    <n v="5150964"/>
  </r>
  <r>
    <x v="850"/>
    <n v="1977"/>
    <n v="2362"/>
    <n v="1020"/>
    <n v="59950"/>
    <n v="3.369302534704659"/>
    <x v="0"/>
    <x v="2"/>
    <n v="4669674"/>
  </r>
  <r>
    <x v="851"/>
    <n v="1293"/>
    <n v="1558"/>
    <n v="790"/>
    <n v="78100"/>
    <n v="6.7113517229526511"/>
    <x v="2"/>
    <x v="1"/>
    <n v="2014494"/>
  </r>
  <r>
    <x v="852"/>
    <n v="1477"/>
    <n v="1790"/>
    <n v="880"/>
    <n v="16370"/>
    <n v="1.2314752125178665"/>
    <x v="1"/>
    <x v="1"/>
    <n v="2643830"/>
  </r>
  <r>
    <x v="853"/>
    <n v="1582"/>
    <n v="1906"/>
    <n v="550"/>
    <n v="92640"/>
    <n v="6.5065318162663299"/>
    <x v="2"/>
    <x v="0"/>
    <n v="3015292"/>
  </r>
  <r>
    <x v="854"/>
    <n v="1481"/>
    <n v="1789"/>
    <n v="550"/>
    <n v="63540"/>
    <n v="4.767049291019581"/>
    <x v="0"/>
    <x v="0"/>
    <n v="2649509"/>
  </r>
  <r>
    <x v="855"/>
    <n v="1214"/>
    <n v="1455"/>
    <n v="950"/>
    <n v="87220"/>
    <n v="7.9827933369943258"/>
    <x v="2"/>
    <x v="1"/>
    <n v="1766370"/>
  </r>
  <r>
    <x v="856"/>
    <n v="1206"/>
    <n v="1460"/>
    <n v="810"/>
    <n v="41990"/>
    <n v="3.8686198636447391"/>
    <x v="1"/>
    <x v="1"/>
    <n v="1760760"/>
  </r>
  <r>
    <x v="857"/>
    <n v="1653"/>
    <n v="1982"/>
    <n v="390"/>
    <n v="79410"/>
    <n v="5.3377697116354108"/>
    <x v="2"/>
    <x v="0"/>
    <n v="3276246"/>
  </r>
  <r>
    <x v="858"/>
    <n v="1152"/>
    <n v="1393"/>
    <n v="860"/>
    <n v="54380"/>
    <n v="5.2449845679012341"/>
    <x v="0"/>
    <x v="1"/>
    <n v="1604736"/>
  </r>
  <r>
    <x v="859"/>
    <n v="1458"/>
    <n v="1757"/>
    <n v="850"/>
    <n v="58600"/>
    <n v="4.4657826550830668"/>
    <x v="0"/>
    <x v="1"/>
    <n v="2561706"/>
  </r>
  <r>
    <x v="860"/>
    <n v="1249"/>
    <n v="1510"/>
    <n v="660"/>
    <n v="48950"/>
    <n v="4.3545947869406634"/>
    <x v="0"/>
    <x v="1"/>
    <n v="1885990"/>
  </r>
  <r>
    <x v="861"/>
    <n v="1939"/>
    <n v="2333"/>
    <n v="830"/>
    <n v="40670"/>
    <n v="2.330525471319695"/>
    <x v="1"/>
    <x v="1"/>
    <n v="4523687"/>
  </r>
  <r>
    <x v="862"/>
    <n v="1591"/>
    <n v="1919"/>
    <n v="640"/>
    <n v="52340"/>
    <n v="3.6552831901669109"/>
    <x v="0"/>
    <x v="1"/>
    <n v="3053129"/>
  </r>
  <r>
    <x v="863"/>
    <n v="1180"/>
    <n v="1397"/>
    <n v="750"/>
    <n v="39140"/>
    <n v="3.6854990583804144"/>
    <x v="1"/>
    <x v="1"/>
    <n v="1648460"/>
  </r>
  <r>
    <x v="864"/>
    <n v="1846"/>
    <n v="2195"/>
    <n v="1170"/>
    <n v="41090"/>
    <n v="2.4732153605393044"/>
    <x v="1"/>
    <x v="2"/>
    <n v="4051970"/>
  </r>
  <r>
    <x v="865"/>
    <n v="780"/>
    <n v="951"/>
    <n v="790"/>
    <n v="25600"/>
    <n v="3.6467236467236468"/>
    <x v="1"/>
    <x v="1"/>
    <n v="741780"/>
  </r>
  <r>
    <x v="866"/>
    <n v="1565"/>
    <n v="1854"/>
    <n v="900"/>
    <n v="100900"/>
    <n v="7.1636492722754701"/>
    <x v="2"/>
    <x v="1"/>
    <n v="2901510"/>
  </r>
  <r>
    <x v="867"/>
    <n v="1648"/>
    <n v="1959"/>
    <n v="370"/>
    <n v="77080"/>
    <n v="5.1968716289104639"/>
    <x v="2"/>
    <x v="0"/>
    <n v="3228432"/>
  </r>
  <r>
    <x v="868"/>
    <n v="1775"/>
    <n v="2104"/>
    <n v="980"/>
    <n v="105150"/>
    <n v="6.5821596244131459"/>
    <x v="2"/>
    <x v="2"/>
    <n v="3734600"/>
  </r>
  <r>
    <x v="869"/>
    <n v="1439"/>
    <n v="1732"/>
    <n v="1170"/>
    <n v="80580"/>
    <n v="6.2219133657632613"/>
    <x v="2"/>
    <x v="2"/>
    <n v="2492348"/>
  </r>
  <r>
    <x v="870"/>
    <n v="1487"/>
    <n v="1776"/>
    <n v="800"/>
    <n v="46230"/>
    <n v="3.4543824254651425"/>
    <x v="1"/>
    <x v="1"/>
    <n v="2640912"/>
  </r>
  <r>
    <x v="871"/>
    <n v="1800"/>
    <n v="2158"/>
    <n v="1100"/>
    <n v="98260"/>
    <n v="6.0654320987654318"/>
    <x v="2"/>
    <x v="2"/>
    <n v="3884400"/>
  </r>
  <r>
    <x v="872"/>
    <n v="1690"/>
    <n v="2024"/>
    <n v="1070"/>
    <n v="75930"/>
    <n v="4.9921104536489151"/>
    <x v="2"/>
    <x v="2"/>
    <n v="3420560"/>
  </r>
  <r>
    <x v="873"/>
    <n v="1209"/>
    <n v="1452"/>
    <n v="830"/>
    <n v="52050"/>
    <n v="4.7835676867934929"/>
    <x v="0"/>
    <x v="1"/>
    <n v="1755468"/>
  </r>
  <r>
    <x v="874"/>
    <n v="1859"/>
    <n v="2222"/>
    <n v="1210"/>
    <n v="87000"/>
    <n v="5.1999282768513542"/>
    <x v="2"/>
    <x v="2"/>
    <n v="4130698"/>
  </r>
  <r>
    <x v="875"/>
    <n v="1691"/>
    <n v="2023"/>
    <n v="540"/>
    <n v="60270"/>
    <n v="3.960181352257047"/>
    <x v="0"/>
    <x v="0"/>
    <n v="3420893"/>
  </r>
  <r>
    <x v="876"/>
    <n v="1259"/>
    <n v="1493"/>
    <n v="100"/>
    <n v="88270"/>
    <n v="7.7901332627305626"/>
    <x v="2"/>
    <x v="0"/>
    <n v="1879687"/>
  </r>
  <r>
    <x v="877"/>
    <n v="1771"/>
    <n v="2138"/>
    <n v="820"/>
    <n v="57820"/>
    <n v="3.6275801493192796"/>
    <x v="0"/>
    <x v="1"/>
    <n v="3786398"/>
  </r>
  <r>
    <x v="878"/>
    <n v="1205"/>
    <n v="1468"/>
    <n v="1210"/>
    <n v="61210"/>
    <n v="5.6440756108805905"/>
    <x v="0"/>
    <x v="2"/>
    <n v="1768940"/>
  </r>
  <r>
    <x v="879"/>
    <n v="1792"/>
    <n v="2131"/>
    <n v="810"/>
    <n v="76420"/>
    <n v="4.738343253968254"/>
    <x v="2"/>
    <x v="1"/>
    <n v="3818752"/>
  </r>
  <r>
    <x v="880"/>
    <n v="1263"/>
    <n v="1516"/>
    <n v="780"/>
    <n v="70980"/>
    <n v="6.2443916600686196"/>
    <x v="0"/>
    <x v="1"/>
    <n v="1914708"/>
  </r>
  <r>
    <x v="881"/>
    <n v="1344"/>
    <n v="1605"/>
    <n v="1160"/>
    <n v="76740"/>
    <n v="6.3442460317460316"/>
    <x v="2"/>
    <x v="2"/>
    <n v="2157120"/>
  </r>
  <r>
    <x v="882"/>
    <n v="1819"/>
    <n v="2187"/>
    <n v="590"/>
    <n v="47920"/>
    <n v="2.92712723718771"/>
    <x v="0"/>
    <x v="0"/>
    <n v="3978153"/>
  </r>
  <r>
    <x v="883"/>
    <n v="1357"/>
    <n v="1625"/>
    <n v="1140"/>
    <n v="52160"/>
    <n v="4.2708589208220751"/>
    <x v="0"/>
    <x v="2"/>
    <n v="2205125"/>
  </r>
  <r>
    <x v="884"/>
    <n v="1396"/>
    <n v="1673"/>
    <n v="690"/>
    <n v="32740"/>
    <n v="2.6058580070041386"/>
    <x v="1"/>
    <x v="1"/>
    <n v="2335508"/>
  </r>
  <r>
    <x v="885"/>
    <n v="1118"/>
    <n v="1337"/>
    <n v="560"/>
    <n v="72270"/>
    <n v="7.1824686940966007"/>
    <x v="2"/>
    <x v="0"/>
    <n v="1494766"/>
  </r>
  <r>
    <x v="886"/>
    <n v="1655"/>
    <n v="1986"/>
    <n v="1150"/>
    <n v="77430"/>
    <n v="5.1983887210473316"/>
    <x v="2"/>
    <x v="2"/>
    <n v="3286830"/>
  </r>
  <r>
    <x v="887"/>
    <n v="1156"/>
    <n v="1398"/>
    <n v="140"/>
    <n v="92370"/>
    <n v="8.8783160322952703"/>
    <x v="2"/>
    <x v="0"/>
    <n v="1616088"/>
  </r>
  <r>
    <x v="888"/>
    <n v="1451"/>
    <n v="1734"/>
    <n v="670"/>
    <n v="34880"/>
    <n v="2.6709548970058963"/>
    <x v="1"/>
    <x v="1"/>
    <n v="2516034"/>
  </r>
  <r>
    <x v="889"/>
    <n v="1539"/>
    <n v="1829"/>
    <n v="650"/>
    <n v="46580"/>
    <n v="3.3629340841816475"/>
    <x v="0"/>
    <x v="1"/>
    <n v="2814831"/>
  </r>
  <r>
    <x v="890"/>
    <n v="1549"/>
    <n v="1851"/>
    <n v="1220"/>
    <n v="70620"/>
    <n v="5.0656337421992683"/>
    <x v="0"/>
    <x v="2"/>
    <n v="2867199"/>
  </r>
  <r>
    <x v="891"/>
    <n v="1582"/>
    <n v="1910"/>
    <n v="1080"/>
    <n v="66390"/>
    <n v="4.6628739991571848"/>
    <x v="0"/>
    <x v="2"/>
    <n v="3021620"/>
  </r>
  <r>
    <x v="892"/>
    <n v="1387"/>
    <n v="1663"/>
    <n v="850"/>
    <n v="82080"/>
    <n v="6.5753424657534243"/>
    <x v="2"/>
    <x v="1"/>
    <n v="2306581"/>
  </r>
  <r>
    <x v="893"/>
    <n v="1200"/>
    <n v="1436"/>
    <n v="1060"/>
    <n v="76440"/>
    <n v="7.0777777777777775"/>
    <x v="2"/>
    <x v="2"/>
    <n v="1723200"/>
  </r>
  <r>
    <x v="894"/>
    <n v="1299"/>
    <n v="1560"/>
    <n v="770"/>
    <n v="96610"/>
    <n v="8.2636215892566938"/>
    <x v="2"/>
    <x v="1"/>
    <n v="2026440"/>
  </r>
  <r>
    <x v="895"/>
    <n v="1174"/>
    <n v="1429"/>
    <n v="1110"/>
    <n v="54340"/>
    <n v="5.1429112246829449"/>
    <x v="0"/>
    <x v="2"/>
    <n v="167764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1AF59D-F73A-4F0E-92E1-4450B0208CA9}" name="PivotTable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A3:B7" firstHeaderRow="1" firstDataRow="1" firstDataCol="1"/>
  <pivotFields count="9">
    <pivotField showAll="0"/>
    <pivotField numFmtId="164" showAll="0"/>
    <pivotField numFmtId="164" showAll="0"/>
    <pivotField numFmtId="164" showAll="0"/>
    <pivotField dataField="1" numFmtId="44" showAll="0"/>
    <pivotField numFmtId="44" showAll="0"/>
    <pivotField axis="axisRow" showAll="0">
      <items count="4">
        <item x="0"/>
        <item x="2"/>
        <item x="1"/>
        <item t="default"/>
      </items>
    </pivotField>
    <pivotField showAll="0"/>
    <pivotField numFmtId="164" showAll="0"/>
  </pivotFields>
  <rowFields count="1">
    <field x="6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Store_Sales" fld="4" subtotal="count" baseField="6" baseItem="0"/>
  </dataFields>
  <chartFormats count="5">
    <chartFormat chart="6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6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7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8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A5EC36-045D-4FE0-9C37-94F7D1C70176}" name="PivotTable4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A3:B7" firstHeaderRow="1" firstDataRow="1" firstDataCol="1"/>
  <pivotFields count="9">
    <pivotField showAll="0"/>
    <pivotField numFmtId="164" showAll="0"/>
    <pivotField numFmtId="164" showAll="0"/>
    <pivotField dataField="1" numFmtId="164" showAll="0"/>
    <pivotField numFmtId="44" showAll="0"/>
    <pivotField numFmtId="44" showAll="0"/>
    <pivotField showAll="0"/>
    <pivotField axis="axisRow" showAll="0">
      <items count="4">
        <item x="1"/>
        <item x="2"/>
        <item x="0"/>
        <item t="default"/>
      </items>
    </pivotField>
    <pivotField numFmtId="164" showAll="0"/>
  </pivotFields>
  <rowFields count="1">
    <field x="7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Daily_Customer_Count" fld="3" subtotal="count" baseField="7" baseItem="0"/>
  </dataFields>
  <chartFormats count="5">
    <chartFormat chart="5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6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5" format="7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5" format="8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E78037-7979-4D87-AD8D-03475C2580D5}" name="PivotTable6" cacheId="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3:E227" firstHeaderRow="0" firstDataRow="1" firstDataCol="1" rowPageCount="1" colPageCount="1"/>
  <pivotFields count="9">
    <pivotField axis="axisRow" showAll="0">
      <items count="89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t="default"/>
      </items>
    </pivotField>
    <pivotField dataField="1" numFmtId="164" showAll="0"/>
    <pivotField dataField="1" numFmtId="164" showAll="0"/>
    <pivotField dataField="1" numFmtId="164" showAll="0"/>
    <pivotField dataField="1" numFmtId="44" showAll="0"/>
    <pivotField numFmtId="44" showAll="0"/>
    <pivotField axis="axisPage" showAll="0">
      <items count="4">
        <item x="0"/>
        <item x="2"/>
        <item x="1"/>
        <item t="default"/>
      </items>
    </pivotField>
    <pivotField showAll="0"/>
    <pivotField numFmtId="164" showAll="0"/>
  </pivotFields>
  <rowFields count="1">
    <field x="0"/>
  </rowFields>
  <rowItems count="224">
    <i>
      <x v="1"/>
    </i>
    <i>
      <x v="5"/>
    </i>
    <i>
      <x v="7"/>
    </i>
    <i>
      <x v="8"/>
    </i>
    <i>
      <x v="9"/>
    </i>
    <i>
      <x v="17"/>
    </i>
    <i>
      <x v="19"/>
    </i>
    <i>
      <x v="20"/>
    </i>
    <i>
      <x v="24"/>
    </i>
    <i>
      <x v="26"/>
    </i>
    <i>
      <x v="31"/>
    </i>
    <i>
      <x v="35"/>
    </i>
    <i>
      <x v="36"/>
    </i>
    <i>
      <x v="39"/>
    </i>
    <i>
      <x v="43"/>
    </i>
    <i>
      <x v="44"/>
    </i>
    <i>
      <x v="61"/>
    </i>
    <i>
      <x v="68"/>
    </i>
    <i>
      <x v="69"/>
    </i>
    <i>
      <x v="71"/>
    </i>
    <i>
      <x v="76"/>
    </i>
    <i>
      <x v="78"/>
    </i>
    <i>
      <x v="80"/>
    </i>
    <i>
      <x v="83"/>
    </i>
    <i>
      <x v="87"/>
    </i>
    <i>
      <x v="88"/>
    </i>
    <i>
      <x v="89"/>
    </i>
    <i>
      <x v="99"/>
    </i>
    <i>
      <x v="108"/>
    </i>
    <i>
      <x v="109"/>
    </i>
    <i>
      <x v="113"/>
    </i>
    <i>
      <x v="117"/>
    </i>
    <i>
      <x v="121"/>
    </i>
    <i>
      <x v="124"/>
    </i>
    <i>
      <x v="133"/>
    </i>
    <i>
      <x v="135"/>
    </i>
    <i>
      <x v="148"/>
    </i>
    <i>
      <x v="150"/>
    </i>
    <i>
      <x v="153"/>
    </i>
    <i>
      <x v="154"/>
    </i>
    <i>
      <x v="157"/>
    </i>
    <i>
      <x v="158"/>
    </i>
    <i>
      <x v="161"/>
    </i>
    <i>
      <x v="164"/>
    </i>
    <i>
      <x v="165"/>
    </i>
    <i>
      <x v="167"/>
    </i>
    <i>
      <x v="170"/>
    </i>
    <i>
      <x v="173"/>
    </i>
    <i>
      <x v="174"/>
    </i>
    <i>
      <x v="175"/>
    </i>
    <i>
      <x v="181"/>
    </i>
    <i>
      <x v="185"/>
    </i>
    <i>
      <x v="186"/>
    </i>
    <i>
      <x v="187"/>
    </i>
    <i>
      <x v="189"/>
    </i>
    <i>
      <x v="203"/>
    </i>
    <i>
      <x v="205"/>
    </i>
    <i>
      <x v="208"/>
    </i>
    <i>
      <x v="215"/>
    </i>
    <i>
      <x v="221"/>
    </i>
    <i>
      <x v="223"/>
    </i>
    <i>
      <x v="232"/>
    </i>
    <i>
      <x v="249"/>
    </i>
    <i>
      <x v="250"/>
    </i>
    <i>
      <x v="252"/>
    </i>
    <i>
      <x v="253"/>
    </i>
    <i>
      <x v="259"/>
    </i>
    <i>
      <x v="260"/>
    </i>
    <i>
      <x v="268"/>
    </i>
    <i>
      <x v="269"/>
    </i>
    <i>
      <x v="270"/>
    </i>
    <i>
      <x v="272"/>
    </i>
    <i>
      <x v="275"/>
    </i>
    <i>
      <x v="277"/>
    </i>
    <i>
      <x v="279"/>
    </i>
    <i>
      <x v="281"/>
    </i>
    <i>
      <x v="286"/>
    </i>
    <i>
      <x v="287"/>
    </i>
    <i>
      <x v="289"/>
    </i>
    <i>
      <x v="292"/>
    </i>
    <i>
      <x v="296"/>
    </i>
    <i>
      <x v="297"/>
    </i>
    <i>
      <x v="306"/>
    </i>
    <i>
      <x v="307"/>
    </i>
    <i>
      <x v="312"/>
    </i>
    <i>
      <x v="313"/>
    </i>
    <i>
      <x v="317"/>
    </i>
    <i>
      <x v="320"/>
    </i>
    <i>
      <x v="322"/>
    </i>
    <i>
      <x v="325"/>
    </i>
    <i>
      <x v="328"/>
    </i>
    <i>
      <x v="333"/>
    </i>
    <i>
      <x v="334"/>
    </i>
    <i>
      <x v="336"/>
    </i>
    <i>
      <x v="345"/>
    </i>
    <i>
      <x v="349"/>
    </i>
    <i>
      <x v="352"/>
    </i>
    <i>
      <x v="358"/>
    </i>
    <i>
      <x v="360"/>
    </i>
    <i>
      <x v="361"/>
    </i>
    <i>
      <x v="365"/>
    </i>
    <i>
      <x v="372"/>
    </i>
    <i>
      <x v="373"/>
    </i>
    <i>
      <x v="377"/>
    </i>
    <i>
      <x v="382"/>
    </i>
    <i>
      <x v="386"/>
    </i>
    <i>
      <x v="388"/>
    </i>
    <i>
      <x v="390"/>
    </i>
    <i>
      <x v="394"/>
    </i>
    <i>
      <x v="395"/>
    </i>
    <i>
      <x v="396"/>
    </i>
    <i>
      <x v="405"/>
    </i>
    <i>
      <x v="418"/>
    </i>
    <i>
      <x v="427"/>
    </i>
    <i>
      <x v="438"/>
    </i>
    <i>
      <x v="443"/>
    </i>
    <i>
      <x v="445"/>
    </i>
    <i>
      <x v="453"/>
    </i>
    <i>
      <x v="457"/>
    </i>
    <i>
      <x v="458"/>
    </i>
    <i>
      <x v="460"/>
    </i>
    <i>
      <x v="461"/>
    </i>
    <i>
      <x v="462"/>
    </i>
    <i>
      <x v="473"/>
    </i>
    <i>
      <x v="474"/>
    </i>
    <i>
      <x v="480"/>
    </i>
    <i>
      <x v="484"/>
    </i>
    <i>
      <x v="487"/>
    </i>
    <i>
      <x v="489"/>
    </i>
    <i>
      <x v="490"/>
    </i>
    <i>
      <x v="493"/>
    </i>
    <i>
      <x v="494"/>
    </i>
    <i>
      <x v="496"/>
    </i>
    <i>
      <x v="498"/>
    </i>
    <i>
      <x v="503"/>
    </i>
    <i>
      <x v="507"/>
    </i>
    <i>
      <x v="516"/>
    </i>
    <i>
      <x v="519"/>
    </i>
    <i>
      <x v="520"/>
    </i>
    <i>
      <x v="522"/>
    </i>
    <i>
      <x v="525"/>
    </i>
    <i>
      <x v="529"/>
    </i>
    <i>
      <x v="534"/>
    </i>
    <i>
      <x v="535"/>
    </i>
    <i>
      <x v="536"/>
    </i>
    <i>
      <x v="539"/>
    </i>
    <i>
      <x v="541"/>
    </i>
    <i>
      <x v="543"/>
    </i>
    <i>
      <x v="551"/>
    </i>
    <i>
      <x v="552"/>
    </i>
    <i>
      <x v="561"/>
    </i>
    <i>
      <x v="580"/>
    </i>
    <i>
      <x v="583"/>
    </i>
    <i>
      <x v="584"/>
    </i>
    <i>
      <x v="587"/>
    </i>
    <i>
      <x v="589"/>
    </i>
    <i>
      <x v="592"/>
    </i>
    <i>
      <x v="593"/>
    </i>
    <i>
      <x v="596"/>
    </i>
    <i>
      <x v="608"/>
    </i>
    <i>
      <x v="609"/>
    </i>
    <i>
      <x v="613"/>
    </i>
    <i>
      <x v="619"/>
    </i>
    <i>
      <x v="633"/>
    </i>
    <i>
      <x v="635"/>
    </i>
    <i>
      <x v="637"/>
    </i>
    <i>
      <x v="652"/>
    </i>
    <i>
      <x v="656"/>
    </i>
    <i>
      <x v="661"/>
    </i>
    <i>
      <x v="662"/>
    </i>
    <i>
      <x v="665"/>
    </i>
    <i>
      <x v="667"/>
    </i>
    <i>
      <x v="670"/>
    </i>
    <i>
      <x v="673"/>
    </i>
    <i>
      <x v="682"/>
    </i>
    <i>
      <x v="688"/>
    </i>
    <i>
      <x v="690"/>
    </i>
    <i>
      <x v="691"/>
    </i>
    <i>
      <x v="701"/>
    </i>
    <i>
      <x v="704"/>
    </i>
    <i>
      <x v="708"/>
    </i>
    <i>
      <x v="709"/>
    </i>
    <i>
      <x v="716"/>
    </i>
    <i>
      <x v="717"/>
    </i>
    <i>
      <x v="719"/>
    </i>
    <i>
      <x v="720"/>
    </i>
    <i>
      <x v="722"/>
    </i>
    <i>
      <x v="723"/>
    </i>
    <i>
      <x v="725"/>
    </i>
    <i>
      <x v="726"/>
    </i>
    <i>
      <x v="729"/>
    </i>
    <i>
      <x v="737"/>
    </i>
    <i>
      <x v="745"/>
    </i>
    <i>
      <x v="747"/>
    </i>
    <i>
      <x v="748"/>
    </i>
    <i>
      <x v="761"/>
    </i>
    <i>
      <x v="771"/>
    </i>
    <i>
      <x v="774"/>
    </i>
    <i>
      <x v="775"/>
    </i>
    <i>
      <x v="778"/>
    </i>
    <i>
      <x v="788"/>
    </i>
    <i>
      <x v="794"/>
    </i>
    <i>
      <x v="802"/>
    </i>
    <i>
      <x v="817"/>
    </i>
    <i>
      <x v="819"/>
    </i>
    <i>
      <x v="824"/>
    </i>
    <i>
      <x v="826"/>
    </i>
    <i>
      <x v="828"/>
    </i>
    <i>
      <x v="829"/>
    </i>
    <i>
      <x v="832"/>
    </i>
    <i>
      <x v="833"/>
    </i>
    <i>
      <x v="834"/>
    </i>
    <i>
      <x v="836"/>
    </i>
    <i>
      <x v="840"/>
    </i>
    <i>
      <x v="844"/>
    </i>
    <i>
      <x v="852"/>
    </i>
    <i>
      <x v="856"/>
    </i>
    <i>
      <x v="861"/>
    </i>
    <i>
      <x v="863"/>
    </i>
    <i>
      <x v="864"/>
    </i>
    <i>
      <x v="865"/>
    </i>
    <i>
      <x v="870"/>
    </i>
    <i>
      <x v="884"/>
    </i>
    <i>
      <x v="888"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6" item="2" hier="-1"/>
  </pageFields>
  <dataFields count="4">
    <dataField name=" Store_Sales" fld="4" baseField="0" baseItem="0" numFmtId="44"/>
    <dataField name="Store_Area " fld="1" baseField="0" baseItem="0" numFmtId="164"/>
    <dataField name=" Items_Available" fld="2" baseField="0" baseItem="0" numFmtId="164"/>
    <dataField name="Daily_Customer_Count " fld="3" baseField="0" baseItem="0" numFmtId="164"/>
  </dataFields>
  <formats count="2">
    <format dxfId="6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5">
      <pivotArea outline="0" collapsedLevelsAreSubtotals="1" fieldPosition="0">
        <references count="1">
          <reference field="4294967294" count="3" selected="0">
            <x v="1"/>
            <x v="2"/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061E9E-CA72-42AD-AF44-B79F4A3F999D}" name="PivotTable13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21">
  <location ref="A16:C40" firstHeaderRow="0" firstDataRow="1" firstDataCol="1"/>
  <pivotFields count="4">
    <pivotField axis="axisRow" numFmtId="164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/>
    <pivotField dataField="1" numFmtId="44" showAll="0"/>
    <pivotField numFmtId="164" showAll="0"/>
  </pivotFields>
  <rowFields count="1">
    <field x="0"/>
  </rowFields>
  <rowItems count="24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rowItems>
  <colFields count="1">
    <field x="-2"/>
  </colFields>
  <colItems count="2">
    <i>
      <x/>
    </i>
    <i i="1">
      <x v="1"/>
    </i>
  </colItems>
  <dataFields count="2">
    <dataField name="Sum of Store Sales" fld="2" baseField="0" baseItem="0" numFmtId="44"/>
    <dataField name="Count of Store Sales" fld="2" subtotal="count" baseField="0" baseItem="1"/>
  </dataFields>
  <formats count="1">
    <format dxfId="3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chartFormats count="2">
    <chartFormat chart="19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E0A1E1-7CB8-406A-AF4F-20695A56EEF4}" name="PivotTable12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15">
  <location ref="A3:C11" firstHeaderRow="0" firstDataRow="1" firstDataCol="1"/>
  <pivotFields count="5">
    <pivotField axis="axisRow" numFmtId="164" showAll="0" sortType="ascending">
      <items count="12">
        <item x="0"/>
        <item x="1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dataField="1" numFmtId="44" showAll="0"/>
    <pivotField numFmtId="164" showAll="0"/>
  </pivotFields>
  <rowFields count="1">
    <field x="0"/>
  </rowFields>
  <rowItems count="8">
    <i>
      <x v="2"/>
    </i>
    <i>
      <x v="3"/>
    </i>
    <i>
      <x v="4"/>
    </i>
    <i>
      <x v="5"/>
    </i>
    <i>
      <x v="6"/>
    </i>
    <i>
      <x v="7"/>
    </i>
    <i>
      <x v="9"/>
    </i>
    <i>
      <x v="10"/>
    </i>
  </rowItems>
  <colFields count="1">
    <field x="-2"/>
  </colFields>
  <colItems count="2">
    <i>
      <x/>
    </i>
    <i i="1">
      <x v="1"/>
    </i>
  </colItems>
  <dataFields count="2">
    <dataField name="Sum of Store Sales" fld="3" baseField="0" baseItem="0" numFmtId="44"/>
    <dataField name="Count of Store Sales" fld="3" subtotal="count" baseField="0" baseItem="2"/>
  </dataFields>
  <formats count="1">
    <format dxfId="4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chartFormats count="2">
    <chartFormat chart="1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19C482-577C-4AE9-8BAB-7A4974B88FD9}" name="PivotTable16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4">
  <location ref="A18:C42" firstHeaderRow="0" firstDataRow="1" firstDataCol="1"/>
  <pivotFields count="4">
    <pivotField axis="axisRow" numFmtId="164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/>
    <pivotField numFmtId="44" showAll="0"/>
    <pivotField dataField="1" numFmtId="164" showAll="0"/>
  </pivotFields>
  <rowFields count="1">
    <field x="0"/>
  </rowFields>
  <rowItems count="24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rowItems>
  <colFields count="1">
    <field x="-2"/>
  </colFields>
  <colItems count="2">
    <i>
      <x/>
    </i>
    <i i="1">
      <x v="1"/>
    </i>
  </colItems>
  <dataFields count="2">
    <dataField name="Sum of Daily Count Customer" fld="3" baseField="0" baseItem="0" numFmtId="164"/>
    <dataField name="Count of Daily Count Customer2" fld="3" subtotal="count" baseField="0" baseItem="1"/>
  </dataFields>
  <formats count="1">
    <format dxfId="1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chartFormats count="2"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EFC868-404C-47DF-B6CB-321E4F8704C0}" name="PivotTable15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4">
  <location ref="A4:C12" firstHeaderRow="0" firstDataRow="1" firstDataCol="1"/>
  <pivotFields count="5">
    <pivotField numFmtId="164" showAll="0"/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/>
    <pivotField numFmtId="44" showAll="0"/>
    <pivotField dataField="1" numFmtId="164" showAll="0"/>
  </pivotFields>
  <rowFields count="1">
    <field x="1"/>
  </rowFields>
  <rowItems count="8">
    <i>
      <x v="1"/>
    </i>
    <i>
      <x v="2"/>
    </i>
    <i>
      <x v="3"/>
    </i>
    <i>
      <x v="4"/>
    </i>
    <i>
      <x v="5"/>
    </i>
    <i>
      <x v="6"/>
    </i>
    <i>
      <x v="8"/>
    </i>
    <i>
      <x v="9"/>
    </i>
  </rowItems>
  <colFields count="1">
    <field x="-2"/>
  </colFields>
  <colItems count="2">
    <i>
      <x/>
    </i>
    <i i="1">
      <x v="1"/>
    </i>
  </colItems>
  <dataFields count="2">
    <dataField name="Sum of Daily Customer Count" fld="4" baseField="0" baseItem="0"/>
    <dataField name="Count of Daily Customer Count2" fld="4" subtotal="count" baseField="1" baseItem="1"/>
  </dataFields>
  <formats count="1">
    <format dxfId="2">
      <pivotArea collapsedLevelsAreSubtotals="1" fieldPosition="0">
        <references count="2">
          <reference field="4294967294" count="1" selected="0">
            <x v="0"/>
          </reference>
          <reference field="1" count="8">
            <x v="1"/>
            <x v="2"/>
            <x v="3"/>
            <x v="4"/>
            <x v="5"/>
            <x v="6"/>
            <x v="8"/>
            <x v="9"/>
          </reference>
        </references>
      </pivotArea>
    </format>
  </formats>
  <chartFormats count="2"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FC9752-4A4A-4D67-8F4C-1FC2F7231C65}" name="PivotTable8" cacheId="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1" rowHeaderCaption="Store ID">
  <location ref="J45:K55" firstHeaderRow="1" firstDataRow="1" firstDataCol="1"/>
  <pivotFields count="9">
    <pivotField axis="axisRow" showAll="0" measureFilter="1" sortType="descending">
      <items count="89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4" showAll="0"/>
    <pivotField numFmtId="164" showAll="0"/>
    <pivotField numFmtId="164" showAll="0"/>
    <pivotField numFmtId="44" showAll="0"/>
    <pivotField dataField="1" numFmtId="44" showAll="0"/>
    <pivotField showAll="0"/>
    <pivotField showAll="0"/>
    <pivotField numFmtId="164" showAll="0"/>
  </pivotFields>
  <rowFields count="1">
    <field x="0"/>
  </rowFields>
  <rowItems count="10">
    <i>
      <x v="556"/>
    </i>
    <i>
      <x v="468"/>
    </i>
    <i>
      <x v="744"/>
    </i>
    <i>
      <x v="557"/>
    </i>
    <i>
      <x v="339"/>
    </i>
    <i>
      <x v="689"/>
    </i>
    <i>
      <x v="406"/>
    </i>
    <i>
      <x v="810"/>
    </i>
    <i>
      <x v="848"/>
    </i>
    <i>
      <x v="887"/>
    </i>
  </rowItems>
  <colItems count="1">
    <i/>
  </colItems>
  <dataFields count="1">
    <dataField name="Efficiency of (Sales per Sq. Ft.)" fld="5" baseField="0" baseItem="0" numFmtId="44"/>
  </dataFields>
  <formats count="1">
    <format dxfId="0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11F743-A7FE-4F7C-AB6E-31036834007D}" name="Table1" displayName="Table1" ref="A1:I897" totalsRowShown="0">
  <autoFilter ref="A1:I897" xr:uid="{A511F743-A7FE-4F7C-AB6E-31036834007D}"/>
  <tableColumns count="9">
    <tableColumn id="1" xr3:uid="{F389972A-7D7D-4E0C-97F6-5F7592921250}" name="Store ID "/>
    <tableColumn id="2" xr3:uid="{6FA8679B-63B0-4CDC-8C9E-E8133035C702}" name="Store_Area" dataDxfId="13" dataCellStyle="Comma"/>
    <tableColumn id="3" xr3:uid="{CACBD5EC-5E36-4C24-A685-59CB3BA15E30}" name="Items_Available" dataDxfId="12" dataCellStyle="Comma"/>
    <tableColumn id="4" xr3:uid="{361886E4-3F9E-4D40-8245-EBC36BA76F00}" name="Daily_Customer_Count" dataDxfId="11" dataCellStyle="Comma"/>
    <tableColumn id="5" xr3:uid="{21D2E0B3-90B7-4F89-98B0-A1B8F47EAE1C}" name="Store_Sales" dataDxfId="10" dataCellStyle="Currency"/>
    <tableColumn id="6" xr3:uid="{C0A51689-9029-47C1-9E0B-0E7209DC52FD}" name="Efficiency of (Sales per Square Foot)" dataCellStyle="Currency">
      <calculatedColumnFormula>Table1[[#This Row],[Store_Sales]]/(Table1[[#This Row],[Store_Area]]*9)</calculatedColumnFormula>
    </tableColumn>
    <tableColumn id="7" xr3:uid="{DFDBCBA3-46F0-4F2A-B15B-9392B2720E5E}" name="Sales Performance Category" dataDxfId="9" dataCellStyle="Comma">
      <calculatedColumnFormula array="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calculatedColumnFormula>
    </tableColumn>
    <tableColumn id="8" xr3:uid="{BDD470DE-EAB9-4CD5-AF96-F57D2C479821}" name="Customer Count Performance Category" dataDxfId="8" dataCellStyle="Comma">
      <calculatedColumnFormula array="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calculatedColumnFormula>
    </tableColumn>
    <tableColumn id="9" xr3:uid="{361B7FBA-EA93-4546-8BEC-1B388F7053AE}" name="Items * Store Area" dataDxfId="7" dataCellStyle="Comma">
      <calculatedColumnFormula>Table1[[#This Row],[Items_Available]]*Table1[[#This Row],[Store_Area]]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8BE4C-BFFB-40B9-AAB6-6B0FC69E7097}">
  <dimension ref="A3:B7"/>
  <sheetViews>
    <sheetView workbookViewId="0">
      <selection activeCell="C11" sqref="C11"/>
    </sheetView>
  </sheetViews>
  <sheetFormatPr defaultRowHeight="15" x14ac:dyDescent="0.25"/>
  <cols>
    <col min="1" max="1" width="15.5703125" bestFit="1" customWidth="1"/>
    <col min="2" max="2" width="20.140625" bestFit="1" customWidth="1"/>
    <col min="3" max="3" width="19.28515625" bestFit="1" customWidth="1"/>
  </cols>
  <sheetData>
    <row r="3" spans="1:2" x14ac:dyDescent="0.25">
      <c r="A3" s="6" t="s">
        <v>48</v>
      </c>
      <c r="B3" t="s">
        <v>100</v>
      </c>
    </row>
    <row r="4" spans="1:2" x14ac:dyDescent="0.25">
      <c r="A4" s="7" t="s">
        <v>26</v>
      </c>
      <c r="B4" s="33">
        <v>448</v>
      </c>
    </row>
    <row r="5" spans="1:2" x14ac:dyDescent="0.25">
      <c r="A5" s="7" t="s">
        <v>99</v>
      </c>
      <c r="B5" s="33">
        <v>224</v>
      </c>
    </row>
    <row r="6" spans="1:2" x14ac:dyDescent="0.25">
      <c r="A6" s="7" t="s">
        <v>98</v>
      </c>
      <c r="B6" s="33">
        <v>224</v>
      </c>
    </row>
    <row r="7" spans="1:2" x14ac:dyDescent="0.25">
      <c r="A7" s="7" t="s">
        <v>97</v>
      </c>
      <c r="B7" s="33">
        <v>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19D3B-38E5-47E9-A6DA-B1B7FB56483C}">
  <dimension ref="A3:B7"/>
  <sheetViews>
    <sheetView workbookViewId="0">
      <selection activeCell="B6" sqref="B6"/>
    </sheetView>
  </sheetViews>
  <sheetFormatPr defaultRowHeight="15" x14ac:dyDescent="0.25"/>
  <cols>
    <col min="1" max="1" width="15.5703125" bestFit="1" customWidth="1"/>
    <col min="2" max="2" width="30.85546875" bestFit="1" customWidth="1"/>
  </cols>
  <sheetData>
    <row r="3" spans="1:2" x14ac:dyDescent="0.25">
      <c r="A3" s="6" t="s">
        <v>48</v>
      </c>
      <c r="B3" t="s">
        <v>101</v>
      </c>
    </row>
    <row r="4" spans="1:2" x14ac:dyDescent="0.25">
      <c r="A4" s="7" t="s">
        <v>26</v>
      </c>
      <c r="B4" s="33">
        <v>459</v>
      </c>
    </row>
    <row r="5" spans="1:2" x14ac:dyDescent="0.25">
      <c r="A5" s="7" t="s">
        <v>99</v>
      </c>
      <c r="B5" s="33">
        <v>220</v>
      </c>
    </row>
    <row r="6" spans="1:2" x14ac:dyDescent="0.25">
      <c r="A6" s="7" t="s">
        <v>98</v>
      </c>
      <c r="B6" s="33">
        <v>217</v>
      </c>
    </row>
    <row r="7" spans="1:2" x14ac:dyDescent="0.25">
      <c r="A7" s="7" t="s">
        <v>97</v>
      </c>
      <c r="B7" s="33">
        <v>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29A8D-43BA-4AB8-BE48-1DB15D87A7BF}">
  <dimension ref="A1:I897"/>
  <sheetViews>
    <sheetView topLeftCell="A861" zoomScaleNormal="100" workbookViewId="0">
      <selection activeCell="L21" sqref="L21"/>
    </sheetView>
  </sheetViews>
  <sheetFormatPr defaultRowHeight="15" x14ac:dyDescent="0.25"/>
  <cols>
    <col min="1" max="1" width="11" bestFit="1" customWidth="1"/>
    <col min="2" max="2" width="12.42578125" customWidth="1"/>
    <col min="3" max="3" width="17" customWidth="1"/>
    <col min="4" max="4" width="22.85546875" customWidth="1"/>
    <col min="5" max="5" width="13.140625" customWidth="1"/>
    <col min="6" max="6" width="36.7109375" bestFit="1" customWidth="1"/>
    <col min="7" max="7" width="23.85546875" bestFit="1" customWidth="1"/>
    <col min="8" max="8" width="39.7109375" bestFit="1" customWidth="1"/>
    <col min="9" max="9" width="19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  <c r="G1" t="s">
        <v>102</v>
      </c>
      <c r="H1" t="s">
        <v>103</v>
      </c>
      <c r="I1" t="s">
        <v>116</v>
      </c>
    </row>
    <row r="2" spans="1:9" x14ac:dyDescent="0.25">
      <c r="A2">
        <v>1</v>
      </c>
      <c r="B2" s="2">
        <v>1659</v>
      </c>
      <c r="C2" s="2">
        <v>1961</v>
      </c>
      <c r="D2" s="2">
        <v>530</v>
      </c>
      <c r="E2" s="1">
        <v>66490</v>
      </c>
      <c r="F2" s="1">
        <f>Table1[[#This Row],[Store_Sales]]/(Table1[[#This Row],[Store_Area]]*9)</f>
        <v>4.4531511620119213</v>
      </c>
      <c r="G2" s="2" t="str" cm="1">
        <f t="array" ref="G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" s="2" t="str" cm="1">
        <f t="array" ref="H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" s="2">
        <f>Table1[[#This Row],[Items_Available]]*Table1[[#This Row],[Store_Area]]</f>
        <v>3253299</v>
      </c>
    </row>
    <row r="3" spans="1:9" x14ac:dyDescent="0.25">
      <c r="A3">
        <v>2</v>
      </c>
      <c r="B3" s="2">
        <v>1461</v>
      </c>
      <c r="C3" s="2">
        <v>1752</v>
      </c>
      <c r="D3" s="2">
        <v>210</v>
      </c>
      <c r="E3" s="1">
        <v>39820</v>
      </c>
      <c r="F3" s="1">
        <f>Table1[[#This Row],[Store_Sales]]/(Table1[[#This Row],[Store_Area]]*9)</f>
        <v>3.0283671762111188</v>
      </c>
      <c r="G3" s="2" t="str" cm="1">
        <f t="array" ref="G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" s="2" t="str" cm="1">
        <f t="array" ref="H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" s="2">
        <f>Table1[[#This Row],[Items_Available]]*Table1[[#This Row],[Store_Area]]</f>
        <v>2559672</v>
      </c>
    </row>
    <row r="4" spans="1:9" x14ac:dyDescent="0.25">
      <c r="A4">
        <v>3</v>
      </c>
      <c r="B4" s="2">
        <v>1340</v>
      </c>
      <c r="C4" s="2">
        <v>1609</v>
      </c>
      <c r="D4" s="2">
        <v>720</v>
      </c>
      <c r="E4" s="1">
        <v>54010</v>
      </c>
      <c r="F4" s="1">
        <f>Table1[[#This Row],[Store_Sales]]/(Table1[[#This Row],[Store_Area]]*9)</f>
        <v>4.4784411276948592</v>
      </c>
      <c r="G4" s="2" t="str" cm="1">
        <f t="array" ref="G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" s="2" t="str" cm="1">
        <f t="array" ref="H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" s="2">
        <f>Table1[[#This Row],[Items_Available]]*Table1[[#This Row],[Store_Area]]</f>
        <v>2156060</v>
      </c>
    </row>
    <row r="5" spans="1:9" x14ac:dyDescent="0.25">
      <c r="A5">
        <v>4</v>
      </c>
      <c r="B5" s="2">
        <v>1451</v>
      </c>
      <c r="C5" s="2">
        <v>1748</v>
      </c>
      <c r="D5" s="2">
        <v>620</v>
      </c>
      <c r="E5" s="1">
        <v>53730</v>
      </c>
      <c r="F5" s="1">
        <f>Table1[[#This Row],[Store_Sales]]/(Table1[[#This Row],[Store_Area]]*9)</f>
        <v>4.1144038594073056</v>
      </c>
      <c r="G5" s="2" t="str" cm="1">
        <f t="array" ref="G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" s="2" t="str" cm="1">
        <f t="array" ref="H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" s="2">
        <f>Table1[[#This Row],[Items_Available]]*Table1[[#This Row],[Store_Area]]</f>
        <v>2536348</v>
      </c>
    </row>
    <row r="6" spans="1:9" x14ac:dyDescent="0.25">
      <c r="A6">
        <v>5</v>
      </c>
      <c r="B6" s="2">
        <v>1770</v>
      </c>
      <c r="C6" s="2">
        <v>2111</v>
      </c>
      <c r="D6" s="2">
        <v>450</v>
      </c>
      <c r="E6" s="1">
        <v>46620</v>
      </c>
      <c r="F6" s="1">
        <f>Table1[[#This Row],[Store_Sales]]/(Table1[[#This Row],[Store_Area]]*9)</f>
        <v>2.9265536723163841</v>
      </c>
      <c r="G6" s="2" t="str" cm="1">
        <f t="array" ref="G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" s="2" t="str" cm="1">
        <f t="array" ref="H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" s="2">
        <f>Table1[[#This Row],[Items_Available]]*Table1[[#This Row],[Store_Area]]</f>
        <v>3736470</v>
      </c>
    </row>
    <row r="7" spans="1:9" x14ac:dyDescent="0.25">
      <c r="A7">
        <v>6</v>
      </c>
      <c r="B7" s="2">
        <v>1442</v>
      </c>
      <c r="C7" s="2">
        <v>1733</v>
      </c>
      <c r="D7" s="2">
        <v>760</v>
      </c>
      <c r="E7" s="1">
        <v>45260</v>
      </c>
      <c r="F7" s="1">
        <f>Table1[[#This Row],[Store_Sales]]/(Table1[[#This Row],[Store_Area]]*9)</f>
        <v>3.4874402835567886</v>
      </c>
      <c r="G7" s="2" t="str" cm="1">
        <f t="array" ref="G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" s="2" t="str" cm="1">
        <f t="array" ref="H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" s="2">
        <f>Table1[[#This Row],[Items_Available]]*Table1[[#This Row],[Store_Area]]</f>
        <v>2498986</v>
      </c>
    </row>
    <row r="8" spans="1:9" x14ac:dyDescent="0.25">
      <c r="A8">
        <v>7</v>
      </c>
      <c r="B8" s="2">
        <v>1542</v>
      </c>
      <c r="C8" s="2">
        <v>1858</v>
      </c>
      <c r="D8" s="2">
        <v>1030</v>
      </c>
      <c r="E8" s="1">
        <v>72240</v>
      </c>
      <c r="F8" s="1">
        <f>Table1[[#This Row],[Store_Sales]]/(Table1[[#This Row],[Store_Area]]*9)</f>
        <v>5.2053610030263728</v>
      </c>
      <c r="G8" s="2" t="str" cm="1">
        <f t="array" ref="G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" s="2" t="str" cm="1">
        <f t="array" ref="H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" s="2">
        <f>Table1[[#This Row],[Items_Available]]*Table1[[#This Row],[Store_Area]]</f>
        <v>2865036</v>
      </c>
    </row>
    <row r="9" spans="1:9" x14ac:dyDescent="0.25">
      <c r="A9">
        <v>8</v>
      </c>
      <c r="B9" s="2">
        <v>1261</v>
      </c>
      <c r="C9" s="2">
        <v>1507</v>
      </c>
      <c r="D9" s="2">
        <v>1020</v>
      </c>
      <c r="E9" s="1">
        <v>37720</v>
      </c>
      <c r="F9" s="1">
        <f>Table1[[#This Row],[Store_Sales]]/(Table1[[#This Row],[Store_Area]]*9)</f>
        <v>3.3236408494140455</v>
      </c>
      <c r="G9" s="2" t="str" cm="1">
        <f t="array" ref="G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9" s="2" t="str" cm="1">
        <f t="array" ref="H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9" s="2">
        <f>Table1[[#This Row],[Items_Available]]*Table1[[#This Row],[Store_Area]]</f>
        <v>1900327</v>
      </c>
    </row>
    <row r="10" spans="1:9" x14ac:dyDescent="0.25">
      <c r="A10">
        <v>9</v>
      </c>
      <c r="B10" s="2">
        <v>1090</v>
      </c>
      <c r="C10" s="2">
        <v>1321</v>
      </c>
      <c r="D10" s="2">
        <v>680</v>
      </c>
      <c r="E10" s="1">
        <v>46310</v>
      </c>
      <c r="F10" s="1">
        <f>Table1[[#This Row],[Store_Sales]]/(Table1[[#This Row],[Store_Area]]*9)</f>
        <v>4.7206931702344548</v>
      </c>
      <c r="G10" s="2" t="str" cm="1">
        <f t="array" ref="G1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0" s="2" t="str" cm="1">
        <f t="array" ref="H1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0" s="2">
        <f>Table1[[#This Row],[Items_Available]]*Table1[[#This Row],[Store_Area]]</f>
        <v>1439890</v>
      </c>
    </row>
    <row r="11" spans="1:9" x14ac:dyDescent="0.25">
      <c r="A11">
        <v>10</v>
      </c>
      <c r="B11" s="2">
        <v>1030</v>
      </c>
      <c r="C11" s="2">
        <v>1235</v>
      </c>
      <c r="D11" s="2">
        <v>1130</v>
      </c>
      <c r="E11" s="1">
        <v>44150</v>
      </c>
      <c r="F11" s="1">
        <f>Table1[[#This Row],[Store_Sales]]/(Table1[[#This Row],[Store_Area]]*9)</f>
        <v>4.7626752966558792</v>
      </c>
      <c r="G11" s="2" t="str" cm="1">
        <f t="array" ref="G1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1" s="2" t="str" cm="1">
        <f t="array" ref="H1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1" s="2">
        <f>Table1[[#This Row],[Items_Available]]*Table1[[#This Row],[Store_Area]]</f>
        <v>1272050</v>
      </c>
    </row>
    <row r="12" spans="1:9" x14ac:dyDescent="0.25">
      <c r="A12">
        <v>11</v>
      </c>
      <c r="B12" s="2">
        <v>1187</v>
      </c>
      <c r="C12" s="2">
        <v>1439</v>
      </c>
      <c r="D12" s="2">
        <v>1090</v>
      </c>
      <c r="E12" s="1">
        <v>71280</v>
      </c>
      <c r="F12" s="1">
        <f>Table1[[#This Row],[Store_Sales]]/(Table1[[#This Row],[Store_Area]]*9)</f>
        <v>6.6722830665543382</v>
      </c>
      <c r="G12" s="2" t="str" cm="1">
        <f t="array" ref="G1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2" s="2" t="str" cm="1">
        <f t="array" ref="H1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2" s="2">
        <f>Table1[[#This Row],[Items_Available]]*Table1[[#This Row],[Store_Area]]</f>
        <v>1708093</v>
      </c>
    </row>
    <row r="13" spans="1:9" x14ac:dyDescent="0.25">
      <c r="A13">
        <v>12</v>
      </c>
      <c r="B13" s="2">
        <v>1751</v>
      </c>
      <c r="C13" s="2">
        <v>2098</v>
      </c>
      <c r="D13" s="2">
        <v>720</v>
      </c>
      <c r="E13" s="1">
        <v>57620</v>
      </c>
      <c r="F13" s="1">
        <f>Table1[[#This Row],[Store_Sales]]/(Table1[[#This Row],[Store_Area]]*9)</f>
        <v>3.6563233707722573</v>
      </c>
      <c r="G13" s="2" t="str" cm="1">
        <f t="array" ref="G1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3" s="2" t="str" cm="1">
        <f t="array" ref="H1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3" s="2">
        <f>Table1[[#This Row],[Items_Available]]*Table1[[#This Row],[Store_Area]]</f>
        <v>3673598</v>
      </c>
    </row>
    <row r="14" spans="1:9" x14ac:dyDescent="0.25">
      <c r="A14">
        <v>13</v>
      </c>
      <c r="B14" s="2">
        <v>1746</v>
      </c>
      <c r="C14" s="2">
        <v>2064</v>
      </c>
      <c r="D14" s="2">
        <v>1050</v>
      </c>
      <c r="E14" s="1">
        <v>60470</v>
      </c>
      <c r="F14" s="1">
        <f>Table1[[#This Row],[Store_Sales]]/(Table1[[#This Row],[Store_Area]]*9)</f>
        <v>3.8481608756522845</v>
      </c>
      <c r="G14" s="2" t="str" cm="1">
        <f t="array" ref="G1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4" s="2" t="str" cm="1">
        <f t="array" ref="H1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4" s="2">
        <f>Table1[[#This Row],[Items_Available]]*Table1[[#This Row],[Store_Area]]</f>
        <v>3603744</v>
      </c>
    </row>
    <row r="15" spans="1:9" x14ac:dyDescent="0.25">
      <c r="A15">
        <v>14</v>
      </c>
      <c r="B15" s="2">
        <v>1615</v>
      </c>
      <c r="C15" s="2">
        <v>1931</v>
      </c>
      <c r="D15" s="2">
        <v>1160</v>
      </c>
      <c r="E15" s="1">
        <v>59130</v>
      </c>
      <c r="F15" s="1">
        <f>Table1[[#This Row],[Store_Sales]]/(Table1[[#This Row],[Store_Area]]*9)</f>
        <v>4.068111455108359</v>
      </c>
      <c r="G15" s="2" t="str" cm="1">
        <f t="array" ref="G1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5" s="2" t="str" cm="1">
        <f t="array" ref="H1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5" s="2">
        <f>Table1[[#This Row],[Items_Available]]*Table1[[#This Row],[Store_Area]]</f>
        <v>3118565</v>
      </c>
    </row>
    <row r="16" spans="1:9" x14ac:dyDescent="0.25">
      <c r="A16">
        <v>15</v>
      </c>
      <c r="B16" s="2">
        <v>1469</v>
      </c>
      <c r="C16" s="2">
        <v>1756</v>
      </c>
      <c r="D16" s="2">
        <v>770</v>
      </c>
      <c r="E16" s="1">
        <v>66360</v>
      </c>
      <c r="F16" s="1">
        <f>Table1[[#This Row],[Store_Sales]]/(Table1[[#This Row],[Store_Area]]*9)</f>
        <v>5.019287497163603</v>
      </c>
      <c r="G16" s="2" t="str" cm="1">
        <f t="array" ref="G1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6" s="2" t="str" cm="1">
        <f t="array" ref="H1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6" s="2">
        <f>Table1[[#This Row],[Items_Available]]*Table1[[#This Row],[Store_Area]]</f>
        <v>2579564</v>
      </c>
    </row>
    <row r="17" spans="1:9" x14ac:dyDescent="0.25">
      <c r="A17">
        <v>16</v>
      </c>
      <c r="B17" s="2">
        <v>1644</v>
      </c>
      <c r="C17" s="2">
        <v>1950</v>
      </c>
      <c r="D17" s="2">
        <v>790</v>
      </c>
      <c r="E17" s="1">
        <v>78870</v>
      </c>
      <c r="F17" s="1">
        <f>Table1[[#This Row],[Store_Sales]]/(Table1[[#This Row],[Store_Area]]*9)</f>
        <v>5.3304947283049469</v>
      </c>
      <c r="G17" s="2" t="str" cm="1">
        <f t="array" ref="G1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7" s="2" t="str" cm="1">
        <f t="array" ref="H1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7" s="2">
        <f>Table1[[#This Row],[Items_Available]]*Table1[[#This Row],[Store_Area]]</f>
        <v>3205800</v>
      </c>
    </row>
    <row r="18" spans="1:9" x14ac:dyDescent="0.25">
      <c r="A18">
        <v>17</v>
      </c>
      <c r="B18" s="2">
        <v>1578</v>
      </c>
      <c r="C18" s="2">
        <v>1907</v>
      </c>
      <c r="D18" s="2">
        <v>1440</v>
      </c>
      <c r="E18" s="1">
        <v>77250</v>
      </c>
      <c r="F18" s="1">
        <f>Table1[[#This Row],[Store_Sales]]/(Table1[[#This Row],[Store_Area]]*9)</f>
        <v>5.4393747359526827</v>
      </c>
      <c r="G18" s="2" t="str" cm="1">
        <f t="array" ref="G1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8" s="2" t="str" cm="1">
        <f t="array" ref="H1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8" s="2">
        <f>Table1[[#This Row],[Items_Available]]*Table1[[#This Row],[Store_Area]]</f>
        <v>3009246</v>
      </c>
    </row>
    <row r="19" spans="1:9" x14ac:dyDescent="0.25">
      <c r="A19">
        <v>18</v>
      </c>
      <c r="B19" s="2">
        <v>1703</v>
      </c>
      <c r="C19" s="2">
        <v>2045</v>
      </c>
      <c r="D19" s="2">
        <v>670</v>
      </c>
      <c r="E19" s="1">
        <v>38170</v>
      </c>
      <c r="F19" s="1">
        <f>Table1[[#This Row],[Store_Sales]]/(Table1[[#This Row],[Store_Area]]*9)</f>
        <v>2.4903764598421088</v>
      </c>
      <c r="G19" s="2" t="str" cm="1">
        <f t="array" ref="G1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9" s="2" t="str" cm="1">
        <f t="array" ref="H1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9" s="2">
        <f>Table1[[#This Row],[Items_Available]]*Table1[[#This Row],[Store_Area]]</f>
        <v>3482635</v>
      </c>
    </row>
    <row r="20" spans="1:9" x14ac:dyDescent="0.25">
      <c r="A20">
        <v>19</v>
      </c>
      <c r="B20" s="2">
        <v>1438</v>
      </c>
      <c r="C20" s="2">
        <v>1731</v>
      </c>
      <c r="D20" s="2">
        <v>1030</v>
      </c>
      <c r="E20" s="1">
        <v>63540</v>
      </c>
      <c r="F20" s="1">
        <f>Table1[[#This Row],[Store_Sales]]/(Table1[[#This Row],[Store_Area]]*9)</f>
        <v>4.909596662030598</v>
      </c>
      <c r="G20" s="2" t="str" cm="1">
        <f t="array" ref="G2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0" s="2" t="str" cm="1">
        <f t="array" ref="H2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0" s="2">
        <f>Table1[[#This Row],[Items_Available]]*Table1[[#This Row],[Store_Area]]</f>
        <v>2489178</v>
      </c>
    </row>
    <row r="21" spans="1:9" x14ac:dyDescent="0.25">
      <c r="A21">
        <v>20</v>
      </c>
      <c r="B21" s="2">
        <v>1940</v>
      </c>
      <c r="C21" s="2">
        <v>2340</v>
      </c>
      <c r="D21" s="2">
        <v>980</v>
      </c>
      <c r="E21" s="1">
        <v>40190</v>
      </c>
      <c r="F21" s="1">
        <f>Table1[[#This Row],[Store_Sales]]/(Table1[[#This Row],[Store_Area]]*9)</f>
        <v>2.301832760595647</v>
      </c>
      <c r="G21" s="2" t="str" cm="1">
        <f t="array" ref="G2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1" s="2" t="str" cm="1">
        <f t="array" ref="H2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1" s="2">
        <f>Table1[[#This Row],[Items_Available]]*Table1[[#This Row],[Store_Area]]</f>
        <v>4539600</v>
      </c>
    </row>
    <row r="22" spans="1:9" x14ac:dyDescent="0.25">
      <c r="A22">
        <v>21</v>
      </c>
      <c r="B22" s="2">
        <v>1421</v>
      </c>
      <c r="C22" s="2">
        <v>1700</v>
      </c>
      <c r="D22" s="2">
        <v>370</v>
      </c>
      <c r="E22" s="1">
        <v>43460</v>
      </c>
      <c r="F22" s="1">
        <f>Table1[[#This Row],[Store_Sales]]/(Table1[[#This Row],[Store_Area]]*9)</f>
        <v>3.3982328563609352</v>
      </c>
      <c r="G22" s="2" t="str" cm="1">
        <f t="array" ref="G2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2" s="2" t="str" cm="1">
        <f t="array" ref="H2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2" s="2">
        <f>Table1[[#This Row],[Items_Available]]*Table1[[#This Row],[Store_Area]]</f>
        <v>2415700</v>
      </c>
    </row>
    <row r="23" spans="1:9" x14ac:dyDescent="0.25">
      <c r="A23">
        <v>22</v>
      </c>
      <c r="B23" s="2">
        <v>1458</v>
      </c>
      <c r="C23" s="2">
        <v>1746</v>
      </c>
      <c r="D23" s="2">
        <v>690</v>
      </c>
      <c r="E23" s="1">
        <v>68890</v>
      </c>
      <c r="F23" s="1">
        <f>Table1[[#This Row],[Store_Sales]]/(Table1[[#This Row],[Store_Area]]*9)</f>
        <v>5.2499618960524312</v>
      </c>
      <c r="G23" s="2" t="str" cm="1">
        <f t="array" ref="G2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3" s="2" t="str" cm="1">
        <f t="array" ref="H2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3" s="2">
        <f>Table1[[#This Row],[Items_Available]]*Table1[[#This Row],[Store_Area]]</f>
        <v>2545668</v>
      </c>
    </row>
    <row r="24" spans="1:9" x14ac:dyDescent="0.25">
      <c r="A24">
        <v>23</v>
      </c>
      <c r="B24" s="2">
        <v>1719</v>
      </c>
      <c r="C24" s="2">
        <v>2065</v>
      </c>
      <c r="D24" s="2">
        <v>950</v>
      </c>
      <c r="E24" s="1">
        <v>52780</v>
      </c>
      <c r="F24" s="1">
        <f>Table1[[#This Row],[Store_Sales]]/(Table1[[#This Row],[Store_Area]]*9)</f>
        <v>3.4115441794324868</v>
      </c>
      <c r="G24" s="2" t="str" cm="1">
        <f t="array" ref="G2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4" s="2" t="str" cm="1">
        <f t="array" ref="H2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4" s="2">
        <f>Table1[[#This Row],[Items_Available]]*Table1[[#This Row],[Store_Area]]</f>
        <v>3549735</v>
      </c>
    </row>
    <row r="25" spans="1:9" x14ac:dyDescent="0.25">
      <c r="A25">
        <v>24</v>
      </c>
      <c r="B25" s="2">
        <v>1449</v>
      </c>
      <c r="C25" s="2">
        <v>1752</v>
      </c>
      <c r="D25" s="2">
        <v>620</v>
      </c>
      <c r="E25" s="1">
        <v>50680</v>
      </c>
      <c r="F25" s="1">
        <f>Table1[[#This Row],[Store_Sales]]/(Table1[[#This Row],[Store_Area]]*9)</f>
        <v>3.8862050456253354</v>
      </c>
      <c r="G25" s="2" t="str" cm="1">
        <f t="array" ref="G2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5" s="2" t="str" cm="1">
        <f t="array" ref="H2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5" s="2">
        <f>Table1[[#This Row],[Items_Available]]*Table1[[#This Row],[Store_Area]]</f>
        <v>2538648</v>
      </c>
    </row>
    <row r="26" spans="1:9" x14ac:dyDescent="0.25">
      <c r="A26">
        <v>25</v>
      </c>
      <c r="B26" s="2">
        <v>1234</v>
      </c>
      <c r="C26" s="2">
        <v>1488</v>
      </c>
      <c r="D26" s="2">
        <v>840</v>
      </c>
      <c r="E26" s="1">
        <v>41880</v>
      </c>
      <c r="F26" s="1">
        <f>Table1[[#This Row],[Store_Sales]]/(Table1[[#This Row],[Store_Area]]*9)</f>
        <v>3.7709346299297679</v>
      </c>
      <c r="G26" s="2" t="str" cm="1">
        <f t="array" ref="G2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6" s="2" t="str" cm="1">
        <f t="array" ref="H2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6" s="2">
        <f>Table1[[#This Row],[Items_Available]]*Table1[[#This Row],[Store_Area]]</f>
        <v>1836192</v>
      </c>
    </row>
    <row r="27" spans="1:9" x14ac:dyDescent="0.25">
      <c r="A27">
        <v>26</v>
      </c>
      <c r="B27" s="2">
        <v>1732</v>
      </c>
      <c r="C27" s="2">
        <v>2073</v>
      </c>
      <c r="D27" s="2">
        <v>820</v>
      </c>
      <c r="E27" s="1">
        <v>70050</v>
      </c>
      <c r="F27" s="1">
        <f>Table1[[#This Row],[Store_Sales]]/(Table1[[#This Row],[Store_Area]]*9)</f>
        <v>4.4938414164742113</v>
      </c>
      <c r="G27" s="2" t="str" cm="1">
        <f t="array" ref="G2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7" s="2" t="str" cm="1">
        <f t="array" ref="H2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7" s="2">
        <f>Table1[[#This Row],[Items_Available]]*Table1[[#This Row],[Store_Area]]</f>
        <v>3590436</v>
      </c>
    </row>
    <row r="28" spans="1:9" x14ac:dyDescent="0.25">
      <c r="A28">
        <v>27</v>
      </c>
      <c r="B28" s="2">
        <v>1475</v>
      </c>
      <c r="C28" s="2">
        <v>1777</v>
      </c>
      <c r="D28" s="2">
        <v>1100</v>
      </c>
      <c r="E28" s="1">
        <v>25820</v>
      </c>
      <c r="F28" s="1">
        <f>Table1[[#This Row],[Store_Sales]]/(Table1[[#This Row],[Store_Area]]*9)</f>
        <v>1.9450094161958569</v>
      </c>
      <c r="G28" s="2" t="str" cm="1">
        <f t="array" ref="G2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8" s="2" t="str" cm="1">
        <f t="array" ref="H2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8" s="2">
        <f>Table1[[#This Row],[Items_Available]]*Table1[[#This Row],[Store_Area]]</f>
        <v>2621075</v>
      </c>
    </row>
    <row r="29" spans="1:9" x14ac:dyDescent="0.25">
      <c r="A29">
        <v>28</v>
      </c>
      <c r="B29" s="2">
        <v>1390</v>
      </c>
      <c r="C29" s="2">
        <v>1648</v>
      </c>
      <c r="D29" s="2">
        <v>980</v>
      </c>
      <c r="E29" s="1">
        <v>60530</v>
      </c>
      <c r="F29" s="1">
        <f>Table1[[#This Row],[Store_Sales]]/(Table1[[#This Row],[Store_Area]]*9)</f>
        <v>4.8385291766586729</v>
      </c>
      <c r="G29" s="2" t="str" cm="1">
        <f t="array" ref="G2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9" s="2" t="str" cm="1">
        <f t="array" ref="H2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9" s="2">
        <f>Table1[[#This Row],[Items_Available]]*Table1[[#This Row],[Store_Area]]</f>
        <v>2290720</v>
      </c>
    </row>
    <row r="30" spans="1:9" x14ac:dyDescent="0.25">
      <c r="A30">
        <v>29</v>
      </c>
      <c r="B30" s="2">
        <v>1642</v>
      </c>
      <c r="C30" s="2">
        <v>1943</v>
      </c>
      <c r="D30" s="2">
        <v>710</v>
      </c>
      <c r="E30" s="1">
        <v>78100</v>
      </c>
      <c r="F30" s="1">
        <f>Table1[[#This Row],[Store_Sales]]/(Table1[[#This Row],[Store_Area]]*9)</f>
        <v>5.2848829340912165</v>
      </c>
      <c r="G30" s="2" t="str" cm="1">
        <f t="array" ref="G3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0" s="2" t="str" cm="1">
        <f t="array" ref="H3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0" s="2">
        <f>Table1[[#This Row],[Items_Available]]*Table1[[#This Row],[Store_Area]]</f>
        <v>3190406</v>
      </c>
    </row>
    <row r="31" spans="1:9" x14ac:dyDescent="0.25">
      <c r="A31">
        <v>30</v>
      </c>
      <c r="B31" s="2">
        <v>1715</v>
      </c>
      <c r="C31" s="2">
        <v>2071</v>
      </c>
      <c r="D31" s="2">
        <v>650</v>
      </c>
      <c r="E31" s="1">
        <v>84860</v>
      </c>
      <c r="F31" s="1">
        <f>Table1[[#This Row],[Store_Sales]]/(Table1[[#This Row],[Store_Area]]*9)</f>
        <v>5.4978943958535798</v>
      </c>
      <c r="G31" s="2" t="str" cm="1">
        <f t="array" ref="G3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1" s="2" t="str" cm="1">
        <f t="array" ref="H3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1" s="2">
        <f>Table1[[#This Row],[Items_Available]]*Table1[[#This Row],[Store_Area]]</f>
        <v>3551765</v>
      </c>
    </row>
    <row r="32" spans="1:9" x14ac:dyDescent="0.25">
      <c r="A32">
        <v>31</v>
      </c>
      <c r="B32" s="2">
        <v>1439</v>
      </c>
      <c r="C32" s="2">
        <v>1746</v>
      </c>
      <c r="D32" s="2">
        <v>990</v>
      </c>
      <c r="E32" s="1">
        <v>80140</v>
      </c>
      <c r="F32" s="1">
        <f>Table1[[#This Row],[Store_Sales]]/(Table1[[#This Row],[Store_Area]]*9)</f>
        <v>6.1879391552775846</v>
      </c>
      <c r="G32" s="2" t="str" cm="1">
        <f t="array" ref="G3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2" s="2" t="str" cm="1">
        <f t="array" ref="H3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2" s="2">
        <f>Table1[[#This Row],[Items_Available]]*Table1[[#This Row],[Store_Area]]</f>
        <v>2512494</v>
      </c>
    </row>
    <row r="33" spans="1:9" x14ac:dyDescent="0.25">
      <c r="A33">
        <v>32</v>
      </c>
      <c r="B33" s="2">
        <v>1250</v>
      </c>
      <c r="C33" s="2">
        <v>1508</v>
      </c>
      <c r="D33" s="2">
        <v>990</v>
      </c>
      <c r="E33" s="1">
        <v>14920</v>
      </c>
      <c r="F33" s="1">
        <f>Table1[[#This Row],[Store_Sales]]/(Table1[[#This Row],[Store_Area]]*9)</f>
        <v>1.3262222222222222</v>
      </c>
      <c r="G33" s="2" t="str" cm="1">
        <f t="array" ref="G3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3" s="2" t="str" cm="1">
        <f t="array" ref="H3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3" s="2">
        <f>Table1[[#This Row],[Items_Available]]*Table1[[#This Row],[Store_Area]]</f>
        <v>1885000</v>
      </c>
    </row>
    <row r="34" spans="1:9" x14ac:dyDescent="0.25">
      <c r="A34">
        <v>33</v>
      </c>
      <c r="B34" s="2">
        <v>1331</v>
      </c>
      <c r="C34" s="2">
        <v>1608</v>
      </c>
      <c r="D34" s="2">
        <v>880</v>
      </c>
      <c r="E34" s="1">
        <v>60460</v>
      </c>
      <c r="F34" s="1">
        <f>Table1[[#This Row],[Store_Sales]]/(Table1[[#This Row],[Store_Area]]*9)</f>
        <v>5.0471658736121547</v>
      </c>
      <c r="G34" s="2" t="str" cm="1">
        <f t="array" ref="G3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4" s="2" t="str" cm="1">
        <f t="array" ref="H3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4" s="2">
        <f>Table1[[#This Row],[Items_Available]]*Table1[[#This Row],[Store_Area]]</f>
        <v>2140248</v>
      </c>
    </row>
    <row r="35" spans="1:9" x14ac:dyDescent="0.25">
      <c r="A35">
        <v>34</v>
      </c>
      <c r="B35" s="2">
        <v>1784</v>
      </c>
      <c r="C35" s="2">
        <v>2163</v>
      </c>
      <c r="D35" s="2">
        <v>620</v>
      </c>
      <c r="E35" s="1">
        <v>74560</v>
      </c>
      <c r="F35" s="1">
        <f>Table1[[#This Row],[Store_Sales]]/(Table1[[#This Row],[Store_Area]]*9)</f>
        <v>4.6437468858993523</v>
      </c>
      <c r="G35" s="2" t="str" cm="1">
        <f t="array" ref="G3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5" s="2" t="str" cm="1">
        <f t="array" ref="H3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5" s="2">
        <f>Table1[[#This Row],[Items_Available]]*Table1[[#This Row],[Store_Area]]</f>
        <v>3858792</v>
      </c>
    </row>
    <row r="36" spans="1:9" x14ac:dyDescent="0.25">
      <c r="A36">
        <v>35</v>
      </c>
      <c r="B36" s="2">
        <v>1375</v>
      </c>
      <c r="C36" s="2">
        <v>1648</v>
      </c>
      <c r="D36" s="2">
        <v>1020</v>
      </c>
      <c r="E36" s="1">
        <v>72430</v>
      </c>
      <c r="F36" s="1">
        <f>Table1[[#This Row],[Store_Sales]]/(Table1[[#This Row],[Store_Area]]*9)</f>
        <v>5.8529292929292929</v>
      </c>
      <c r="G36" s="2" t="str" cm="1">
        <f t="array" ref="G3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6" s="2" t="str" cm="1">
        <f t="array" ref="H3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6" s="2">
        <f>Table1[[#This Row],[Items_Available]]*Table1[[#This Row],[Store_Area]]</f>
        <v>2266000</v>
      </c>
    </row>
    <row r="37" spans="1:9" x14ac:dyDescent="0.25">
      <c r="A37">
        <v>36</v>
      </c>
      <c r="B37" s="2">
        <v>1871</v>
      </c>
      <c r="C37" s="2">
        <v>2230</v>
      </c>
      <c r="D37" s="2">
        <v>700</v>
      </c>
      <c r="E37" s="1">
        <v>45460</v>
      </c>
      <c r="F37" s="1">
        <f>Table1[[#This Row],[Store_Sales]]/(Table1[[#This Row],[Store_Area]]*9)</f>
        <v>2.6996852544687928</v>
      </c>
      <c r="G37" s="2" t="str" cm="1">
        <f t="array" ref="G3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7" s="2" t="str" cm="1">
        <f t="array" ref="H3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7" s="2">
        <f>Table1[[#This Row],[Items_Available]]*Table1[[#This Row],[Store_Area]]</f>
        <v>4172330</v>
      </c>
    </row>
    <row r="38" spans="1:9" x14ac:dyDescent="0.25">
      <c r="A38">
        <v>37</v>
      </c>
      <c r="B38" s="2">
        <v>1442</v>
      </c>
      <c r="C38" s="2">
        <v>1744</v>
      </c>
      <c r="D38" s="2">
        <v>610</v>
      </c>
      <c r="E38" s="1">
        <v>41570</v>
      </c>
      <c r="F38" s="1">
        <f>Table1[[#This Row],[Store_Sales]]/(Table1[[#This Row],[Store_Area]]*9)</f>
        <v>3.2031129603945137</v>
      </c>
      <c r="G38" s="2" t="str" cm="1">
        <f t="array" ref="G3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8" s="2" t="str" cm="1">
        <f t="array" ref="H3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8" s="2">
        <f>Table1[[#This Row],[Items_Available]]*Table1[[#This Row],[Store_Area]]</f>
        <v>2514848</v>
      </c>
    </row>
    <row r="39" spans="1:9" x14ac:dyDescent="0.25">
      <c r="A39">
        <v>38</v>
      </c>
      <c r="B39" s="2">
        <v>1174</v>
      </c>
      <c r="C39" s="2">
        <v>1411</v>
      </c>
      <c r="D39" s="2">
        <v>1080</v>
      </c>
      <c r="E39" s="1">
        <v>62870</v>
      </c>
      <c r="F39" s="1">
        <f>Table1[[#This Row],[Store_Sales]]/(Table1[[#This Row],[Store_Area]]*9)</f>
        <v>5.9502176793488548</v>
      </c>
      <c r="G39" s="2" t="str" cm="1">
        <f t="array" ref="G3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9" s="2" t="str" cm="1">
        <f t="array" ref="H3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9" s="2">
        <f>Table1[[#This Row],[Items_Available]]*Table1[[#This Row],[Store_Area]]</f>
        <v>1656514</v>
      </c>
    </row>
    <row r="40" spans="1:9" x14ac:dyDescent="0.25">
      <c r="A40">
        <v>39</v>
      </c>
      <c r="B40" s="2">
        <v>1839</v>
      </c>
      <c r="C40" s="2">
        <v>2204</v>
      </c>
      <c r="D40" s="2">
        <v>1010</v>
      </c>
      <c r="E40" s="1">
        <v>55170</v>
      </c>
      <c r="F40" s="1">
        <f>Table1[[#This Row],[Store_Sales]]/(Table1[[#This Row],[Store_Area]]*9)</f>
        <v>3.3333333333333335</v>
      </c>
      <c r="G40" s="2" t="str" cm="1">
        <f t="array" ref="G4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0" s="2" t="str" cm="1">
        <f t="array" ref="H4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0" s="2">
        <f>Table1[[#This Row],[Items_Available]]*Table1[[#This Row],[Store_Area]]</f>
        <v>4053156</v>
      </c>
    </row>
    <row r="41" spans="1:9" x14ac:dyDescent="0.25">
      <c r="A41">
        <v>40</v>
      </c>
      <c r="B41" s="2">
        <v>1270</v>
      </c>
      <c r="C41" s="2">
        <v>1516</v>
      </c>
      <c r="D41" s="2">
        <v>10</v>
      </c>
      <c r="E41" s="1">
        <v>45480</v>
      </c>
      <c r="F41" s="1">
        <f>Table1[[#This Row],[Store_Sales]]/(Table1[[#This Row],[Store_Area]]*9)</f>
        <v>3.9790026246719159</v>
      </c>
      <c r="G41" s="2" t="str" cm="1">
        <f t="array" ref="G4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1" s="2" t="str" cm="1">
        <f t="array" ref="H4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1" s="2">
        <f>Table1[[#This Row],[Items_Available]]*Table1[[#This Row],[Store_Area]]</f>
        <v>1925320</v>
      </c>
    </row>
    <row r="42" spans="1:9" x14ac:dyDescent="0.25">
      <c r="A42">
        <v>41</v>
      </c>
      <c r="B42" s="2">
        <v>1435</v>
      </c>
      <c r="C42" s="2">
        <v>1725</v>
      </c>
      <c r="D42" s="2">
        <v>1250</v>
      </c>
      <c r="E42" s="1">
        <v>49550</v>
      </c>
      <c r="F42" s="1">
        <f>Table1[[#This Row],[Store_Sales]]/(Table1[[#This Row],[Store_Area]]*9)</f>
        <v>3.8366240805265197</v>
      </c>
      <c r="G42" s="2" t="str" cm="1">
        <f t="array" ref="G4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2" s="2" t="str" cm="1">
        <f t="array" ref="H4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2" s="2">
        <f>Table1[[#This Row],[Items_Available]]*Table1[[#This Row],[Store_Area]]</f>
        <v>2475375</v>
      </c>
    </row>
    <row r="43" spans="1:9" x14ac:dyDescent="0.25">
      <c r="A43">
        <v>42</v>
      </c>
      <c r="B43" s="2">
        <v>965</v>
      </c>
      <c r="C43" s="2">
        <v>1152</v>
      </c>
      <c r="D43" s="2">
        <v>600</v>
      </c>
      <c r="E43" s="1">
        <v>48140</v>
      </c>
      <c r="F43" s="1">
        <f>Table1[[#This Row],[Store_Sales]]/(Table1[[#This Row],[Store_Area]]*9)</f>
        <v>5.5428900402993664</v>
      </c>
      <c r="G43" s="2" t="str" cm="1">
        <f t="array" ref="G4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3" s="2" t="str" cm="1">
        <f t="array" ref="H4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3" s="2">
        <f>Table1[[#This Row],[Items_Available]]*Table1[[#This Row],[Store_Area]]</f>
        <v>1111680</v>
      </c>
    </row>
    <row r="44" spans="1:9" x14ac:dyDescent="0.25">
      <c r="A44">
        <v>43</v>
      </c>
      <c r="B44" s="2">
        <v>1665</v>
      </c>
      <c r="C44" s="2">
        <v>2001</v>
      </c>
      <c r="D44" s="2">
        <v>730</v>
      </c>
      <c r="E44" s="1">
        <v>67640</v>
      </c>
      <c r="F44" s="1">
        <f>Table1[[#This Row],[Store_Sales]]/(Table1[[#This Row],[Store_Area]]*9)</f>
        <v>4.5138471805138476</v>
      </c>
      <c r="G44" s="2" t="str" cm="1">
        <f t="array" ref="G4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4" s="2" t="str" cm="1">
        <f t="array" ref="H4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4" s="2">
        <f>Table1[[#This Row],[Items_Available]]*Table1[[#This Row],[Store_Area]]</f>
        <v>3331665</v>
      </c>
    </row>
    <row r="45" spans="1:9" x14ac:dyDescent="0.25">
      <c r="A45">
        <v>44</v>
      </c>
      <c r="B45" s="2">
        <v>1780</v>
      </c>
      <c r="C45" s="2">
        <v>2117</v>
      </c>
      <c r="D45" s="2">
        <v>780</v>
      </c>
      <c r="E45" s="1">
        <v>39730</v>
      </c>
      <c r="F45" s="1">
        <f>Table1[[#This Row],[Store_Sales]]/(Table1[[#This Row],[Store_Area]]*9)</f>
        <v>2.4800249687890137</v>
      </c>
      <c r="G45" s="2" t="str" cm="1">
        <f t="array" ref="G4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5" s="2" t="str" cm="1">
        <f t="array" ref="H4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5" s="2">
        <f>Table1[[#This Row],[Items_Available]]*Table1[[#This Row],[Store_Area]]</f>
        <v>3768260</v>
      </c>
    </row>
    <row r="46" spans="1:9" x14ac:dyDescent="0.25">
      <c r="A46">
        <v>45</v>
      </c>
      <c r="B46" s="2">
        <v>1009</v>
      </c>
      <c r="C46" s="2">
        <v>1194</v>
      </c>
      <c r="D46" s="2">
        <v>520</v>
      </c>
      <c r="E46" s="1">
        <v>35800</v>
      </c>
      <c r="F46" s="1">
        <f>Table1[[#This Row],[Store_Sales]]/(Table1[[#This Row],[Store_Area]]*9)</f>
        <v>3.9422971038431891</v>
      </c>
      <c r="G46" s="2" t="str" cm="1">
        <f t="array" ref="G4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6" s="2" t="str" cm="1">
        <f t="array" ref="H4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6" s="2">
        <f>Table1[[#This Row],[Items_Available]]*Table1[[#This Row],[Store_Area]]</f>
        <v>1204746</v>
      </c>
    </row>
    <row r="47" spans="1:9" x14ac:dyDescent="0.25">
      <c r="A47">
        <v>46</v>
      </c>
      <c r="B47" s="2">
        <v>1227</v>
      </c>
      <c r="C47" s="2">
        <v>1471</v>
      </c>
      <c r="D47" s="2">
        <v>870</v>
      </c>
      <c r="E47" s="1">
        <v>49270</v>
      </c>
      <c r="F47" s="1">
        <f>Table1[[#This Row],[Store_Sales]]/(Table1[[#This Row],[Store_Area]]*9)</f>
        <v>4.4616499139726526</v>
      </c>
      <c r="G47" s="2" t="str" cm="1">
        <f t="array" ref="G4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7" s="2" t="str" cm="1">
        <f t="array" ref="H4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7" s="2">
        <f>Table1[[#This Row],[Items_Available]]*Table1[[#This Row],[Store_Area]]</f>
        <v>1804917</v>
      </c>
    </row>
    <row r="48" spans="1:9" x14ac:dyDescent="0.25">
      <c r="A48">
        <v>47</v>
      </c>
      <c r="B48" s="2">
        <v>1769</v>
      </c>
      <c r="C48" s="2">
        <v>2087</v>
      </c>
      <c r="D48" s="2">
        <v>690</v>
      </c>
      <c r="E48" s="1">
        <v>66510</v>
      </c>
      <c r="F48" s="1">
        <f>Table1[[#This Row],[Store_Sales]]/(Table1[[#This Row],[Store_Area]]*9)</f>
        <v>4.1775014132278123</v>
      </c>
      <c r="G48" s="2" t="str" cm="1">
        <f t="array" ref="G4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8" s="2" t="str" cm="1">
        <f t="array" ref="H4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8" s="2">
        <f>Table1[[#This Row],[Items_Available]]*Table1[[#This Row],[Store_Area]]</f>
        <v>3691903</v>
      </c>
    </row>
    <row r="49" spans="1:9" x14ac:dyDescent="0.25">
      <c r="A49">
        <v>48</v>
      </c>
      <c r="B49" s="2">
        <v>1660</v>
      </c>
      <c r="C49" s="2">
        <v>1982</v>
      </c>
      <c r="D49" s="2">
        <v>910</v>
      </c>
      <c r="E49" s="1">
        <v>62530</v>
      </c>
      <c r="F49" s="1">
        <f>Table1[[#This Row],[Store_Sales]]/(Table1[[#This Row],[Store_Area]]*9)</f>
        <v>4.1854082998661308</v>
      </c>
      <c r="G49" s="2" t="str" cm="1">
        <f t="array" ref="G4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9" s="2" t="str" cm="1">
        <f t="array" ref="H4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9" s="2">
        <f>Table1[[#This Row],[Items_Available]]*Table1[[#This Row],[Store_Area]]</f>
        <v>3290120</v>
      </c>
    </row>
    <row r="50" spans="1:9" x14ac:dyDescent="0.25">
      <c r="A50">
        <v>49</v>
      </c>
      <c r="B50" s="2">
        <v>1472</v>
      </c>
      <c r="C50" s="2">
        <v>1776</v>
      </c>
      <c r="D50" s="2">
        <v>1260</v>
      </c>
      <c r="E50" s="1">
        <v>59980</v>
      </c>
      <c r="F50" s="1">
        <f>Table1[[#This Row],[Store_Sales]]/(Table1[[#This Row],[Store_Area]]*9)</f>
        <v>4.5274758454106276</v>
      </c>
      <c r="G50" s="2" t="str" cm="1">
        <f t="array" ref="G5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0" s="2" t="str" cm="1">
        <f t="array" ref="H5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0" s="2">
        <f>Table1[[#This Row],[Items_Available]]*Table1[[#This Row],[Store_Area]]</f>
        <v>2614272</v>
      </c>
    </row>
    <row r="51" spans="1:9" x14ac:dyDescent="0.25">
      <c r="A51">
        <v>50</v>
      </c>
      <c r="B51" s="2">
        <v>1408</v>
      </c>
      <c r="C51" s="2">
        <v>1688</v>
      </c>
      <c r="D51" s="2">
        <v>1040</v>
      </c>
      <c r="E51" s="1">
        <v>76350</v>
      </c>
      <c r="F51" s="1">
        <f>Table1[[#This Row],[Store_Sales]]/(Table1[[#This Row],[Store_Area]]*9)</f>
        <v>6.0250946969696972</v>
      </c>
      <c r="G51" s="2" t="str" cm="1">
        <f t="array" ref="G5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1" s="2" t="str" cm="1">
        <f t="array" ref="H5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1" s="2">
        <f>Table1[[#This Row],[Items_Available]]*Table1[[#This Row],[Store_Area]]</f>
        <v>2376704</v>
      </c>
    </row>
    <row r="52" spans="1:9" x14ac:dyDescent="0.25">
      <c r="A52">
        <v>51</v>
      </c>
      <c r="B52" s="2">
        <v>1514</v>
      </c>
      <c r="C52" s="2">
        <v>1820</v>
      </c>
      <c r="D52" s="2">
        <v>910</v>
      </c>
      <c r="E52" s="1">
        <v>81820</v>
      </c>
      <c r="F52" s="1">
        <f>Table1[[#This Row],[Store_Sales]]/(Table1[[#This Row],[Store_Area]]*9)</f>
        <v>6.0046969029795978</v>
      </c>
      <c r="G52" s="2" t="str" cm="1">
        <f t="array" ref="G5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2" s="2" t="str" cm="1">
        <f t="array" ref="H5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2" s="2">
        <f>Table1[[#This Row],[Items_Available]]*Table1[[#This Row],[Store_Area]]</f>
        <v>2755480</v>
      </c>
    </row>
    <row r="53" spans="1:9" x14ac:dyDescent="0.25">
      <c r="A53">
        <v>52</v>
      </c>
      <c r="B53" s="2">
        <v>1565</v>
      </c>
      <c r="C53" s="2">
        <v>1880</v>
      </c>
      <c r="D53" s="2">
        <v>1300</v>
      </c>
      <c r="E53" s="1">
        <v>57830</v>
      </c>
      <c r="F53" s="1">
        <f>Table1[[#This Row],[Store_Sales]]/(Table1[[#This Row],[Store_Area]]*9)</f>
        <v>4.1057862974795878</v>
      </c>
      <c r="G53" s="2" t="str" cm="1">
        <f t="array" ref="G5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3" s="2" t="str" cm="1">
        <f t="array" ref="H5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3" s="2">
        <f>Table1[[#This Row],[Items_Available]]*Table1[[#This Row],[Store_Area]]</f>
        <v>2942200</v>
      </c>
    </row>
    <row r="54" spans="1:9" x14ac:dyDescent="0.25">
      <c r="A54">
        <v>53</v>
      </c>
      <c r="B54" s="2">
        <v>1074</v>
      </c>
      <c r="C54" s="2">
        <v>1288</v>
      </c>
      <c r="D54" s="2">
        <v>320</v>
      </c>
      <c r="E54" s="1">
        <v>70450</v>
      </c>
      <c r="F54" s="1">
        <f>Table1[[#This Row],[Store_Sales]]/(Table1[[#This Row],[Store_Area]]*9)</f>
        <v>7.2884336850817295</v>
      </c>
      <c r="G54" s="2" t="str" cm="1">
        <f t="array" ref="G5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4" s="2" t="str" cm="1">
        <f t="array" ref="H5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4" s="2">
        <f>Table1[[#This Row],[Items_Available]]*Table1[[#This Row],[Store_Area]]</f>
        <v>1383312</v>
      </c>
    </row>
    <row r="55" spans="1:9" x14ac:dyDescent="0.25">
      <c r="A55">
        <v>54</v>
      </c>
      <c r="B55" s="2">
        <v>1864</v>
      </c>
      <c r="C55" s="2">
        <v>2240</v>
      </c>
      <c r="D55" s="2">
        <v>530</v>
      </c>
      <c r="E55" s="1">
        <v>67000</v>
      </c>
      <c r="F55" s="1">
        <f>Table1[[#This Row],[Store_Sales]]/(Table1[[#This Row],[Store_Area]]*9)</f>
        <v>3.9938006676204103</v>
      </c>
      <c r="G55" s="2" t="str" cm="1">
        <f t="array" ref="G5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5" s="2" t="str" cm="1">
        <f t="array" ref="H5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5" s="2">
        <f>Table1[[#This Row],[Items_Available]]*Table1[[#This Row],[Store_Area]]</f>
        <v>4175360</v>
      </c>
    </row>
    <row r="56" spans="1:9" x14ac:dyDescent="0.25">
      <c r="A56">
        <v>55</v>
      </c>
      <c r="B56" s="2">
        <v>1570</v>
      </c>
      <c r="C56" s="2">
        <v>1898</v>
      </c>
      <c r="D56" s="2">
        <v>980</v>
      </c>
      <c r="E56" s="1">
        <v>64090</v>
      </c>
      <c r="F56" s="1">
        <f>Table1[[#This Row],[Store_Sales]]/(Table1[[#This Row],[Store_Area]]*9)</f>
        <v>4.5357395612172686</v>
      </c>
      <c r="G56" s="2" t="str" cm="1">
        <f t="array" ref="G5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6" s="2" t="str" cm="1">
        <f t="array" ref="H5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6" s="2">
        <f>Table1[[#This Row],[Items_Available]]*Table1[[#This Row],[Store_Area]]</f>
        <v>2979860</v>
      </c>
    </row>
    <row r="57" spans="1:9" x14ac:dyDescent="0.25">
      <c r="A57">
        <v>56</v>
      </c>
      <c r="B57" s="2">
        <v>1417</v>
      </c>
      <c r="C57" s="2">
        <v>1701</v>
      </c>
      <c r="D57" s="2">
        <v>740</v>
      </c>
      <c r="E57" s="1">
        <v>48670</v>
      </c>
      <c r="F57" s="1">
        <f>Table1[[#This Row],[Store_Sales]]/(Table1[[#This Row],[Store_Area]]*9)</f>
        <v>3.8163569356229905</v>
      </c>
      <c r="G57" s="2" t="str" cm="1">
        <f t="array" ref="G5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7" s="2" t="str" cm="1">
        <f t="array" ref="H5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7" s="2">
        <f>Table1[[#This Row],[Items_Available]]*Table1[[#This Row],[Store_Area]]</f>
        <v>2410317</v>
      </c>
    </row>
    <row r="58" spans="1:9" x14ac:dyDescent="0.25">
      <c r="A58">
        <v>57</v>
      </c>
      <c r="B58" s="2">
        <v>1734</v>
      </c>
      <c r="C58" s="2">
        <v>2060</v>
      </c>
      <c r="D58" s="2">
        <v>1240</v>
      </c>
      <c r="E58" s="1">
        <v>66210</v>
      </c>
      <c r="F58" s="1">
        <f>Table1[[#This Row],[Store_Sales]]/(Table1[[#This Row],[Store_Area]]*9)</f>
        <v>4.2425990003844678</v>
      </c>
      <c r="G58" s="2" t="str" cm="1">
        <f t="array" ref="G5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8" s="2" t="str" cm="1">
        <f t="array" ref="H5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8" s="2">
        <f>Table1[[#This Row],[Items_Available]]*Table1[[#This Row],[Store_Area]]</f>
        <v>3572040</v>
      </c>
    </row>
    <row r="59" spans="1:9" x14ac:dyDescent="0.25">
      <c r="A59">
        <v>58</v>
      </c>
      <c r="B59" s="2">
        <v>1470</v>
      </c>
      <c r="C59" s="2">
        <v>1763</v>
      </c>
      <c r="D59" s="2">
        <v>1080</v>
      </c>
      <c r="E59" s="1">
        <v>83660</v>
      </c>
      <c r="F59" s="1">
        <f>Table1[[#This Row],[Store_Sales]]/(Table1[[#This Row],[Store_Area]]*9)</f>
        <v>6.3235071806500374</v>
      </c>
      <c r="G59" s="2" t="str" cm="1">
        <f t="array" ref="G5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9" s="2" t="str" cm="1">
        <f t="array" ref="H5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9" s="2">
        <f>Table1[[#This Row],[Items_Available]]*Table1[[#This Row],[Store_Area]]</f>
        <v>2591610</v>
      </c>
    </row>
    <row r="60" spans="1:9" x14ac:dyDescent="0.25">
      <c r="A60">
        <v>59</v>
      </c>
      <c r="B60" s="2">
        <v>1761</v>
      </c>
      <c r="C60" s="2">
        <v>2104</v>
      </c>
      <c r="D60" s="2">
        <v>1080</v>
      </c>
      <c r="E60" s="1">
        <v>70770</v>
      </c>
      <c r="F60" s="1">
        <f>Table1[[#This Row],[Store_Sales]]/(Table1[[#This Row],[Store_Area]]*9)</f>
        <v>4.4652659473783833</v>
      </c>
      <c r="G60" s="2" t="str" cm="1">
        <f t="array" ref="G6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0" s="2" t="str" cm="1">
        <f t="array" ref="H6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0" s="2">
        <f>Table1[[#This Row],[Items_Available]]*Table1[[#This Row],[Store_Area]]</f>
        <v>3705144</v>
      </c>
    </row>
    <row r="61" spans="1:9" x14ac:dyDescent="0.25">
      <c r="A61">
        <v>60</v>
      </c>
      <c r="B61" s="2">
        <v>1756</v>
      </c>
      <c r="C61" s="2">
        <v>2070</v>
      </c>
      <c r="D61" s="2">
        <v>460</v>
      </c>
      <c r="E61" s="1">
        <v>53870</v>
      </c>
      <c r="F61" s="1">
        <f>Table1[[#This Row],[Store_Sales]]/(Table1[[#This Row],[Store_Area]]*9)</f>
        <v>3.4086307263983802</v>
      </c>
      <c r="G61" s="2" t="str" cm="1">
        <f t="array" ref="G6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1" s="2" t="str" cm="1">
        <f t="array" ref="H6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1" s="2">
        <f>Table1[[#This Row],[Items_Available]]*Table1[[#This Row],[Store_Area]]</f>
        <v>3634920</v>
      </c>
    </row>
    <row r="62" spans="1:9" x14ac:dyDescent="0.25">
      <c r="A62">
        <v>61</v>
      </c>
      <c r="B62" s="2">
        <v>1704</v>
      </c>
      <c r="C62" s="2">
        <v>2045</v>
      </c>
      <c r="D62" s="2">
        <v>300</v>
      </c>
      <c r="E62" s="1">
        <v>71300</v>
      </c>
      <c r="F62" s="1">
        <f>Table1[[#This Row],[Store_Sales]]/(Table1[[#This Row],[Store_Area]]*9)</f>
        <v>4.6491914449660925</v>
      </c>
      <c r="G62" s="2" t="str" cm="1">
        <f t="array" ref="G6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2" s="2" t="str" cm="1">
        <f t="array" ref="H6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2" s="2">
        <f>Table1[[#This Row],[Items_Available]]*Table1[[#This Row],[Store_Area]]</f>
        <v>3484680</v>
      </c>
    </row>
    <row r="63" spans="1:9" x14ac:dyDescent="0.25">
      <c r="A63">
        <v>62</v>
      </c>
      <c r="B63" s="2">
        <v>2011</v>
      </c>
      <c r="C63" s="2">
        <v>2391</v>
      </c>
      <c r="D63" s="2">
        <v>530</v>
      </c>
      <c r="E63" s="1">
        <v>46100</v>
      </c>
      <c r="F63" s="1">
        <f>Table1[[#This Row],[Store_Sales]]/(Table1[[#This Row],[Store_Area]]*9)</f>
        <v>2.5471020498370076</v>
      </c>
      <c r="G63" s="2" t="str" cm="1">
        <f t="array" ref="G6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3" s="2" t="str" cm="1">
        <f t="array" ref="H6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3" s="2">
        <f>Table1[[#This Row],[Items_Available]]*Table1[[#This Row],[Store_Area]]</f>
        <v>4808301</v>
      </c>
    </row>
    <row r="64" spans="1:9" x14ac:dyDescent="0.25">
      <c r="A64">
        <v>63</v>
      </c>
      <c r="B64" s="2">
        <v>1472</v>
      </c>
      <c r="C64" s="2">
        <v>1748</v>
      </c>
      <c r="D64" s="2">
        <v>600</v>
      </c>
      <c r="E64" s="1">
        <v>49100</v>
      </c>
      <c r="F64" s="1">
        <f>Table1[[#This Row],[Store_Sales]]/(Table1[[#This Row],[Store_Area]]*9)</f>
        <v>3.706219806763285</v>
      </c>
      <c r="G64" s="2" t="str" cm="1">
        <f t="array" ref="G6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4" s="2" t="str" cm="1">
        <f t="array" ref="H6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4" s="2">
        <f>Table1[[#This Row],[Items_Available]]*Table1[[#This Row],[Store_Area]]</f>
        <v>2573056</v>
      </c>
    </row>
    <row r="65" spans="1:9" x14ac:dyDescent="0.25">
      <c r="A65">
        <v>64</v>
      </c>
      <c r="B65" s="2">
        <v>1310</v>
      </c>
      <c r="C65" s="2">
        <v>1561</v>
      </c>
      <c r="D65" s="2">
        <v>860</v>
      </c>
      <c r="E65" s="1">
        <v>65920</v>
      </c>
      <c r="F65" s="1">
        <f>Table1[[#This Row],[Store_Sales]]/(Table1[[#This Row],[Store_Area]]*9)</f>
        <v>5.591178965224767</v>
      </c>
      <c r="G65" s="2" t="str" cm="1">
        <f t="array" ref="G6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5" s="2" t="str" cm="1">
        <f t="array" ref="H6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5" s="2">
        <f>Table1[[#This Row],[Items_Available]]*Table1[[#This Row],[Store_Area]]</f>
        <v>2044910</v>
      </c>
    </row>
    <row r="66" spans="1:9" x14ac:dyDescent="0.25">
      <c r="A66">
        <v>65</v>
      </c>
      <c r="B66" s="2">
        <v>1544</v>
      </c>
      <c r="C66" s="2">
        <v>1821</v>
      </c>
      <c r="D66" s="2">
        <v>590</v>
      </c>
      <c r="E66" s="1">
        <v>58660</v>
      </c>
      <c r="F66" s="1">
        <f>Table1[[#This Row],[Store_Sales]]/(Table1[[#This Row],[Store_Area]]*9)</f>
        <v>4.2213586643638461</v>
      </c>
      <c r="G66" s="2" t="str" cm="1">
        <f t="array" ref="G6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6" s="2" t="str" cm="1">
        <f t="array" ref="H6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6" s="2">
        <f>Table1[[#This Row],[Items_Available]]*Table1[[#This Row],[Store_Area]]</f>
        <v>2811624</v>
      </c>
    </row>
    <row r="67" spans="1:9" x14ac:dyDescent="0.25">
      <c r="A67">
        <v>66</v>
      </c>
      <c r="B67" s="2">
        <v>1707</v>
      </c>
      <c r="C67" s="2">
        <v>2052</v>
      </c>
      <c r="D67" s="2">
        <v>920</v>
      </c>
      <c r="E67" s="1">
        <v>69130</v>
      </c>
      <c r="F67" s="1">
        <f>Table1[[#This Row],[Store_Sales]]/(Table1[[#This Row],[Store_Area]]*9)</f>
        <v>4.4997721799127772</v>
      </c>
      <c r="G67" s="2" t="str" cm="1">
        <f t="array" ref="G6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7" s="2" t="str" cm="1">
        <f t="array" ref="H6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7" s="2">
        <f>Table1[[#This Row],[Items_Available]]*Table1[[#This Row],[Store_Area]]</f>
        <v>3502764</v>
      </c>
    </row>
    <row r="68" spans="1:9" x14ac:dyDescent="0.25">
      <c r="A68">
        <v>67</v>
      </c>
      <c r="B68" s="2">
        <v>1881</v>
      </c>
      <c r="C68" s="2">
        <v>2262</v>
      </c>
      <c r="D68" s="2">
        <v>570</v>
      </c>
      <c r="E68" s="1">
        <v>49080</v>
      </c>
      <c r="F68" s="1">
        <f>Table1[[#This Row],[Store_Sales]]/(Table1[[#This Row],[Store_Area]]*9)</f>
        <v>2.8991671096934253</v>
      </c>
      <c r="G68" s="2" t="str" cm="1">
        <f t="array" ref="G6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8" s="2" t="str" cm="1">
        <f t="array" ref="H6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8" s="2">
        <f>Table1[[#This Row],[Items_Available]]*Table1[[#This Row],[Store_Area]]</f>
        <v>4254822</v>
      </c>
    </row>
    <row r="69" spans="1:9" x14ac:dyDescent="0.25">
      <c r="A69">
        <v>68</v>
      </c>
      <c r="B69" s="2">
        <v>1416</v>
      </c>
      <c r="C69" s="2">
        <v>1681</v>
      </c>
      <c r="D69" s="2">
        <v>290</v>
      </c>
      <c r="E69" s="1">
        <v>72710</v>
      </c>
      <c r="F69" s="1">
        <f>Table1[[#This Row],[Store_Sales]]/(Table1[[#This Row],[Store_Area]]*9)</f>
        <v>5.7054300062774637</v>
      </c>
      <c r="G69" s="2" t="str" cm="1">
        <f t="array" ref="G6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9" s="2" t="str" cm="1">
        <f t="array" ref="H6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9" s="2">
        <f>Table1[[#This Row],[Items_Available]]*Table1[[#This Row],[Store_Area]]</f>
        <v>2380296</v>
      </c>
    </row>
    <row r="70" spans="1:9" x14ac:dyDescent="0.25">
      <c r="A70">
        <v>69</v>
      </c>
      <c r="B70" s="2">
        <v>1631</v>
      </c>
      <c r="C70" s="2">
        <v>1941</v>
      </c>
      <c r="D70" s="2">
        <v>650</v>
      </c>
      <c r="E70" s="1">
        <v>33430</v>
      </c>
      <c r="F70" s="1">
        <f>Table1[[#This Row],[Store_Sales]]/(Table1[[#This Row],[Store_Area]]*9)</f>
        <v>2.2774030928537368</v>
      </c>
      <c r="G70" s="2" t="str" cm="1">
        <f t="array" ref="G7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0" s="2" t="str" cm="1">
        <f t="array" ref="H7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0" s="2">
        <f>Table1[[#This Row],[Items_Available]]*Table1[[#This Row],[Store_Area]]</f>
        <v>3165771</v>
      </c>
    </row>
    <row r="71" spans="1:9" x14ac:dyDescent="0.25">
      <c r="A71">
        <v>70</v>
      </c>
      <c r="B71" s="2">
        <v>1318</v>
      </c>
      <c r="C71" s="2">
        <v>1576</v>
      </c>
      <c r="D71" s="2">
        <v>710</v>
      </c>
      <c r="E71" s="1">
        <v>42430</v>
      </c>
      <c r="F71" s="1">
        <f>Table1[[#This Row],[Store_Sales]]/(Table1[[#This Row],[Store_Area]]*9)</f>
        <v>3.5769684707469231</v>
      </c>
      <c r="G71" s="2" t="str" cm="1">
        <f t="array" ref="G7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1" s="2" t="str" cm="1">
        <f t="array" ref="H7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1" s="2">
        <f>Table1[[#This Row],[Items_Available]]*Table1[[#This Row],[Store_Area]]</f>
        <v>2077168</v>
      </c>
    </row>
    <row r="72" spans="1:9" x14ac:dyDescent="0.25">
      <c r="A72">
        <v>71</v>
      </c>
      <c r="B72" s="2">
        <v>1692</v>
      </c>
      <c r="C72" s="2">
        <v>2019</v>
      </c>
      <c r="D72" s="2">
        <v>850</v>
      </c>
      <c r="E72" s="1">
        <v>56650</v>
      </c>
      <c r="F72" s="1">
        <f>Table1[[#This Row],[Store_Sales]]/(Table1[[#This Row],[Store_Area]]*9)</f>
        <v>3.720120830049908</v>
      </c>
      <c r="G72" s="2" t="str" cm="1">
        <f t="array" ref="G7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2" s="2" t="str" cm="1">
        <f t="array" ref="H7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2" s="2">
        <f>Table1[[#This Row],[Items_Available]]*Table1[[#This Row],[Store_Area]]</f>
        <v>3416148</v>
      </c>
    </row>
    <row r="73" spans="1:9" x14ac:dyDescent="0.25">
      <c r="A73">
        <v>72</v>
      </c>
      <c r="B73" s="2">
        <v>1152</v>
      </c>
      <c r="C73" s="2">
        <v>1380</v>
      </c>
      <c r="D73" s="2">
        <v>530</v>
      </c>
      <c r="E73" s="1">
        <v>33580</v>
      </c>
      <c r="F73" s="1">
        <f>Table1[[#This Row],[Store_Sales]]/(Table1[[#This Row],[Store_Area]]*9)</f>
        <v>3.2388117283950617</v>
      </c>
      <c r="G73" s="2" t="str" cm="1">
        <f t="array" ref="G7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3" s="2" t="str" cm="1">
        <f t="array" ref="H7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3" s="2">
        <f>Table1[[#This Row],[Items_Available]]*Table1[[#This Row],[Store_Area]]</f>
        <v>1589760</v>
      </c>
    </row>
    <row r="74" spans="1:9" x14ac:dyDescent="0.25">
      <c r="A74">
        <v>73</v>
      </c>
      <c r="B74" s="2">
        <v>891</v>
      </c>
      <c r="C74" s="2">
        <v>1073</v>
      </c>
      <c r="D74" s="2">
        <v>630</v>
      </c>
      <c r="E74" s="1">
        <v>67370</v>
      </c>
      <c r="F74" s="1">
        <f>Table1[[#This Row],[Store_Sales]]/(Table1[[#This Row],[Store_Area]]*9)</f>
        <v>8.4012969198154384</v>
      </c>
      <c r="G74" s="2" t="str" cm="1">
        <f t="array" ref="G7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4" s="2" t="str" cm="1">
        <f t="array" ref="H7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4" s="2">
        <f>Table1[[#This Row],[Items_Available]]*Table1[[#This Row],[Store_Area]]</f>
        <v>956043</v>
      </c>
    </row>
    <row r="75" spans="1:9" x14ac:dyDescent="0.25">
      <c r="A75">
        <v>74</v>
      </c>
      <c r="B75" s="2">
        <v>1468</v>
      </c>
      <c r="C75" s="2">
        <v>1749</v>
      </c>
      <c r="D75" s="2">
        <v>700</v>
      </c>
      <c r="E75" s="1">
        <v>71780</v>
      </c>
      <c r="F75" s="1">
        <f>Table1[[#This Row],[Store_Sales]]/(Table1[[#This Row],[Store_Area]]*9)</f>
        <v>5.4329397517408413</v>
      </c>
      <c r="G75" s="2" t="str" cm="1">
        <f t="array" ref="G7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5" s="2" t="str" cm="1">
        <f t="array" ref="H7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5" s="2">
        <f>Table1[[#This Row],[Items_Available]]*Table1[[#This Row],[Store_Area]]</f>
        <v>2567532</v>
      </c>
    </row>
    <row r="76" spans="1:9" x14ac:dyDescent="0.25">
      <c r="A76">
        <v>75</v>
      </c>
      <c r="B76" s="2">
        <v>1539</v>
      </c>
      <c r="C76" s="2">
        <v>1833</v>
      </c>
      <c r="D76" s="2">
        <v>650</v>
      </c>
      <c r="E76" s="1">
        <v>84840</v>
      </c>
      <c r="F76" s="1">
        <f>Table1[[#This Row],[Store_Sales]]/(Table1[[#This Row],[Store_Area]]*9)</f>
        <v>6.1251895170023829</v>
      </c>
      <c r="G76" s="2" t="str" cm="1">
        <f t="array" ref="G7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6" s="2" t="str" cm="1">
        <f t="array" ref="H7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6" s="2">
        <f>Table1[[#This Row],[Items_Available]]*Table1[[#This Row],[Store_Area]]</f>
        <v>2820987</v>
      </c>
    </row>
    <row r="77" spans="1:9" x14ac:dyDescent="0.25">
      <c r="A77">
        <v>76</v>
      </c>
      <c r="B77" s="2">
        <v>1635</v>
      </c>
      <c r="C77" s="2">
        <v>1956</v>
      </c>
      <c r="D77" s="2">
        <v>720</v>
      </c>
      <c r="E77" s="1">
        <v>82070</v>
      </c>
      <c r="F77" s="1">
        <f>Table1[[#This Row],[Store_Sales]]/(Table1[[#This Row],[Store_Area]]*9)</f>
        <v>5.5773020727149172</v>
      </c>
      <c r="G77" s="2" t="str" cm="1">
        <f t="array" ref="G7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7" s="2" t="str" cm="1">
        <f t="array" ref="H7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7" s="2">
        <f>Table1[[#This Row],[Items_Available]]*Table1[[#This Row],[Store_Area]]</f>
        <v>3198060</v>
      </c>
    </row>
    <row r="78" spans="1:9" x14ac:dyDescent="0.25">
      <c r="A78">
        <v>77</v>
      </c>
      <c r="B78" s="2">
        <v>1267</v>
      </c>
      <c r="C78" s="2">
        <v>1520</v>
      </c>
      <c r="D78" s="2">
        <v>450</v>
      </c>
      <c r="E78" s="1">
        <v>26770</v>
      </c>
      <c r="F78" s="1">
        <f>Table1[[#This Row],[Store_Sales]]/(Table1[[#This Row],[Store_Area]]*9)</f>
        <v>2.3476278172410767</v>
      </c>
      <c r="G78" s="2" t="str" cm="1">
        <f t="array" ref="G7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8" s="2" t="str" cm="1">
        <f t="array" ref="H7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8" s="2">
        <f>Table1[[#This Row],[Items_Available]]*Table1[[#This Row],[Store_Area]]</f>
        <v>1925840</v>
      </c>
    </row>
    <row r="79" spans="1:9" x14ac:dyDescent="0.25">
      <c r="A79">
        <v>78</v>
      </c>
      <c r="B79" s="2">
        <v>1250</v>
      </c>
      <c r="C79" s="2">
        <v>1475</v>
      </c>
      <c r="D79" s="2">
        <v>1390</v>
      </c>
      <c r="E79" s="1">
        <v>65560</v>
      </c>
      <c r="F79" s="1">
        <f>Table1[[#This Row],[Store_Sales]]/(Table1[[#This Row],[Store_Area]]*9)</f>
        <v>5.8275555555555556</v>
      </c>
      <c r="G79" s="2" t="str" cm="1">
        <f t="array" ref="G7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9" s="2" t="str" cm="1">
        <f t="array" ref="H7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9" s="2">
        <f>Table1[[#This Row],[Items_Available]]*Table1[[#This Row],[Store_Area]]</f>
        <v>1843750</v>
      </c>
    </row>
    <row r="80" spans="1:9" x14ac:dyDescent="0.25">
      <c r="A80">
        <v>79</v>
      </c>
      <c r="B80" s="2">
        <v>1720</v>
      </c>
      <c r="C80" s="2">
        <v>2044</v>
      </c>
      <c r="D80" s="2">
        <v>960</v>
      </c>
      <c r="E80" s="1">
        <v>38660</v>
      </c>
      <c r="F80" s="1">
        <f>Table1[[#This Row],[Store_Sales]]/(Table1[[#This Row],[Store_Area]]*9)</f>
        <v>2.4974160206718348</v>
      </c>
      <c r="G80" s="2" t="str" cm="1">
        <f t="array" ref="G8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0" s="2" t="str" cm="1">
        <f t="array" ref="H8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0" s="2">
        <f>Table1[[#This Row],[Items_Available]]*Table1[[#This Row],[Store_Area]]</f>
        <v>3515680</v>
      </c>
    </row>
    <row r="81" spans="1:9" x14ac:dyDescent="0.25">
      <c r="A81">
        <v>80</v>
      </c>
      <c r="B81" s="2">
        <v>1462</v>
      </c>
      <c r="C81" s="2">
        <v>1761</v>
      </c>
      <c r="D81" s="2">
        <v>600</v>
      </c>
      <c r="E81" s="1">
        <v>65660</v>
      </c>
      <c r="F81" s="1">
        <f>Table1[[#This Row],[Store_Sales]]/(Table1[[#This Row],[Store_Area]]*9)</f>
        <v>4.9901200790393681</v>
      </c>
      <c r="G81" s="2" t="str" cm="1">
        <f t="array" ref="G8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1" s="2" t="str" cm="1">
        <f t="array" ref="H8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1" s="2">
        <f>Table1[[#This Row],[Items_Available]]*Table1[[#This Row],[Store_Area]]</f>
        <v>2574582</v>
      </c>
    </row>
    <row r="82" spans="1:9" x14ac:dyDescent="0.25">
      <c r="A82">
        <v>81</v>
      </c>
      <c r="B82" s="2">
        <v>1431</v>
      </c>
      <c r="C82" s="2">
        <v>1711</v>
      </c>
      <c r="D82" s="2">
        <v>620</v>
      </c>
      <c r="E82" s="1">
        <v>40700</v>
      </c>
      <c r="F82" s="1">
        <f>Table1[[#This Row],[Store_Sales]]/(Table1[[#This Row],[Store_Area]]*9)</f>
        <v>3.1601832440406863</v>
      </c>
      <c r="G82" s="2" t="str" cm="1">
        <f t="array" ref="G8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2" s="2" t="str" cm="1">
        <f t="array" ref="H8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2" s="2">
        <f>Table1[[#This Row],[Items_Available]]*Table1[[#This Row],[Store_Area]]</f>
        <v>2448441</v>
      </c>
    </row>
    <row r="83" spans="1:9" x14ac:dyDescent="0.25">
      <c r="A83">
        <v>82</v>
      </c>
      <c r="B83" s="2">
        <v>1539</v>
      </c>
      <c r="C83" s="2">
        <v>1858</v>
      </c>
      <c r="D83" s="2">
        <v>1020</v>
      </c>
      <c r="E83" s="1">
        <v>88910</v>
      </c>
      <c r="F83" s="1">
        <f>Table1[[#This Row],[Store_Sales]]/(Table1[[#This Row],[Store_Area]]*9)</f>
        <v>6.4190311168868677</v>
      </c>
      <c r="G83" s="2" t="str" cm="1">
        <f t="array" ref="G8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3" s="2" t="str" cm="1">
        <f t="array" ref="H8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3" s="2">
        <f>Table1[[#This Row],[Items_Available]]*Table1[[#This Row],[Store_Area]]</f>
        <v>2859462</v>
      </c>
    </row>
    <row r="84" spans="1:9" x14ac:dyDescent="0.25">
      <c r="A84">
        <v>83</v>
      </c>
      <c r="B84" s="2">
        <v>1441</v>
      </c>
      <c r="C84" s="2">
        <v>1723</v>
      </c>
      <c r="D84" s="2">
        <v>330</v>
      </c>
      <c r="E84" s="1">
        <v>57860</v>
      </c>
      <c r="F84" s="1">
        <f>Table1[[#This Row],[Store_Sales]]/(Table1[[#This Row],[Store_Area]]*9)</f>
        <v>4.4614079728583542</v>
      </c>
      <c r="G84" s="2" t="str" cm="1">
        <f t="array" ref="G8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4" s="2" t="str" cm="1">
        <f t="array" ref="H8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4" s="2">
        <f>Table1[[#This Row],[Items_Available]]*Table1[[#This Row],[Store_Area]]</f>
        <v>2482843</v>
      </c>
    </row>
    <row r="85" spans="1:9" x14ac:dyDescent="0.25">
      <c r="A85">
        <v>84</v>
      </c>
      <c r="B85" s="2">
        <v>1572</v>
      </c>
      <c r="C85" s="2">
        <v>1884</v>
      </c>
      <c r="D85" s="2">
        <v>1410</v>
      </c>
      <c r="E85" s="1">
        <v>42670</v>
      </c>
      <c r="F85" s="1">
        <f>Table1[[#This Row],[Store_Sales]]/(Table1[[#This Row],[Store_Area]]*9)</f>
        <v>3.0159739892564321</v>
      </c>
      <c r="G85" s="2" t="str" cm="1">
        <f t="array" ref="G8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5" s="2" t="str" cm="1">
        <f t="array" ref="H8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5" s="2">
        <f>Table1[[#This Row],[Items_Available]]*Table1[[#This Row],[Store_Area]]</f>
        <v>2961648</v>
      </c>
    </row>
    <row r="86" spans="1:9" x14ac:dyDescent="0.25">
      <c r="A86">
        <v>85</v>
      </c>
      <c r="B86" s="2">
        <v>1287</v>
      </c>
      <c r="C86" s="2">
        <v>1525</v>
      </c>
      <c r="D86" s="2">
        <v>1200</v>
      </c>
      <c r="E86" s="1">
        <v>90180</v>
      </c>
      <c r="F86" s="1">
        <f>Table1[[#This Row],[Store_Sales]]/(Table1[[#This Row],[Store_Area]]*9)</f>
        <v>7.7855477855477853</v>
      </c>
      <c r="G86" s="2" t="str" cm="1">
        <f t="array" ref="G8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6" s="2" t="str" cm="1">
        <f t="array" ref="H8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6" s="2">
        <f>Table1[[#This Row],[Items_Available]]*Table1[[#This Row],[Store_Area]]</f>
        <v>1962675</v>
      </c>
    </row>
    <row r="87" spans="1:9" x14ac:dyDescent="0.25">
      <c r="A87">
        <v>86</v>
      </c>
      <c r="B87" s="2">
        <v>1468</v>
      </c>
      <c r="C87" s="2">
        <v>1760</v>
      </c>
      <c r="D87" s="2">
        <v>280</v>
      </c>
      <c r="E87" s="1">
        <v>51280</v>
      </c>
      <c r="F87" s="1">
        <f>Table1[[#This Row],[Store_Sales]]/(Table1[[#This Row],[Store_Area]]*9)</f>
        <v>3.8813200121102027</v>
      </c>
      <c r="G87" s="2" t="str" cm="1">
        <f t="array" ref="G8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7" s="2" t="str" cm="1">
        <f t="array" ref="H8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7" s="2">
        <f>Table1[[#This Row],[Items_Available]]*Table1[[#This Row],[Store_Area]]</f>
        <v>2583680</v>
      </c>
    </row>
    <row r="88" spans="1:9" x14ac:dyDescent="0.25">
      <c r="A88">
        <v>87</v>
      </c>
      <c r="B88" s="2">
        <v>1931</v>
      </c>
      <c r="C88" s="2">
        <v>2342</v>
      </c>
      <c r="D88" s="2">
        <v>940</v>
      </c>
      <c r="E88" s="1">
        <v>97260</v>
      </c>
      <c r="F88" s="1">
        <f>Table1[[#This Row],[Store_Sales]]/(Table1[[#This Row],[Store_Area]]*9)</f>
        <v>5.5964094596927323</v>
      </c>
      <c r="G88" s="2" t="str" cm="1">
        <f t="array" ref="G8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8" s="2" t="str" cm="1">
        <f t="array" ref="H8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8" s="2">
        <f>Table1[[#This Row],[Items_Available]]*Table1[[#This Row],[Store_Area]]</f>
        <v>4522402</v>
      </c>
    </row>
    <row r="89" spans="1:9" x14ac:dyDescent="0.25">
      <c r="A89">
        <v>88</v>
      </c>
      <c r="B89" s="2">
        <v>1252</v>
      </c>
      <c r="C89" s="2">
        <v>1506</v>
      </c>
      <c r="D89" s="2">
        <v>850</v>
      </c>
      <c r="E89" s="1">
        <v>39650</v>
      </c>
      <c r="F89" s="1">
        <f>Table1[[#This Row],[Store_Sales]]/(Table1[[#This Row],[Store_Area]]*9)</f>
        <v>3.5188143414980475</v>
      </c>
      <c r="G89" s="2" t="str" cm="1">
        <f t="array" ref="G8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9" s="2" t="str" cm="1">
        <f t="array" ref="H8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9" s="2">
        <f>Table1[[#This Row],[Items_Available]]*Table1[[#This Row],[Store_Area]]</f>
        <v>1885512</v>
      </c>
    </row>
    <row r="90" spans="1:9" x14ac:dyDescent="0.25">
      <c r="A90">
        <v>89</v>
      </c>
      <c r="B90" s="2">
        <v>1238</v>
      </c>
      <c r="C90" s="2">
        <v>1468</v>
      </c>
      <c r="D90" s="2">
        <v>960</v>
      </c>
      <c r="E90" s="1">
        <v>45720</v>
      </c>
      <c r="F90" s="1">
        <f>Table1[[#This Row],[Store_Sales]]/(Table1[[#This Row],[Store_Area]]*9)</f>
        <v>4.1033925686591273</v>
      </c>
      <c r="G90" s="2" t="str" cm="1">
        <f t="array" ref="G9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90" s="2" t="str" cm="1">
        <f t="array" ref="H9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90" s="2">
        <f>Table1[[#This Row],[Items_Available]]*Table1[[#This Row],[Store_Area]]</f>
        <v>1817384</v>
      </c>
    </row>
    <row r="91" spans="1:9" x14ac:dyDescent="0.25">
      <c r="A91">
        <v>90</v>
      </c>
      <c r="B91" s="2">
        <v>1479</v>
      </c>
      <c r="C91" s="2">
        <v>1758</v>
      </c>
      <c r="D91" s="2">
        <v>420</v>
      </c>
      <c r="E91" s="1">
        <v>42060</v>
      </c>
      <c r="F91" s="1">
        <f>Table1[[#This Row],[Store_Sales]]/(Table1[[#This Row],[Store_Area]]*9)</f>
        <v>3.1597926526932612</v>
      </c>
      <c r="G91" s="2" t="str" cm="1">
        <f t="array" ref="G9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91" s="2" t="str" cm="1">
        <f t="array" ref="H9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91" s="2">
        <f>Table1[[#This Row],[Items_Available]]*Table1[[#This Row],[Store_Area]]</f>
        <v>2600082</v>
      </c>
    </row>
    <row r="92" spans="1:9" x14ac:dyDescent="0.25">
      <c r="A92">
        <v>91</v>
      </c>
      <c r="B92" s="2">
        <v>1590</v>
      </c>
      <c r="C92" s="2">
        <v>1912</v>
      </c>
      <c r="D92" s="2">
        <v>830</v>
      </c>
      <c r="E92" s="1">
        <v>65350</v>
      </c>
      <c r="F92" s="1">
        <f>Table1[[#This Row],[Store_Sales]]/(Table1[[#This Row],[Store_Area]]*9)</f>
        <v>4.566736547868623</v>
      </c>
      <c r="G92" s="2" t="str" cm="1">
        <f t="array" ref="G9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92" s="2" t="str" cm="1">
        <f t="array" ref="H9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92" s="2">
        <f>Table1[[#This Row],[Items_Available]]*Table1[[#This Row],[Store_Area]]</f>
        <v>3040080</v>
      </c>
    </row>
    <row r="93" spans="1:9" x14ac:dyDescent="0.25">
      <c r="A93">
        <v>92</v>
      </c>
      <c r="B93" s="2">
        <v>2169</v>
      </c>
      <c r="C93" s="2">
        <v>2617</v>
      </c>
      <c r="D93" s="2">
        <v>600</v>
      </c>
      <c r="E93" s="1">
        <v>67080</v>
      </c>
      <c r="F93" s="1">
        <f>Table1[[#This Row],[Store_Sales]]/(Table1[[#This Row],[Store_Area]]*9)</f>
        <v>3.4362993699093285</v>
      </c>
      <c r="G93" s="2" t="str" cm="1">
        <f t="array" ref="G9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93" s="2" t="str" cm="1">
        <f t="array" ref="H9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93" s="2">
        <f>Table1[[#This Row],[Items_Available]]*Table1[[#This Row],[Store_Area]]</f>
        <v>5676273</v>
      </c>
    </row>
    <row r="94" spans="1:9" x14ac:dyDescent="0.25">
      <c r="A94">
        <v>93</v>
      </c>
      <c r="B94" s="2">
        <v>1838</v>
      </c>
      <c r="C94" s="2">
        <v>2205</v>
      </c>
      <c r="D94" s="2">
        <v>400</v>
      </c>
      <c r="E94" s="1">
        <v>54030</v>
      </c>
      <c r="F94" s="1">
        <f>Table1[[#This Row],[Store_Sales]]/(Table1[[#This Row],[Store_Area]]*9)</f>
        <v>3.2662314109539357</v>
      </c>
      <c r="G94" s="2" t="str" cm="1">
        <f t="array" ref="G9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94" s="2" t="str" cm="1">
        <f t="array" ref="H9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94" s="2">
        <f>Table1[[#This Row],[Items_Available]]*Table1[[#This Row],[Store_Area]]</f>
        <v>4052790</v>
      </c>
    </row>
    <row r="95" spans="1:9" x14ac:dyDescent="0.25">
      <c r="A95">
        <v>94</v>
      </c>
      <c r="B95" s="2">
        <v>1385</v>
      </c>
      <c r="C95" s="2">
        <v>1655</v>
      </c>
      <c r="D95" s="2">
        <v>760</v>
      </c>
      <c r="E95" s="1">
        <v>56360</v>
      </c>
      <c r="F95" s="1">
        <f>Table1[[#This Row],[Store_Sales]]/(Table1[[#This Row],[Store_Area]]*9)</f>
        <v>4.5214600882470917</v>
      </c>
      <c r="G95" s="2" t="str" cm="1">
        <f t="array" ref="G9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95" s="2" t="str" cm="1">
        <f t="array" ref="H9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95" s="2">
        <f>Table1[[#This Row],[Items_Available]]*Table1[[#This Row],[Store_Area]]</f>
        <v>2292175</v>
      </c>
    </row>
    <row r="96" spans="1:9" x14ac:dyDescent="0.25">
      <c r="A96">
        <v>95</v>
      </c>
      <c r="B96" s="2">
        <v>1921</v>
      </c>
      <c r="C96" s="2">
        <v>2305</v>
      </c>
      <c r="D96" s="2">
        <v>1470</v>
      </c>
      <c r="E96" s="1">
        <v>77120</v>
      </c>
      <c r="F96" s="1">
        <f>Table1[[#This Row],[Store_Sales]]/(Table1[[#This Row],[Store_Area]]*9)</f>
        <v>4.4606397131123838</v>
      </c>
      <c r="G96" s="2" t="str" cm="1">
        <f t="array" ref="G9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96" s="2" t="str" cm="1">
        <f t="array" ref="H9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96" s="2">
        <f>Table1[[#This Row],[Items_Available]]*Table1[[#This Row],[Store_Area]]</f>
        <v>4427905</v>
      </c>
    </row>
    <row r="97" spans="1:9" x14ac:dyDescent="0.25">
      <c r="A97">
        <v>96</v>
      </c>
      <c r="B97" s="2">
        <v>1975</v>
      </c>
      <c r="C97" s="2">
        <v>2385</v>
      </c>
      <c r="D97" s="2">
        <v>500</v>
      </c>
      <c r="E97" s="1">
        <v>50810</v>
      </c>
      <c r="F97" s="1">
        <f>Table1[[#This Row],[Store_Sales]]/(Table1[[#This Row],[Store_Area]]*9)</f>
        <v>2.8585091420534456</v>
      </c>
      <c r="G97" s="2" t="str" cm="1">
        <f t="array" ref="G9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97" s="2" t="str" cm="1">
        <f t="array" ref="H9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97" s="2">
        <f>Table1[[#This Row],[Items_Available]]*Table1[[#This Row],[Store_Area]]</f>
        <v>4710375</v>
      </c>
    </row>
    <row r="98" spans="1:9" x14ac:dyDescent="0.25">
      <c r="A98">
        <v>97</v>
      </c>
      <c r="B98" s="2">
        <v>1853</v>
      </c>
      <c r="C98" s="2">
        <v>2235</v>
      </c>
      <c r="D98" s="2">
        <v>1120</v>
      </c>
      <c r="E98" s="1">
        <v>60960</v>
      </c>
      <c r="F98" s="1">
        <f>Table1[[#This Row],[Store_Sales]]/(Table1[[#This Row],[Store_Area]]*9)</f>
        <v>3.6553336931102716</v>
      </c>
      <c r="G98" s="2" t="str" cm="1">
        <f t="array" ref="G9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98" s="2" t="str" cm="1">
        <f t="array" ref="H9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98" s="2">
        <f>Table1[[#This Row],[Items_Available]]*Table1[[#This Row],[Store_Area]]</f>
        <v>4141455</v>
      </c>
    </row>
    <row r="99" spans="1:9" x14ac:dyDescent="0.25">
      <c r="A99">
        <v>98</v>
      </c>
      <c r="B99" s="2">
        <v>1816</v>
      </c>
      <c r="C99" s="2">
        <v>2171</v>
      </c>
      <c r="D99" s="2">
        <v>1160</v>
      </c>
      <c r="E99" s="1">
        <v>61180</v>
      </c>
      <c r="F99" s="1">
        <f>Table1[[#This Row],[Store_Sales]]/(Table1[[#This Row],[Store_Area]]*9)</f>
        <v>3.7432697014194813</v>
      </c>
      <c r="G99" s="2" t="str" cm="1">
        <f t="array" ref="G9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99" s="2" t="str" cm="1">
        <f t="array" ref="H9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99" s="2">
        <f>Table1[[#This Row],[Items_Available]]*Table1[[#This Row],[Store_Area]]</f>
        <v>3942536</v>
      </c>
    </row>
    <row r="100" spans="1:9" x14ac:dyDescent="0.25">
      <c r="A100">
        <v>99</v>
      </c>
      <c r="B100" s="2">
        <v>1785</v>
      </c>
      <c r="C100" s="2">
        <v>2147</v>
      </c>
      <c r="D100" s="2">
        <v>820</v>
      </c>
      <c r="E100" s="1">
        <v>63660</v>
      </c>
      <c r="F100" s="1">
        <f>Table1[[#This Row],[Store_Sales]]/(Table1[[#This Row],[Store_Area]]*9)</f>
        <v>3.9626517273576098</v>
      </c>
      <c r="G100" s="2" t="str" cm="1">
        <f t="array" ref="G10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00" s="2" t="str" cm="1">
        <f t="array" ref="H10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00" s="2">
        <f>Table1[[#This Row],[Items_Available]]*Table1[[#This Row],[Store_Area]]</f>
        <v>3832395</v>
      </c>
    </row>
    <row r="101" spans="1:9" x14ac:dyDescent="0.25">
      <c r="A101">
        <v>100</v>
      </c>
      <c r="B101" s="2">
        <v>1579</v>
      </c>
      <c r="C101" s="2">
        <v>1899</v>
      </c>
      <c r="D101" s="2">
        <v>1140</v>
      </c>
      <c r="E101" s="1">
        <v>41190</v>
      </c>
      <c r="F101" s="1">
        <f>Table1[[#This Row],[Store_Sales]]/(Table1[[#This Row],[Store_Area]]*9)</f>
        <v>2.8984589402575471</v>
      </c>
      <c r="G101" s="2" t="str" cm="1">
        <f t="array" ref="G10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01" s="2" t="str" cm="1">
        <f t="array" ref="H10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01" s="2">
        <f>Table1[[#This Row],[Items_Available]]*Table1[[#This Row],[Store_Area]]</f>
        <v>2998521</v>
      </c>
    </row>
    <row r="102" spans="1:9" x14ac:dyDescent="0.25">
      <c r="A102">
        <v>101</v>
      </c>
      <c r="B102" s="2">
        <v>1096</v>
      </c>
      <c r="C102" s="2">
        <v>1321</v>
      </c>
      <c r="D102" s="2">
        <v>900</v>
      </c>
      <c r="E102" s="1">
        <v>78420</v>
      </c>
      <c r="F102" s="1">
        <f>Table1[[#This Row],[Store_Sales]]/(Table1[[#This Row],[Store_Area]]*9)</f>
        <v>7.9501216545012161</v>
      </c>
      <c r="G102" s="2" t="str" cm="1">
        <f t="array" ref="G10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02" s="2" t="str" cm="1">
        <f t="array" ref="H10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02" s="2">
        <f>Table1[[#This Row],[Items_Available]]*Table1[[#This Row],[Store_Area]]</f>
        <v>1447816</v>
      </c>
    </row>
    <row r="103" spans="1:9" x14ac:dyDescent="0.25">
      <c r="A103">
        <v>102</v>
      </c>
      <c r="B103" s="2">
        <v>1919</v>
      </c>
      <c r="C103" s="2">
        <v>2294</v>
      </c>
      <c r="D103" s="2">
        <v>760</v>
      </c>
      <c r="E103" s="1">
        <v>65580</v>
      </c>
      <c r="F103" s="1">
        <f>Table1[[#This Row],[Store_Sales]]/(Table1[[#This Row],[Store_Area]]*9)</f>
        <v>3.7971165537606391</v>
      </c>
      <c r="G103" s="2" t="str" cm="1">
        <f t="array" ref="G10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03" s="2" t="str" cm="1">
        <f t="array" ref="H10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03" s="2">
        <f>Table1[[#This Row],[Items_Available]]*Table1[[#This Row],[Store_Area]]</f>
        <v>4402186</v>
      </c>
    </row>
    <row r="104" spans="1:9" x14ac:dyDescent="0.25">
      <c r="A104">
        <v>103</v>
      </c>
      <c r="B104" s="2">
        <v>1262</v>
      </c>
      <c r="C104" s="2">
        <v>1500</v>
      </c>
      <c r="D104" s="2">
        <v>1170</v>
      </c>
      <c r="E104" s="1">
        <v>89080</v>
      </c>
      <c r="F104" s="1">
        <f>Table1[[#This Row],[Store_Sales]]/(Table1[[#This Row],[Store_Area]]*9)</f>
        <v>7.8429300933262898</v>
      </c>
      <c r="G104" s="2" t="str" cm="1">
        <f t="array" ref="G10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04" s="2" t="str" cm="1">
        <f t="array" ref="H10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04" s="2">
        <f>Table1[[#This Row],[Items_Available]]*Table1[[#This Row],[Store_Area]]</f>
        <v>1893000</v>
      </c>
    </row>
    <row r="105" spans="1:9" x14ac:dyDescent="0.25">
      <c r="A105">
        <v>104</v>
      </c>
      <c r="B105" s="2">
        <v>1374</v>
      </c>
      <c r="C105" s="2">
        <v>1655</v>
      </c>
      <c r="D105" s="2">
        <v>1080</v>
      </c>
      <c r="E105" s="1">
        <v>94170</v>
      </c>
      <c r="F105" s="1">
        <f>Table1[[#This Row],[Store_Sales]]/(Table1[[#This Row],[Store_Area]]*9)</f>
        <v>7.6152353226589033</v>
      </c>
      <c r="G105" s="2" t="str" cm="1">
        <f t="array" ref="G10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05" s="2" t="str" cm="1">
        <f t="array" ref="H10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05" s="2">
        <f>Table1[[#This Row],[Items_Available]]*Table1[[#This Row],[Store_Area]]</f>
        <v>2273970</v>
      </c>
    </row>
    <row r="106" spans="1:9" x14ac:dyDescent="0.25">
      <c r="A106">
        <v>105</v>
      </c>
      <c r="B106" s="2">
        <v>1309</v>
      </c>
      <c r="C106" s="2">
        <v>1587</v>
      </c>
      <c r="D106" s="2">
        <v>1000</v>
      </c>
      <c r="E106" s="1">
        <v>50950</v>
      </c>
      <c r="F106" s="1">
        <f>Table1[[#This Row],[Store_Sales]]/(Table1[[#This Row],[Store_Area]]*9)</f>
        <v>4.3247602071131483</v>
      </c>
      <c r="G106" s="2" t="str" cm="1">
        <f t="array" ref="G10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06" s="2" t="str" cm="1">
        <f t="array" ref="H10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06" s="2">
        <f>Table1[[#This Row],[Items_Available]]*Table1[[#This Row],[Store_Area]]</f>
        <v>2077383</v>
      </c>
    </row>
    <row r="107" spans="1:9" x14ac:dyDescent="0.25">
      <c r="A107">
        <v>106</v>
      </c>
      <c r="B107" s="2">
        <v>1207</v>
      </c>
      <c r="C107" s="2">
        <v>1434</v>
      </c>
      <c r="D107" s="2">
        <v>690</v>
      </c>
      <c r="E107" s="1">
        <v>65180</v>
      </c>
      <c r="F107" s="1">
        <f>Table1[[#This Row],[Store_Sales]]/(Table1[[#This Row],[Store_Area]]*9)</f>
        <v>6.0001841112031666</v>
      </c>
      <c r="G107" s="2" t="str" cm="1">
        <f t="array" ref="G10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07" s="2" t="str" cm="1">
        <f t="array" ref="H10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07" s="2">
        <f>Table1[[#This Row],[Items_Available]]*Table1[[#This Row],[Store_Area]]</f>
        <v>1730838</v>
      </c>
    </row>
    <row r="108" spans="1:9" x14ac:dyDescent="0.25">
      <c r="A108">
        <v>107</v>
      </c>
      <c r="B108" s="2">
        <v>1692</v>
      </c>
      <c r="C108" s="2">
        <v>2031</v>
      </c>
      <c r="D108" s="2">
        <v>810</v>
      </c>
      <c r="E108" s="1">
        <v>69310</v>
      </c>
      <c r="F108" s="1">
        <f>Table1[[#This Row],[Store_Sales]]/(Table1[[#This Row],[Store_Area]]*9)</f>
        <v>4.5514841082216968</v>
      </c>
      <c r="G108" s="2" t="str" cm="1">
        <f t="array" ref="G10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08" s="2" t="str" cm="1">
        <f t="array" ref="H10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08" s="2">
        <f>Table1[[#This Row],[Items_Available]]*Table1[[#This Row],[Store_Area]]</f>
        <v>3436452</v>
      </c>
    </row>
    <row r="109" spans="1:9" x14ac:dyDescent="0.25">
      <c r="A109">
        <v>108</v>
      </c>
      <c r="B109" s="2">
        <v>1929</v>
      </c>
      <c r="C109" s="2">
        <v>2311</v>
      </c>
      <c r="D109" s="2">
        <v>630</v>
      </c>
      <c r="E109" s="1">
        <v>79210</v>
      </c>
      <c r="F109" s="1">
        <f>Table1[[#This Row],[Store_Sales]]/(Table1[[#This Row],[Store_Area]]*9)</f>
        <v>4.5625252001612813</v>
      </c>
      <c r="G109" s="2" t="str" cm="1">
        <f t="array" ref="G10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09" s="2" t="str" cm="1">
        <f t="array" ref="H10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09" s="2">
        <f>Table1[[#This Row],[Items_Available]]*Table1[[#This Row],[Store_Area]]</f>
        <v>4457919</v>
      </c>
    </row>
    <row r="110" spans="1:9" x14ac:dyDescent="0.25">
      <c r="A110">
        <v>109</v>
      </c>
      <c r="B110" s="2">
        <v>1573</v>
      </c>
      <c r="C110" s="2">
        <v>1878</v>
      </c>
      <c r="D110" s="2">
        <v>650</v>
      </c>
      <c r="E110" s="1">
        <v>23740</v>
      </c>
      <c r="F110" s="1">
        <f>Table1[[#This Row],[Store_Sales]]/(Table1[[#This Row],[Store_Area]]*9)</f>
        <v>1.6769089496362224</v>
      </c>
      <c r="G110" s="2" t="str" cm="1">
        <f t="array" ref="G11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10" s="2" t="str" cm="1">
        <f t="array" ref="H11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10" s="2">
        <f>Table1[[#This Row],[Items_Available]]*Table1[[#This Row],[Store_Area]]</f>
        <v>2954094</v>
      </c>
    </row>
    <row r="111" spans="1:9" x14ac:dyDescent="0.25">
      <c r="A111">
        <v>110</v>
      </c>
      <c r="B111" s="2">
        <v>1415</v>
      </c>
      <c r="C111" s="2">
        <v>1700</v>
      </c>
      <c r="D111" s="2">
        <v>920</v>
      </c>
      <c r="E111" s="1">
        <v>36330</v>
      </c>
      <c r="F111" s="1">
        <f>Table1[[#This Row],[Store_Sales]]/(Table1[[#This Row],[Store_Area]]*9)</f>
        <v>2.8527679623085982</v>
      </c>
      <c r="G111" s="2" t="str" cm="1">
        <f t="array" ref="G11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11" s="2" t="str" cm="1">
        <f t="array" ref="H11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11" s="2">
        <f>Table1[[#This Row],[Items_Available]]*Table1[[#This Row],[Store_Area]]</f>
        <v>2405500</v>
      </c>
    </row>
    <row r="112" spans="1:9" x14ac:dyDescent="0.25">
      <c r="A112">
        <v>111</v>
      </c>
      <c r="B112" s="2">
        <v>1162</v>
      </c>
      <c r="C112" s="2">
        <v>1382</v>
      </c>
      <c r="D112" s="2">
        <v>1260</v>
      </c>
      <c r="E112" s="1">
        <v>51700</v>
      </c>
      <c r="F112" s="1">
        <f>Table1[[#This Row],[Store_Sales]]/(Table1[[#This Row],[Store_Area]]*9)</f>
        <v>4.9435838592465098</v>
      </c>
      <c r="G112" s="2" t="str" cm="1">
        <f t="array" ref="G11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12" s="2" t="str" cm="1">
        <f t="array" ref="H11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12" s="2">
        <f>Table1[[#This Row],[Items_Available]]*Table1[[#This Row],[Store_Area]]</f>
        <v>1605884</v>
      </c>
    </row>
    <row r="113" spans="1:9" x14ac:dyDescent="0.25">
      <c r="A113">
        <v>112</v>
      </c>
      <c r="B113" s="2">
        <v>1485</v>
      </c>
      <c r="C113" s="2">
        <v>1787</v>
      </c>
      <c r="D113" s="2">
        <v>800</v>
      </c>
      <c r="E113" s="1">
        <v>62950</v>
      </c>
      <c r="F113" s="1">
        <f>Table1[[#This Row],[Store_Sales]]/(Table1[[#This Row],[Store_Area]]*9)</f>
        <v>4.7100635989524875</v>
      </c>
      <c r="G113" s="2" t="str" cm="1">
        <f t="array" ref="G11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13" s="2" t="str" cm="1">
        <f t="array" ref="H11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13" s="2">
        <f>Table1[[#This Row],[Items_Available]]*Table1[[#This Row],[Store_Area]]</f>
        <v>2653695</v>
      </c>
    </row>
    <row r="114" spans="1:9" x14ac:dyDescent="0.25">
      <c r="A114">
        <v>113</v>
      </c>
      <c r="B114" s="2">
        <v>1897</v>
      </c>
      <c r="C114" s="2">
        <v>2248</v>
      </c>
      <c r="D114" s="2">
        <v>1330</v>
      </c>
      <c r="E114" s="1">
        <v>56010</v>
      </c>
      <c r="F114" s="1">
        <f>Table1[[#This Row],[Store_Sales]]/(Table1[[#This Row],[Store_Area]]*9)</f>
        <v>3.2806185204709188</v>
      </c>
      <c r="G114" s="2" t="str" cm="1">
        <f t="array" ref="G11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14" s="2" t="str" cm="1">
        <f t="array" ref="H11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14" s="2">
        <f>Table1[[#This Row],[Items_Available]]*Table1[[#This Row],[Store_Area]]</f>
        <v>4264456</v>
      </c>
    </row>
    <row r="115" spans="1:9" x14ac:dyDescent="0.25">
      <c r="A115">
        <v>114</v>
      </c>
      <c r="B115" s="2">
        <v>1607</v>
      </c>
      <c r="C115" s="2">
        <v>1927</v>
      </c>
      <c r="D115" s="2">
        <v>940</v>
      </c>
      <c r="E115" s="1">
        <v>45080</v>
      </c>
      <c r="F115" s="1">
        <f>Table1[[#This Row],[Store_Sales]]/(Table1[[#This Row],[Store_Area]]*9)</f>
        <v>3.1169190347783999</v>
      </c>
      <c r="G115" s="2" t="str" cm="1">
        <f t="array" ref="G11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15" s="2" t="str" cm="1">
        <f t="array" ref="H11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15" s="2">
        <f>Table1[[#This Row],[Items_Available]]*Table1[[#This Row],[Store_Area]]</f>
        <v>3096689</v>
      </c>
    </row>
    <row r="116" spans="1:9" x14ac:dyDescent="0.25">
      <c r="A116">
        <v>115</v>
      </c>
      <c r="B116" s="2">
        <v>1909</v>
      </c>
      <c r="C116" s="2">
        <v>2287</v>
      </c>
      <c r="D116" s="2">
        <v>1210</v>
      </c>
      <c r="E116" s="1">
        <v>46830</v>
      </c>
      <c r="F116" s="1">
        <f>Table1[[#This Row],[Store_Sales]]/(Table1[[#This Row],[Store_Area]]*9)</f>
        <v>2.7256853500960365</v>
      </c>
      <c r="G116" s="2" t="str" cm="1">
        <f t="array" ref="G11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16" s="2" t="str" cm="1">
        <f t="array" ref="H11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16" s="2">
        <f>Table1[[#This Row],[Items_Available]]*Table1[[#This Row],[Store_Area]]</f>
        <v>4365883</v>
      </c>
    </row>
    <row r="117" spans="1:9" x14ac:dyDescent="0.25">
      <c r="A117">
        <v>116</v>
      </c>
      <c r="B117" s="2">
        <v>1274</v>
      </c>
      <c r="C117" s="2">
        <v>1503</v>
      </c>
      <c r="D117" s="2">
        <v>660</v>
      </c>
      <c r="E117" s="1">
        <v>64750</v>
      </c>
      <c r="F117" s="1">
        <f>Table1[[#This Row],[Store_Sales]]/(Table1[[#This Row],[Store_Area]]*9)</f>
        <v>5.6471306471306475</v>
      </c>
      <c r="G117" s="2" t="str" cm="1">
        <f t="array" ref="G11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17" s="2" t="str" cm="1">
        <f t="array" ref="H11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17" s="2">
        <f>Table1[[#This Row],[Items_Available]]*Table1[[#This Row],[Store_Area]]</f>
        <v>1914822</v>
      </c>
    </row>
    <row r="118" spans="1:9" x14ac:dyDescent="0.25">
      <c r="A118">
        <v>117</v>
      </c>
      <c r="B118" s="2">
        <v>1157</v>
      </c>
      <c r="C118" s="2">
        <v>1379</v>
      </c>
      <c r="D118" s="2">
        <v>770</v>
      </c>
      <c r="E118" s="1">
        <v>80780</v>
      </c>
      <c r="F118" s="1">
        <f>Table1[[#This Row],[Store_Sales]]/(Table1[[#This Row],[Store_Area]]*9)</f>
        <v>7.7576106789589936</v>
      </c>
      <c r="G118" s="2" t="str" cm="1">
        <f t="array" ref="G11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18" s="2" t="str" cm="1">
        <f t="array" ref="H11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18" s="2">
        <f>Table1[[#This Row],[Items_Available]]*Table1[[#This Row],[Store_Area]]</f>
        <v>1595503</v>
      </c>
    </row>
    <row r="119" spans="1:9" x14ac:dyDescent="0.25">
      <c r="A119">
        <v>118</v>
      </c>
      <c r="B119" s="2">
        <v>1712</v>
      </c>
      <c r="C119" s="2">
        <v>2046</v>
      </c>
      <c r="D119" s="2">
        <v>460</v>
      </c>
      <c r="E119" s="1">
        <v>31180</v>
      </c>
      <c r="F119" s="1">
        <f>Table1[[#This Row],[Store_Sales]]/(Table1[[#This Row],[Store_Area]]*9)</f>
        <v>2.0236240913811008</v>
      </c>
      <c r="G119" s="2" t="str" cm="1">
        <f t="array" ref="G11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19" s="2" t="str" cm="1">
        <f t="array" ref="H11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19" s="2">
        <f>Table1[[#This Row],[Items_Available]]*Table1[[#This Row],[Store_Area]]</f>
        <v>3502752</v>
      </c>
    </row>
    <row r="120" spans="1:9" x14ac:dyDescent="0.25">
      <c r="A120">
        <v>119</v>
      </c>
      <c r="B120" s="2">
        <v>1500</v>
      </c>
      <c r="C120" s="2">
        <v>1798</v>
      </c>
      <c r="D120" s="2">
        <v>860</v>
      </c>
      <c r="E120" s="1">
        <v>56710</v>
      </c>
      <c r="F120" s="1">
        <f>Table1[[#This Row],[Store_Sales]]/(Table1[[#This Row],[Store_Area]]*9)</f>
        <v>4.2007407407407404</v>
      </c>
      <c r="G120" s="2" t="str" cm="1">
        <f t="array" ref="G12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20" s="2" t="str" cm="1">
        <f t="array" ref="H12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20" s="2">
        <f>Table1[[#This Row],[Items_Available]]*Table1[[#This Row],[Store_Area]]</f>
        <v>2697000</v>
      </c>
    </row>
    <row r="121" spans="1:9" x14ac:dyDescent="0.25">
      <c r="A121">
        <v>120</v>
      </c>
      <c r="B121" s="2">
        <v>1682</v>
      </c>
      <c r="C121" s="2">
        <v>2017</v>
      </c>
      <c r="D121" s="2">
        <v>780</v>
      </c>
      <c r="E121" s="1">
        <v>49390</v>
      </c>
      <c r="F121" s="1">
        <f>Table1[[#This Row],[Store_Sales]]/(Table1[[#This Row],[Store_Area]]*9)</f>
        <v>3.2626502840533758</v>
      </c>
      <c r="G121" s="2" t="str" cm="1">
        <f t="array" ref="G12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21" s="2" t="str" cm="1">
        <f t="array" ref="H12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21" s="2">
        <f>Table1[[#This Row],[Items_Available]]*Table1[[#This Row],[Store_Area]]</f>
        <v>3392594</v>
      </c>
    </row>
    <row r="122" spans="1:9" x14ac:dyDescent="0.25">
      <c r="A122">
        <v>121</v>
      </c>
      <c r="B122" s="2">
        <v>1441</v>
      </c>
      <c r="C122" s="2">
        <v>1727</v>
      </c>
      <c r="D122" s="2">
        <v>890</v>
      </c>
      <c r="E122" s="1">
        <v>66000</v>
      </c>
      <c r="F122" s="1">
        <f>Table1[[#This Row],[Store_Sales]]/(Table1[[#This Row],[Store_Area]]*9)</f>
        <v>5.0890585241730282</v>
      </c>
      <c r="G122" s="2" t="str" cm="1">
        <f t="array" ref="G12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22" s="2" t="str" cm="1">
        <f t="array" ref="H12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22" s="2">
        <f>Table1[[#This Row],[Items_Available]]*Table1[[#This Row],[Store_Area]]</f>
        <v>2488607</v>
      </c>
    </row>
    <row r="123" spans="1:9" x14ac:dyDescent="0.25">
      <c r="A123">
        <v>122</v>
      </c>
      <c r="B123" s="2">
        <v>1525</v>
      </c>
      <c r="C123" s="2">
        <v>1835</v>
      </c>
      <c r="D123" s="2">
        <v>900</v>
      </c>
      <c r="E123" s="1">
        <v>32770</v>
      </c>
      <c r="F123" s="1">
        <f>Table1[[#This Row],[Store_Sales]]/(Table1[[#This Row],[Store_Area]]*9)</f>
        <v>2.3876138433515481</v>
      </c>
      <c r="G123" s="2" t="str" cm="1">
        <f t="array" ref="G12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23" s="2" t="str" cm="1">
        <f t="array" ref="H12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23" s="2">
        <f>Table1[[#This Row],[Items_Available]]*Table1[[#This Row],[Store_Area]]</f>
        <v>2798375</v>
      </c>
    </row>
    <row r="124" spans="1:9" x14ac:dyDescent="0.25">
      <c r="A124">
        <v>123</v>
      </c>
      <c r="B124" s="2">
        <v>1408</v>
      </c>
      <c r="C124" s="2">
        <v>1669</v>
      </c>
      <c r="D124" s="2">
        <v>530</v>
      </c>
      <c r="E124" s="1">
        <v>46580</v>
      </c>
      <c r="F124" s="1">
        <f>Table1[[#This Row],[Store_Sales]]/(Table1[[#This Row],[Store_Area]]*9)</f>
        <v>3.6758207070707072</v>
      </c>
      <c r="G124" s="2" t="str" cm="1">
        <f t="array" ref="G12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24" s="2" t="str" cm="1">
        <f t="array" ref="H12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24" s="2">
        <f>Table1[[#This Row],[Items_Available]]*Table1[[#This Row],[Store_Area]]</f>
        <v>2349952</v>
      </c>
    </row>
    <row r="125" spans="1:9" x14ac:dyDescent="0.25">
      <c r="A125">
        <v>124</v>
      </c>
      <c r="B125" s="2">
        <v>1947</v>
      </c>
      <c r="C125" s="2">
        <v>2333</v>
      </c>
      <c r="D125" s="2">
        <v>790</v>
      </c>
      <c r="E125" s="1">
        <v>79780</v>
      </c>
      <c r="F125" s="1">
        <f>Table1[[#This Row],[Store_Sales]]/(Table1[[#This Row],[Store_Area]]*9)</f>
        <v>4.5528733664326886</v>
      </c>
      <c r="G125" s="2" t="str" cm="1">
        <f t="array" ref="G12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25" s="2" t="str" cm="1">
        <f t="array" ref="H12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25" s="2">
        <f>Table1[[#This Row],[Items_Available]]*Table1[[#This Row],[Store_Area]]</f>
        <v>4542351</v>
      </c>
    </row>
    <row r="126" spans="1:9" x14ac:dyDescent="0.25">
      <c r="A126">
        <v>125</v>
      </c>
      <c r="B126" s="2">
        <v>1164</v>
      </c>
      <c r="C126" s="2">
        <v>1390</v>
      </c>
      <c r="D126" s="2">
        <v>370</v>
      </c>
      <c r="E126" s="1">
        <v>35510</v>
      </c>
      <c r="F126" s="1">
        <f>Table1[[#This Row],[Store_Sales]]/(Table1[[#This Row],[Store_Area]]*9)</f>
        <v>3.3896525391370753</v>
      </c>
      <c r="G126" s="2" t="str" cm="1">
        <f t="array" ref="G12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26" s="2" t="str" cm="1">
        <f t="array" ref="H12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26" s="2">
        <f>Table1[[#This Row],[Items_Available]]*Table1[[#This Row],[Store_Area]]</f>
        <v>1617960</v>
      </c>
    </row>
    <row r="127" spans="1:9" x14ac:dyDescent="0.25">
      <c r="A127">
        <v>126</v>
      </c>
      <c r="B127" s="2">
        <v>1787</v>
      </c>
      <c r="C127" s="2">
        <v>2137</v>
      </c>
      <c r="D127" s="2">
        <v>610</v>
      </c>
      <c r="E127" s="1">
        <v>80970</v>
      </c>
      <c r="F127" s="1">
        <f>Table1[[#This Row],[Store_Sales]]/(Table1[[#This Row],[Store_Area]]*9)</f>
        <v>5.0345084872225332</v>
      </c>
      <c r="G127" s="2" t="str" cm="1">
        <f t="array" ref="G12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27" s="2" t="str" cm="1">
        <f t="array" ref="H12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27" s="2">
        <f>Table1[[#This Row],[Items_Available]]*Table1[[#This Row],[Store_Area]]</f>
        <v>3818819</v>
      </c>
    </row>
    <row r="128" spans="1:9" x14ac:dyDescent="0.25">
      <c r="A128">
        <v>127</v>
      </c>
      <c r="B128" s="2">
        <v>1871</v>
      </c>
      <c r="C128" s="2">
        <v>2241</v>
      </c>
      <c r="D128" s="2">
        <v>500</v>
      </c>
      <c r="E128" s="1">
        <v>61150</v>
      </c>
      <c r="F128" s="1">
        <f>Table1[[#This Row],[Store_Sales]]/(Table1[[#This Row],[Store_Area]]*9)</f>
        <v>3.6314507987410178</v>
      </c>
      <c r="G128" s="2" t="str" cm="1">
        <f t="array" ref="G12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28" s="2" t="str" cm="1">
        <f t="array" ref="H12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28" s="2">
        <f>Table1[[#This Row],[Items_Available]]*Table1[[#This Row],[Store_Area]]</f>
        <v>4192911</v>
      </c>
    </row>
    <row r="129" spans="1:9" x14ac:dyDescent="0.25">
      <c r="A129">
        <v>128</v>
      </c>
      <c r="B129" s="2">
        <v>1718</v>
      </c>
      <c r="C129" s="2">
        <v>2051</v>
      </c>
      <c r="D129" s="2">
        <v>750</v>
      </c>
      <c r="E129" s="1">
        <v>49210</v>
      </c>
      <c r="F129" s="1">
        <f>Table1[[#This Row],[Store_Sales]]/(Table1[[#This Row],[Store_Area]]*9)</f>
        <v>3.1826413141896261</v>
      </c>
      <c r="G129" s="2" t="str" cm="1">
        <f t="array" ref="G12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29" s="2" t="str" cm="1">
        <f t="array" ref="H12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29" s="2">
        <f>Table1[[#This Row],[Items_Available]]*Table1[[#This Row],[Store_Area]]</f>
        <v>3523618</v>
      </c>
    </row>
    <row r="130" spans="1:9" x14ac:dyDescent="0.25">
      <c r="A130">
        <v>129</v>
      </c>
      <c r="B130" s="2">
        <v>1365</v>
      </c>
      <c r="C130" s="2">
        <v>1636</v>
      </c>
      <c r="D130" s="2">
        <v>980</v>
      </c>
      <c r="E130" s="1">
        <v>79950</v>
      </c>
      <c r="F130" s="1">
        <f>Table1[[#This Row],[Store_Sales]]/(Table1[[#This Row],[Store_Area]]*9)</f>
        <v>6.5079365079365079</v>
      </c>
      <c r="G130" s="2" t="str" cm="1">
        <f t="array" ref="G13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30" s="2" t="str" cm="1">
        <f t="array" ref="H13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30" s="2">
        <f>Table1[[#This Row],[Items_Available]]*Table1[[#This Row],[Store_Area]]</f>
        <v>2233140</v>
      </c>
    </row>
    <row r="131" spans="1:9" x14ac:dyDescent="0.25">
      <c r="A131">
        <v>130</v>
      </c>
      <c r="B131" s="2">
        <v>1368</v>
      </c>
      <c r="C131" s="2">
        <v>1654</v>
      </c>
      <c r="D131" s="2">
        <v>530</v>
      </c>
      <c r="E131" s="1">
        <v>68740</v>
      </c>
      <c r="F131" s="1">
        <f>Table1[[#This Row],[Store_Sales]]/(Table1[[#This Row],[Store_Area]]*9)</f>
        <v>5.583170890188434</v>
      </c>
      <c r="G131" s="2" t="str" cm="1">
        <f t="array" ref="G13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31" s="2" t="str" cm="1">
        <f t="array" ref="H13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31" s="2">
        <f>Table1[[#This Row],[Items_Available]]*Table1[[#This Row],[Store_Area]]</f>
        <v>2262672</v>
      </c>
    </row>
    <row r="132" spans="1:9" x14ac:dyDescent="0.25">
      <c r="A132">
        <v>131</v>
      </c>
      <c r="B132" s="2">
        <v>1342</v>
      </c>
      <c r="C132" s="2">
        <v>1595</v>
      </c>
      <c r="D132" s="2">
        <v>910</v>
      </c>
      <c r="E132" s="1">
        <v>57480</v>
      </c>
      <c r="F132" s="1">
        <f>Table1[[#This Row],[Store_Sales]]/(Table1[[#This Row],[Store_Area]]*9)</f>
        <v>4.75906607054148</v>
      </c>
      <c r="G132" s="2" t="str" cm="1">
        <f t="array" ref="G13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32" s="2" t="str" cm="1">
        <f t="array" ref="H13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32" s="2">
        <f>Table1[[#This Row],[Items_Available]]*Table1[[#This Row],[Store_Area]]</f>
        <v>2140490</v>
      </c>
    </row>
    <row r="133" spans="1:9" x14ac:dyDescent="0.25">
      <c r="A133">
        <v>132</v>
      </c>
      <c r="B133" s="2">
        <v>1076</v>
      </c>
      <c r="C133" s="2">
        <v>1270</v>
      </c>
      <c r="D133" s="2">
        <v>620</v>
      </c>
      <c r="E133" s="1">
        <v>72630</v>
      </c>
      <c r="F133" s="1">
        <f>Table1[[#This Row],[Store_Sales]]/(Table1[[#This Row],[Store_Area]]*9)</f>
        <v>7.5</v>
      </c>
      <c r="G133" s="2" t="str" cm="1">
        <f t="array" ref="G13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33" s="2" t="str" cm="1">
        <f t="array" ref="H13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33" s="2">
        <f>Table1[[#This Row],[Items_Available]]*Table1[[#This Row],[Store_Area]]</f>
        <v>1366520</v>
      </c>
    </row>
    <row r="134" spans="1:9" x14ac:dyDescent="0.25">
      <c r="A134">
        <v>133</v>
      </c>
      <c r="B134" s="2">
        <v>1396</v>
      </c>
      <c r="C134" s="2">
        <v>1672</v>
      </c>
      <c r="D134" s="2">
        <v>1170</v>
      </c>
      <c r="E134" s="1">
        <v>50070</v>
      </c>
      <c r="F134" s="1">
        <f>Table1[[#This Row],[Store_Sales]]/(Table1[[#This Row],[Store_Area]]*9)</f>
        <v>3.9851957975167145</v>
      </c>
      <c r="G134" s="2" t="str" cm="1">
        <f t="array" ref="G13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34" s="2" t="str" cm="1">
        <f t="array" ref="H13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34" s="2">
        <f>Table1[[#This Row],[Items_Available]]*Table1[[#This Row],[Store_Area]]</f>
        <v>2334112</v>
      </c>
    </row>
    <row r="135" spans="1:9" x14ac:dyDescent="0.25">
      <c r="A135">
        <v>134</v>
      </c>
      <c r="B135" s="2">
        <v>1713</v>
      </c>
      <c r="C135" s="2">
        <v>2071</v>
      </c>
      <c r="D135" s="2">
        <v>900</v>
      </c>
      <c r="E135" s="1">
        <v>40490</v>
      </c>
      <c r="F135" s="1">
        <f>Table1[[#This Row],[Store_Sales]]/(Table1[[#This Row],[Store_Area]]*9)</f>
        <v>2.626321593046637</v>
      </c>
      <c r="G135" s="2" t="str" cm="1">
        <f t="array" ref="G13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35" s="2" t="str" cm="1">
        <f t="array" ref="H13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35" s="2">
        <f>Table1[[#This Row],[Items_Available]]*Table1[[#This Row],[Store_Area]]</f>
        <v>3547623</v>
      </c>
    </row>
    <row r="136" spans="1:9" x14ac:dyDescent="0.25">
      <c r="A136">
        <v>135</v>
      </c>
      <c r="B136" s="2">
        <v>1370</v>
      </c>
      <c r="C136" s="2">
        <v>1638</v>
      </c>
      <c r="D136" s="2">
        <v>980</v>
      </c>
      <c r="E136" s="1">
        <v>51850</v>
      </c>
      <c r="F136" s="1">
        <f>Table1[[#This Row],[Store_Sales]]/(Table1[[#This Row],[Store_Area]]*9)</f>
        <v>4.2051905920519062</v>
      </c>
      <c r="G136" s="2" t="str" cm="1">
        <f t="array" ref="G13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36" s="2" t="str" cm="1">
        <f t="array" ref="H13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36" s="2">
        <f>Table1[[#This Row],[Items_Available]]*Table1[[#This Row],[Store_Area]]</f>
        <v>2244060</v>
      </c>
    </row>
    <row r="137" spans="1:9" x14ac:dyDescent="0.25">
      <c r="A137">
        <v>136</v>
      </c>
      <c r="B137" s="2">
        <v>1667</v>
      </c>
      <c r="C137" s="2">
        <v>1993</v>
      </c>
      <c r="D137" s="2">
        <v>740</v>
      </c>
      <c r="E137" s="1">
        <v>42840</v>
      </c>
      <c r="F137" s="1">
        <f>Table1[[#This Row],[Store_Sales]]/(Table1[[#This Row],[Store_Area]]*9)</f>
        <v>2.8554289142171565</v>
      </c>
      <c r="G137" s="2" t="str" cm="1">
        <f t="array" ref="G13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37" s="2" t="str" cm="1">
        <f t="array" ref="H13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37" s="2">
        <f>Table1[[#This Row],[Items_Available]]*Table1[[#This Row],[Store_Area]]</f>
        <v>3322331</v>
      </c>
    </row>
    <row r="138" spans="1:9" x14ac:dyDescent="0.25">
      <c r="A138">
        <v>137</v>
      </c>
      <c r="B138" s="2">
        <v>1638</v>
      </c>
      <c r="C138" s="2">
        <v>1972</v>
      </c>
      <c r="D138" s="2">
        <v>810</v>
      </c>
      <c r="E138" s="1">
        <v>60940</v>
      </c>
      <c r="F138" s="1">
        <f>Table1[[#This Row],[Store_Sales]]/(Table1[[#This Row],[Store_Area]]*9)</f>
        <v>4.1337674671008005</v>
      </c>
      <c r="G138" s="2" t="str" cm="1">
        <f t="array" ref="G13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38" s="2" t="str" cm="1">
        <f t="array" ref="H13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38" s="2">
        <f>Table1[[#This Row],[Items_Available]]*Table1[[#This Row],[Store_Area]]</f>
        <v>3230136</v>
      </c>
    </row>
    <row r="139" spans="1:9" x14ac:dyDescent="0.25">
      <c r="A139">
        <v>138</v>
      </c>
      <c r="B139" s="2">
        <v>1581</v>
      </c>
      <c r="C139" s="2">
        <v>1905</v>
      </c>
      <c r="D139" s="2">
        <v>810</v>
      </c>
      <c r="E139" s="1">
        <v>62280</v>
      </c>
      <c r="F139" s="1">
        <f>Table1[[#This Row],[Store_Sales]]/(Table1[[#This Row],[Store_Area]]*9)</f>
        <v>4.3769765970904491</v>
      </c>
      <c r="G139" s="2" t="str" cm="1">
        <f t="array" ref="G13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39" s="2" t="str" cm="1">
        <f t="array" ref="H13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39" s="2">
        <f>Table1[[#This Row],[Items_Available]]*Table1[[#This Row],[Store_Area]]</f>
        <v>3011805</v>
      </c>
    </row>
    <row r="140" spans="1:9" x14ac:dyDescent="0.25">
      <c r="A140">
        <v>139</v>
      </c>
      <c r="B140" s="2">
        <v>1795</v>
      </c>
      <c r="C140" s="2">
        <v>2187</v>
      </c>
      <c r="D140" s="2">
        <v>300</v>
      </c>
      <c r="E140" s="1">
        <v>76530</v>
      </c>
      <c r="F140" s="1">
        <f>Table1[[#This Row],[Store_Sales]]/(Table1[[#This Row],[Store_Area]]*9)</f>
        <v>4.7372330547818011</v>
      </c>
      <c r="G140" s="2" t="str" cm="1">
        <f t="array" ref="G14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40" s="2" t="str" cm="1">
        <f t="array" ref="H14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40" s="2">
        <f>Table1[[#This Row],[Items_Available]]*Table1[[#This Row],[Store_Area]]</f>
        <v>3925665</v>
      </c>
    </row>
    <row r="141" spans="1:9" x14ac:dyDescent="0.25">
      <c r="A141">
        <v>140</v>
      </c>
      <c r="B141" s="2">
        <v>1179</v>
      </c>
      <c r="C141" s="2">
        <v>1412</v>
      </c>
      <c r="D141" s="2">
        <v>790</v>
      </c>
      <c r="E141" s="1">
        <v>85130</v>
      </c>
      <c r="F141" s="1">
        <f>Table1[[#This Row],[Store_Sales]]/(Table1[[#This Row],[Store_Area]]*9)</f>
        <v>8.0228065215342568</v>
      </c>
      <c r="G141" s="2" t="str" cm="1">
        <f t="array" ref="G14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41" s="2" t="str" cm="1">
        <f t="array" ref="H14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41" s="2">
        <f>Table1[[#This Row],[Items_Available]]*Table1[[#This Row],[Store_Area]]</f>
        <v>1664748</v>
      </c>
    </row>
    <row r="142" spans="1:9" x14ac:dyDescent="0.25">
      <c r="A142">
        <v>141</v>
      </c>
      <c r="B142" s="2">
        <v>1978</v>
      </c>
      <c r="C142" s="2">
        <v>2374</v>
      </c>
      <c r="D142" s="2">
        <v>800</v>
      </c>
      <c r="E142" s="1">
        <v>48590</v>
      </c>
      <c r="F142" s="1">
        <f>Table1[[#This Row],[Store_Sales]]/(Table1[[#This Row],[Store_Area]]*9)</f>
        <v>2.7294685990338166</v>
      </c>
      <c r="G142" s="2" t="str" cm="1">
        <f t="array" ref="G14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42" s="2" t="str" cm="1">
        <f t="array" ref="H14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42" s="2">
        <f>Table1[[#This Row],[Items_Available]]*Table1[[#This Row],[Store_Area]]</f>
        <v>4695772</v>
      </c>
    </row>
    <row r="143" spans="1:9" x14ac:dyDescent="0.25">
      <c r="A143">
        <v>142</v>
      </c>
      <c r="B143" s="2">
        <v>1688</v>
      </c>
      <c r="C143" s="2">
        <v>2042</v>
      </c>
      <c r="D143" s="2">
        <v>760</v>
      </c>
      <c r="E143" s="1">
        <v>73080</v>
      </c>
      <c r="F143" s="1">
        <f>Table1[[#This Row],[Store_Sales]]/(Table1[[#This Row],[Store_Area]]*9)</f>
        <v>4.81042654028436</v>
      </c>
      <c r="G143" s="2" t="str" cm="1">
        <f t="array" ref="G14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43" s="2" t="str" cm="1">
        <f t="array" ref="H14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43" s="2">
        <f>Table1[[#This Row],[Items_Available]]*Table1[[#This Row],[Store_Area]]</f>
        <v>3446896</v>
      </c>
    </row>
    <row r="144" spans="1:9" x14ac:dyDescent="0.25">
      <c r="A144">
        <v>143</v>
      </c>
      <c r="B144" s="2">
        <v>1214</v>
      </c>
      <c r="C144" s="2">
        <v>1456</v>
      </c>
      <c r="D144" s="2">
        <v>530</v>
      </c>
      <c r="E144" s="1">
        <v>48950</v>
      </c>
      <c r="F144" s="1">
        <f>Table1[[#This Row],[Store_Sales]]/(Table1[[#This Row],[Store_Area]]*9)</f>
        <v>4.4801391177008973</v>
      </c>
      <c r="G144" s="2" t="str" cm="1">
        <f t="array" ref="G14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44" s="2" t="str" cm="1">
        <f t="array" ref="H14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44" s="2">
        <f>Table1[[#This Row],[Items_Available]]*Table1[[#This Row],[Store_Area]]</f>
        <v>1767584</v>
      </c>
    </row>
    <row r="145" spans="1:9" x14ac:dyDescent="0.25">
      <c r="A145">
        <v>144</v>
      </c>
      <c r="B145" s="2">
        <v>1504</v>
      </c>
      <c r="C145" s="2">
        <v>1805</v>
      </c>
      <c r="D145" s="2">
        <v>540</v>
      </c>
      <c r="E145" s="1">
        <v>48560</v>
      </c>
      <c r="F145" s="1">
        <f>Table1[[#This Row],[Store_Sales]]/(Table1[[#This Row],[Store_Area]]*9)</f>
        <v>3.5874704491725766</v>
      </c>
      <c r="G145" s="2" t="str" cm="1">
        <f t="array" ref="G14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45" s="2" t="str" cm="1">
        <f t="array" ref="H14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45" s="2">
        <f>Table1[[#This Row],[Items_Available]]*Table1[[#This Row],[Store_Area]]</f>
        <v>2714720</v>
      </c>
    </row>
    <row r="146" spans="1:9" x14ac:dyDescent="0.25">
      <c r="A146">
        <v>145</v>
      </c>
      <c r="B146" s="2">
        <v>1498</v>
      </c>
      <c r="C146" s="2">
        <v>1770</v>
      </c>
      <c r="D146" s="2">
        <v>620</v>
      </c>
      <c r="E146" s="1">
        <v>59380</v>
      </c>
      <c r="F146" s="1">
        <f>Table1[[#This Row],[Store_Sales]]/(Table1[[#This Row],[Store_Area]]*9)</f>
        <v>4.4043910399050583</v>
      </c>
      <c r="G146" s="2" t="str" cm="1">
        <f t="array" ref="G14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46" s="2" t="str" cm="1">
        <f t="array" ref="H14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46" s="2">
        <f>Table1[[#This Row],[Items_Available]]*Table1[[#This Row],[Store_Area]]</f>
        <v>2651460</v>
      </c>
    </row>
    <row r="147" spans="1:9" x14ac:dyDescent="0.25">
      <c r="A147">
        <v>146</v>
      </c>
      <c r="B147" s="2">
        <v>1462</v>
      </c>
      <c r="C147" s="2">
        <v>1762</v>
      </c>
      <c r="D147" s="2">
        <v>1010</v>
      </c>
      <c r="E147" s="1">
        <v>51190</v>
      </c>
      <c r="F147" s="1">
        <f>Table1[[#This Row],[Store_Sales]]/(Table1[[#This Row],[Store_Area]]*9)</f>
        <v>3.8904088767289862</v>
      </c>
      <c r="G147" s="2" t="str" cm="1">
        <f t="array" ref="G14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47" s="2" t="str" cm="1">
        <f t="array" ref="H14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47" s="2">
        <f>Table1[[#This Row],[Items_Available]]*Table1[[#This Row],[Store_Area]]</f>
        <v>2576044</v>
      </c>
    </row>
    <row r="148" spans="1:9" x14ac:dyDescent="0.25">
      <c r="A148">
        <v>147</v>
      </c>
      <c r="B148" s="2">
        <v>1442</v>
      </c>
      <c r="C148" s="2">
        <v>1750</v>
      </c>
      <c r="D148" s="2">
        <v>130</v>
      </c>
      <c r="E148" s="1">
        <v>58920</v>
      </c>
      <c r="F148" s="1">
        <f>Table1[[#This Row],[Store_Sales]]/(Table1[[#This Row],[Store_Area]]*9)</f>
        <v>4.5399907535829866</v>
      </c>
      <c r="G148" s="2" t="str" cm="1">
        <f t="array" ref="G14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48" s="2" t="str" cm="1">
        <f t="array" ref="H14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48" s="2">
        <f>Table1[[#This Row],[Items_Available]]*Table1[[#This Row],[Store_Area]]</f>
        <v>2523500</v>
      </c>
    </row>
    <row r="149" spans="1:9" x14ac:dyDescent="0.25">
      <c r="A149">
        <v>148</v>
      </c>
      <c r="B149" s="2">
        <v>1250</v>
      </c>
      <c r="C149" s="2">
        <v>1486</v>
      </c>
      <c r="D149" s="2">
        <v>730</v>
      </c>
      <c r="E149" s="1">
        <v>50360</v>
      </c>
      <c r="F149" s="1">
        <f>Table1[[#This Row],[Store_Sales]]/(Table1[[#This Row],[Store_Area]]*9)</f>
        <v>4.4764444444444447</v>
      </c>
      <c r="G149" s="2" t="str" cm="1">
        <f t="array" ref="G14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49" s="2" t="str" cm="1">
        <f t="array" ref="H14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49" s="2">
        <f>Table1[[#This Row],[Items_Available]]*Table1[[#This Row],[Store_Area]]</f>
        <v>1857500</v>
      </c>
    </row>
    <row r="150" spans="1:9" x14ac:dyDescent="0.25">
      <c r="A150">
        <v>149</v>
      </c>
      <c r="B150" s="2">
        <v>1229</v>
      </c>
      <c r="C150" s="2">
        <v>1480</v>
      </c>
      <c r="D150" s="2">
        <v>830</v>
      </c>
      <c r="E150" s="1">
        <v>38070</v>
      </c>
      <c r="F150" s="1">
        <f>Table1[[#This Row],[Store_Sales]]/(Table1[[#This Row],[Store_Area]]*9)</f>
        <v>3.4418226200162736</v>
      </c>
      <c r="G150" s="2" t="str" cm="1">
        <f t="array" ref="G15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50" s="2" t="str" cm="1">
        <f t="array" ref="H15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50" s="2">
        <f>Table1[[#This Row],[Items_Available]]*Table1[[#This Row],[Store_Area]]</f>
        <v>1818920</v>
      </c>
    </row>
    <row r="151" spans="1:9" x14ac:dyDescent="0.25">
      <c r="A151">
        <v>150</v>
      </c>
      <c r="B151" s="2">
        <v>1936</v>
      </c>
      <c r="C151" s="2">
        <v>2300</v>
      </c>
      <c r="D151" s="2">
        <v>1060</v>
      </c>
      <c r="E151" s="1">
        <v>49170</v>
      </c>
      <c r="F151" s="1">
        <f>Table1[[#This Row],[Store_Sales]]/(Table1[[#This Row],[Store_Area]]*9)</f>
        <v>2.8219696969696968</v>
      </c>
      <c r="G151" s="2" t="str" cm="1">
        <f t="array" ref="G15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51" s="2" t="str" cm="1">
        <f t="array" ref="H15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51" s="2">
        <f>Table1[[#This Row],[Items_Available]]*Table1[[#This Row],[Store_Area]]</f>
        <v>4452800</v>
      </c>
    </row>
    <row r="152" spans="1:9" x14ac:dyDescent="0.25">
      <c r="A152">
        <v>151</v>
      </c>
      <c r="B152" s="2">
        <v>1369</v>
      </c>
      <c r="C152" s="2">
        <v>1629</v>
      </c>
      <c r="D152" s="2">
        <v>770</v>
      </c>
      <c r="E152" s="1">
        <v>39740</v>
      </c>
      <c r="F152" s="1">
        <f>Table1[[#This Row],[Store_Sales]]/(Table1[[#This Row],[Store_Area]]*9)</f>
        <v>3.2253875497118742</v>
      </c>
      <c r="G152" s="2" t="str" cm="1">
        <f t="array" ref="G15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52" s="2" t="str" cm="1">
        <f t="array" ref="H15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52" s="2">
        <f>Table1[[#This Row],[Items_Available]]*Table1[[#This Row],[Store_Area]]</f>
        <v>2230101</v>
      </c>
    </row>
    <row r="153" spans="1:9" x14ac:dyDescent="0.25">
      <c r="A153">
        <v>152</v>
      </c>
      <c r="B153" s="2">
        <v>1662</v>
      </c>
      <c r="C153" s="2">
        <v>1986</v>
      </c>
      <c r="D153" s="2">
        <v>70</v>
      </c>
      <c r="E153" s="1">
        <v>63730</v>
      </c>
      <c r="F153" s="1">
        <f>Table1[[#This Row],[Store_Sales]]/(Table1[[#This Row],[Store_Area]]*9)</f>
        <v>4.2605963364086108</v>
      </c>
      <c r="G153" s="2" t="str" cm="1">
        <f t="array" ref="G15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53" s="2" t="str" cm="1">
        <f t="array" ref="H15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53" s="2">
        <f>Table1[[#This Row],[Items_Available]]*Table1[[#This Row],[Store_Area]]</f>
        <v>3300732</v>
      </c>
    </row>
    <row r="154" spans="1:9" x14ac:dyDescent="0.25">
      <c r="A154">
        <v>153</v>
      </c>
      <c r="B154" s="2">
        <v>1548</v>
      </c>
      <c r="C154" s="2">
        <v>1855</v>
      </c>
      <c r="D154" s="2">
        <v>670</v>
      </c>
      <c r="E154" s="1">
        <v>85330</v>
      </c>
      <c r="F154" s="1">
        <f>Table1[[#This Row],[Store_Sales]]/(Table1[[#This Row],[Store_Area]]*9)</f>
        <v>6.1247487797875397</v>
      </c>
      <c r="G154" s="2" t="str" cm="1">
        <f t="array" ref="G15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54" s="2" t="str" cm="1">
        <f t="array" ref="H15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54" s="2">
        <f>Table1[[#This Row],[Items_Available]]*Table1[[#This Row],[Store_Area]]</f>
        <v>2871540</v>
      </c>
    </row>
    <row r="155" spans="1:9" x14ac:dyDescent="0.25">
      <c r="A155">
        <v>154</v>
      </c>
      <c r="B155" s="2">
        <v>1649</v>
      </c>
      <c r="C155" s="2">
        <v>1963</v>
      </c>
      <c r="D155" s="2">
        <v>490</v>
      </c>
      <c r="E155" s="1">
        <v>27410</v>
      </c>
      <c r="F155" s="1">
        <f>Table1[[#This Row],[Store_Sales]]/(Table1[[#This Row],[Store_Area]]*9)</f>
        <v>1.846910585540058</v>
      </c>
      <c r="G155" s="2" t="str" cm="1">
        <f t="array" ref="G15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55" s="2" t="str" cm="1">
        <f t="array" ref="H15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55" s="2">
        <f>Table1[[#This Row],[Items_Available]]*Table1[[#This Row],[Store_Area]]</f>
        <v>3236987</v>
      </c>
    </row>
    <row r="156" spans="1:9" x14ac:dyDescent="0.25">
      <c r="A156">
        <v>155</v>
      </c>
      <c r="B156" s="2">
        <v>1393</v>
      </c>
      <c r="C156" s="2">
        <v>1663</v>
      </c>
      <c r="D156" s="2">
        <v>670</v>
      </c>
      <c r="E156" s="1">
        <v>37320</v>
      </c>
      <c r="F156" s="1">
        <f>Table1[[#This Row],[Store_Sales]]/(Table1[[#This Row],[Store_Area]]*9)</f>
        <v>2.9767887054319213</v>
      </c>
      <c r="G156" s="2" t="str" cm="1">
        <f t="array" ref="G15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56" s="2" t="str" cm="1">
        <f t="array" ref="H15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56" s="2">
        <f>Table1[[#This Row],[Items_Available]]*Table1[[#This Row],[Store_Area]]</f>
        <v>2316559</v>
      </c>
    </row>
    <row r="157" spans="1:9" x14ac:dyDescent="0.25">
      <c r="A157">
        <v>156</v>
      </c>
      <c r="B157" s="2">
        <v>1450</v>
      </c>
      <c r="C157" s="2">
        <v>1734</v>
      </c>
      <c r="D157" s="2">
        <v>380</v>
      </c>
      <c r="E157" s="1">
        <v>71120</v>
      </c>
      <c r="F157" s="1">
        <f>Table1[[#This Row],[Store_Sales]]/(Table1[[#This Row],[Store_Area]]*9)</f>
        <v>5.4498084291187743</v>
      </c>
      <c r="G157" s="2" t="str" cm="1">
        <f t="array" ref="G15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57" s="2" t="str" cm="1">
        <f t="array" ref="H15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57" s="2">
        <f>Table1[[#This Row],[Items_Available]]*Table1[[#This Row],[Store_Area]]</f>
        <v>2514300</v>
      </c>
    </row>
    <row r="158" spans="1:9" x14ac:dyDescent="0.25">
      <c r="A158">
        <v>157</v>
      </c>
      <c r="B158" s="2">
        <v>1613</v>
      </c>
      <c r="C158" s="2">
        <v>1921</v>
      </c>
      <c r="D158" s="2">
        <v>1200</v>
      </c>
      <c r="E158" s="1">
        <v>72800</v>
      </c>
      <c r="F158" s="1">
        <f>Table1[[#This Row],[Store_Sales]]/(Table1[[#This Row],[Store_Area]]*9)</f>
        <v>5.0148102224977613</v>
      </c>
      <c r="G158" s="2" t="str" cm="1">
        <f t="array" ref="G15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58" s="2" t="str" cm="1">
        <f t="array" ref="H15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58" s="2">
        <f>Table1[[#This Row],[Items_Available]]*Table1[[#This Row],[Store_Area]]</f>
        <v>3098573</v>
      </c>
    </row>
    <row r="159" spans="1:9" x14ac:dyDescent="0.25">
      <c r="A159">
        <v>158</v>
      </c>
      <c r="B159" s="2">
        <v>1408</v>
      </c>
      <c r="C159" s="2">
        <v>1696</v>
      </c>
      <c r="D159" s="2">
        <v>350</v>
      </c>
      <c r="E159" s="1">
        <v>34410</v>
      </c>
      <c r="F159" s="1">
        <f>Table1[[#This Row],[Store_Sales]]/(Table1[[#This Row],[Store_Area]]*9)</f>
        <v>2.715435606060606</v>
      </c>
      <c r="G159" s="2" t="str" cm="1">
        <f t="array" ref="G15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59" s="2" t="str" cm="1">
        <f t="array" ref="H15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59" s="2">
        <f>Table1[[#This Row],[Items_Available]]*Table1[[#This Row],[Store_Area]]</f>
        <v>2387968</v>
      </c>
    </row>
    <row r="160" spans="1:9" x14ac:dyDescent="0.25">
      <c r="A160">
        <v>159</v>
      </c>
      <c r="B160" s="2">
        <v>775</v>
      </c>
      <c r="C160" s="2">
        <v>932</v>
      </c>
      <c r="D160" s="2">
        <v>1090</v>
      </c>
      <c r="E160" s="1">
        <v>42530</v>
      </c>
      <c r="F160" s="1">
        <f>Table1[[#This Row],[Store_Sales]]/(Table1[[#This Row],[Store_Area]]*9)</f>
        <v>6.0974910394265232</v>
      </c>
      <c r="G160" s="2" t="str" cm="1">
        <f t="array" ref="G16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60" s="2" t="str" cm="1">
        <f t="array" ref="H16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60" s="2">
        <f>Table1[[#This Row],[Items_Available]]*Table1[[#This Row],[Store_Area]]</f>
        <v>722300</v>
      </c>
    </row>
    <row r="161" spans="1:9" x14ac:dyDescent="0.25">
      <c r="A161">
        <v>160</v>
      </c>
      <c r="B161" s="2">
        <v>1275</v>
      </c>
      <c r="C161" s="2">
        <v>1534</v>
      </c>
      <c r="D161" s="2">
        <v>1230</v>
      </c>
      <c r="E161" s="1">
        <v>54300</v>
      </c>
      <c r="F161" s="1">
        <f>Table1[[#This Row],[Store_Sales]]/(Table1[[#This Row],[Store_Area]]*9)</f>
        <v>4.7320261437908497</v>
      </c>
      <c r="G161" s="2" t="str" cm="1">
        <f t="array" ref="G16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61" s="2" t="str" cm="1">
        <f t="array" ref="H16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61" s="2">
        <f>Table1[[#This Row],[Items_Available]]*Table1[[#This Row],[Store_Area]]</f>
        <v>1955850</v>
      </c>
    </row>
    <row r="162" spans="1:9" x14ac:dyDescent="0.25">
      <c r="A162">
        <v>161</v>
      </c>
      <c r="B162" s="2">
        <v>1740</v>
      </c>
      <c r="C162" s="2">
        <v>2078</v>
      </c>
      <c r="D162" s="2">
        <v>680</v>
      </c>
      <c r="E162" s="1">
        <v>50780</v>
      </c>
      <c r="F162" s="1">
        <f>Table1[[#This Row],[Store_Sales]]/(Table1[[#This Row],[Store_Area]]*9)</f>
        <v>3.2426564495530013</v>
      </c>
      <c r="G162" s="2" t="str" cm="1">
        <f t="array" ref="G16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62" s="2" t="str" cm="1">
        <f t="array" ref="H16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62" s="2">
        <f>Table1[[#This Row],[Items_Available]]*Table1[[#This Row],[Store_Area]]</f>
        <v>3615720</v>
      </c>
    </row>
    <row r="163" spans="1:9" x14ac:dyDescent="0.25">
      <c r="A163">
        <v>162</v>
      </c>
      <c r="B163" s="2">
        <v>1372</v>
      </c>
      <c r="C163" s="2">
        <v>1657</v>
      </c>
      <c r="D163" s="2">
        <v>580</v>
      </c>
      <c r="E163" s="1">
        <v>45020</v>
      </c>
      <c r="F163" s="1">
        <f>Table1[[#This Row],[Store_Sales]]/(Table1[[#This Row],[Store_Area]]*9)</f>
        <v>3.6459345643019114</v>
      </c>
      <c r="G163" s="2" t="str" cm="1">
        <f t="array" ref="G16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63" s="2" t="str" cm="1">
        <f t="array" ref="H16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63" s="2">
        <f>Table1[[#This Row],[Items_Available]]*Table1[[#This Row],[Store_Area]]</f>
        <v>2273404</v>
      </c>
    </row>
    <row r="164" spans="1:9" x14ac:dyDescent="0.25">
      <c r="A164">
        <v>163</v>
      </c>
      <c r="B164" s="2">
        <v>1414</v>
      </c>
      <c r="C164" s="2">
        <v>1723</v>
      </c>
      <c r="D164" s="2">
        <v>680</v>
      </c>
      <c r="E164" s="1">
        <v>69600</v>
      </c>
      <c r="F164" s="1">
        <f>Table1[[#This Row],[Store_Sales]]/(Table1[[#This Row],[Store_Area]]*9)</f>
        <v>5.4691183404054691</v>
      </c>
      <c r="G164" s="2" t="str" cm="1">
        <f t="array" ref="G16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64" s="2" t="str" cm="1">
        <f t="array" ref="H16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64" s="2">
        <f>Table1[[#This Row],[Items_Available]]*Table1[[#This Row],[Store_Area]]</f>
        <v>2436322</v>
      </c>
    </row>
    <row r="165" spans="1:9" x14ac:dyDescent="0.25">
      <c r="A165">
        <v>164</v>
      </c>
      <c r="B165" s="2">
        <v>2044</v>
      </c>
      <c r="C165" s="2">
        <v>2474</v>
      </c>
      <c r="D165" s="2">
        <v>340</v>
      </c>
      <c r="E165" s="1">
        <v>80340</v>
      </c>
      <c r="F165" s="1">
        <f>Table1[[#This Row],[Store_Sales]]/(Table1[[#This Row],[Store_Area]]*9)</f>
        <v>4.3672537508153946</v>
      </c>
      <c r="G165" s="2" t="str" cm="1">
        <f t="array" ref="G16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65" s="2" t="str" cm="1">
        <f t="array" ref="H16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65" s="2">
        <f>Table1[[#This Row],[Items_Available]]*Table1[[#This Row],[Store_Area]]</f>
        <v>5056856</v>
      </c>
    </row>
    <row r="166" spans="1:9" x14ac:dyDescent="0.25">
      <c r="A166">
        <v>165</v>
      </c>
      <c r="B166" s="2">
        <v>1823</v>
      </c>
      <c r="C166" s="2">
        <v>2176</v>
      </c>
      <c r="D166" s="2">
        <v>700</v>
      </c>
      <c r="E166" s="1">
        <v>37810</v>
      </c>
      <c r="F166" s="1">
        <f>Table1[[#This Row],[Store_Sales]]/(Table1[[#This Row],[Store_Area]]*9)</f>
        <v>2.3045041750472359</v>
      </c>
      <c r="G166" s="2" t="str" cm="1">
        <f t="array" ref="G16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66" s="2" t="str" cm="1">
        <f t="array" ref="H16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66" s="2">
        <f>Table1[[#This Row],[Items_Available]]*Table1[[#This Row],[Store_Area]]</f>
        <v>3966848</v>
      </c>
    </row>
    <row r="167" spans="1:9" x14ac:dyDescent="0.25">
      <c r="A167">
        <v>166</v>
      </c>
      <c r="B167" s="2">
        <v>955</v>
      </c>
      <c r="C167" s="2">
        <v>1133</v>
      </c>
      <c r="D167" s="2">
        <v>580</v>
      </c>
      <c r="E167" s="1">
        <v>46140</v>
      </c>
      <c r="F167" s="1">
        <f>Table1[[#This Row],[Store_Sales]]/(Table1[[#This Row],[Store_Area]]*9)</f>
        <v>5.3682373472949392</v>
      </c>
      <c r="G167" s="2" t="str" cm="1">
        <f t="array" ref="G16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67" s="2" t="str" cm="1">
        <f t="array" ref="H16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67" s="2">
        <f>Table1[[#This Row],[Items_Available]]*Table1[[#This Row],[Store_Area]]</f>
        <v>1082015</v>
      </c>
    </row>
    <row r="168" spans="1:9" x14ac:dyDescent="0.25">
      <c r="A168">
        <v>167</v>
      </c>
      <c r="B168" s="2">
        <v>1465</v>
      </c>
      <c r="C168" s="2">
        <v>1763</v>
      </c>
      <c r="D168" s="2">
        <v>680</v>
      </c>
      <c r="E168" s="1">
        <v>99570</v>
      </c>
      <c r="F168" s="1">
        <f>Table1[[#This Row],[Store_Sales]]/(Table1[[#This Row],[Store_Area]]*9)</f>
        <v>7.5517633674630265</v>
      </c>
      <c r="G168" s="2" t="str" cm="1">
        <f t="array" ref="G16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68" s="2" t="str" cm="1">
        <f t="array" ref="H16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68" s="2">
        <f>Table1[[#This Row],[Items_Available]]*Table1[[#This Row],[Store_Area]]</f>
        <v>2582795</v>
      </c>
    </row>
    <row r="169" spans="1:9" x14ac:dyDescent="0.25">
      <c r="A169">
        <v>168</v>
      </c>
      <c r="B169" s="2">
        <v>1331</v>
      </c>
      <c r="C169" s="2">
        <v>1606</v>
      </c>
      <c r="D169" s="2">
        <v>630</v>
      </c>
      <c r="E169" s="1">
        <v>38650</v>
      </c>
      <c r="F169" s="1">
        <f>Table1[[#This Row],[Store_Sales]]/(Table1[[#This Row],[Store_Area]]*9)</f>
        <v>3.2264796727606644</v>
      </c>
      <c r="G169" s="2" t="str" cm="1">
        <f t="array" ref="G16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69" s="2" t="str" cm="1">
        <f t="array" ref="H16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69" s="2">
        <f>Table1[[#This Row],[Items_Available]]*Table1[[#This Row],[Store_Area]]</f>
        <v>2137586</v>
      </c>
    </row>
    <row r="170" spans="1:9" x14ac:dyDescent="0.25">
      <c r="A170">
        <v>169</v>
      </c>
      <c r="B170" s="2">
        <v>1232</v>
      </c>
      <c r="C170" s="2">
        <v>1487</v>
      </c>
      <c r="D170" s="2">
        <v>860</v>
      </c>
      <c r="E170" s="1">
        <v>49800</v>
      </c>
      <c r="F170" s="1">
        <f>Table1[[#This Row],[Store_Sales]]/(Table1[[#This Row],[Store_Area]]*9)</f>
        <v>4.491341991341991</v>
      </c>
      <c r="G170" s="2" t="str" cm="1">
        <f t="array" ref="G17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70" s="2" t="str" cm="1">
        <f t="array" ref="H17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70" s="2">
        <f>Table1[[#This Row],[Items_Available]]*Table1[[#This Row],[Store_Area]]</f>
        <v>1831984</v>
      </c>
    </row>
    <row r="171" spans="1:9" x14ac:dyDescent="0.25">
      <c r="A171">
        <v>170</v>
      </c>
      <c r="B171" s="2">
        <v>1481</v>
      </c>
      <c r="C171" s="2">
        <v>1765</v>
      </c>
      <c r="D171" s="2">
        <v>490</v>
      </c>
      <c r="E171" s="1">
        <v>69910</v>
      </c>
      <c r="F171" s="1">
        <f>Table1[[#This Row],[Store_Sales]]/(Table1[[#This Row],[Store_Area]]*9)</f>
        <v>5.2449546102483309</v>
      </c>
      <c r="G171" s="2" t="str" cm="1">
        <f t="array" ref="G17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71" s="2" t="str" cm="1">
        <f t="array" ref="H17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71" s="2">
        <f>Table1[[#This Row],[Items_Available]]*Table1[[#This Row],[Store_Area]]</f>
        <v>2613965</v>
      </c>
    </row>
    <row r="172" spans="1:9" x14ac:dyDescent="0.25">
      <c r="A172">
        <v>171</v>
      </c>
      <c r="B172" s="2">
        <v>1343</v>
      </c>
      <c r="C172" s="2">
        <v>1599</v>
      </c>
      <c r="D172" s="2">
        <v>870</v>
      </c>
      <c r="E172" s="1">
        <v>44910</v>
      </c>
      <c r="F172" s="1">
        <f>Table1[[#This Row],[Store_Sales]]/(Table1[[#This Row],[Store_Area]]*9)</f>
        <v>3.7155621742367835</v>
      </c>
      <c r="G172" s="2" t="str" cm="1">
        <f t="array" ref="G17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72" s="2" t="str" cm="1">
        <f t="array" ref="H17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72" s="2">
        <f>Table1[[#This Row],[Items_Available]]*Table1[[#This Row],[Store_Area]]</f>
        <v>2147457</v>
      </c>
    </row>
    <row r="173" spans="1:9" x14ac:dyDescent="0.25">
      <c r="A173">
        <v>172</v>
      </c>
      <c r="B173" s="2">
        <v>1539</v>
      </c>
      <c r="C173" s="2">
        <v>1837</v>
      </c>
      <c r="D173" s="2">
        <v>990</v>
      </c>
      <c r="E173" s="1">
        <v>78470</v>
      </c>
      <c r="F173" s="1">
        <f>Table1[[#This Row],[Store_Sales]]/(Table1[[#This Row],[Store_Area]]*9)</f>
        <v>5.6652949245541837</v>
      </c>
      <c r="G173" s="2" t="str" cm="1">
        <f t="array" ref="G17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73" s="2" t="str" cm="1">
        <f t="array" ref="H17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73" s="2">
        <f>Table1[[#This Row],[Items_Available]]*Table1[[#This Row],[Store_Area]]</f>
        <v>2827143</v>
      </c>
    </row>
    <row r="174" spans="1:9" x14ac:dyDescent="0.25">
      <c r="A174">
        <v>173</v>
      </c>
      <c r="B174" s="2">
        <v>1007</v>
      </c>
      <c r="C174" s="2">
        <v>1207</v>
      </c>
      <c r="D174" s="2">
        <v>670</v>
      </c>
      <c r="E174" s="1">
        <v>47460</v>
      </c>
      <c r="F174" s="1">
        <f>Table1[[#This Row],[Store_Sales]]/(Table1[[#This Row],[Store_Area]]*9)</f>
        <v>5.2366765971532603</v>
      </c>
      <c r="G174" s="2" t="str" cm="1">
        <f t="array" ref="G17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74" s="2" t="str" cm="1">
        <f t="array" ref="H17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74" s="2">
        <f>Table1[[#This Row],[Items_Available]]*Table1[[#This Row],[Store_Area]]</f>
        <v>1215449</v>
      </c>
    </row>
    <row r="175" spans="1:9" x14ac:dyDescent="0.25">
      <c r="A175">
        <v>174</v>
      </c>
      <c r="B175" s="2">
        <v>1762</v>
      </c>
      <c r="C175" s="2">
        <v>2145</v>
      </c>
      <c r="D175" s="2">
        <v>490</v>
      </c>
      <c r="E175" s="1">
        <v>33460</v>
      </c>
      <c r="F175" s="1">
        <f>Table1[[#This Row],[Store_Sales]]/(Table1[[#This Row],[Store_Area]]*9)</f>
        <v>2.1099760373313154</v>
      </c>
      <c r="G175" s="2" t="str" cm="1">
        <f t="array" ref="G17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75" s="2" t="str" cm="1">
        <f t="array" ref="H17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75" s="2">
        <f>Table1[[#This Row],[Items_Available]]*Table1[[#This Row],[Store_Area]]</f>
        <v>3779490</v>
      </c>
    </row>
    <row r="176" spans="1:9" x14ac:dyDescent="0.25">
      <c r="A176">
        <v>175</v>
      </c>
      <c r="B176" s="2">
        <v>1527</v>
      </c>
      <c r="C176" s="2">
        <v>1832</v>
      </c>
      <c r="D176" s="2">
        <v>580</v>
      </c>
      <c r="E176" s="1">
        <v>44090</v>
      </c>
      <c r="F176" s="1">
        <f>Table1[[#This Row],[Store_Sales]]/(Table1[[#This Row],[Store_Area]]*9)</f>
        <v>3.2081787091610274</v>
      </c>
      <c r="G176" s="2" t="str" cm="1">
        <f t="array" ref="G17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76" s="2" t="str" cm="1">
        <f t="array" ref="H17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76" s="2">
        <f>Table1[[#This Row],[Items_Available]]*Table1[[#This Row],[Store_Area]]</f>
        <v>2797464</v>
      </c>
    </row>
    <row r="177" spans="1:9" x14ac:dyDescent="0.25">
      <c r="A177">
        <v>176</v>
      </c>
      <c r="B177" s="2">
        <v>1356</v>
      </c>
      <c r="C177" s="2">
        <v>1619</v>
      </c>
      <c r="D177" s="2">
        <v>700</v>
      </c>
      <c r="E177" s="1">
        <v>42620</v>
      </c>
      <c r="F177" s="1">
        <f>Table1[[#This Row],[Store_Sales]]/(Table1[[#This Row],[Store_Area]]*9)</f>
        <v>3.4922976073418552</v>
      </c>
      <c r="G177" s="2" t="str" cm="1">
        <f t="array" ref="G17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77" s="2" t="str" cm="1">
        <f t="array" ref="H17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77" s="2">
        <f>Table1[[#This Row],[Items_Available]]*Table1[[#This Row],[Store_Area]]</f>
        <v>2195364</v>
      </c>
    </row>
    <row r="178" spans="1:9" x14ac:dyDescent="0.25">
      <c r="A178">
        <v>177</v>
      </c>
      <c r="B178" s="2">
        <v>1536</v>
      </c>
      <c r="C178" s="2">
        <v>1848</v>
      </c>
      <c r="D178" s="2">
        <v>670</v>
      </c>
      <c r="E178" s="1">
        <v>69450</v>
      </c>
      <c r="F178" s="1">
        <f>Table1[[#This Row],[Store_Sales]]/(Table1[[#This Row],[Store_Area]]*9)</f>
        <v>5.0238715277777777</v>
      </c>
      <c r="G178" s="2" t="str" cm="1">
        <f t="array" ref="G17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78" s="2" t="str" cm="1">
        <f t="array" ref="H17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78" s="2">
        <f>Table1[[#This Row],[Items_Available]]*Table1[[#This Row],[Store_Area]]</f>
        <v>2838528</v>
      </c>
    </row>
    <row r="179" spans="1:9" x14ac:dyDescent="0.25">
      <c r="A179">
        <v>178</v>
      </c>
      <c r="B179" s="2">
        <v>1605</v>
      </c>
      <c r="C179" s="2">
        <v>1902</v>
      </c>
      <c r="D179" s="2">
        <v>390</v>
      </c>
      <c r="E179" s="1">
        <v>73120</v>
      </c>
      <c r="F179" s="1">
        <f>Table1[[#This Row],[Store_Sales]]/(Table1[[#This Row],[Store_Area]]*9)</f>
        <v>5.0619591554170995</v>
      </c>
      <c r="G179" s="2" t="str" cm="1">
        <f t="array" ref="G17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79" s="2" t="str" cm="1">
        <f t="array" ref="H17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79" s="2">
        <f>Table1[[#This Row],[Items_Available]]*Table1[[#This Row],[Store_Area]]</f>
        <v>3052710</v>
      </c>
    </row>
    <row r="180" spans="1:9" x14ac:dyDescent="0.25">
      <c r="A180">
        <v>179</v>
      </c>
      <c r="B180" s="2">
        <v>1704</v>
      </c>
      <c r="C180" s="2">
        <v>2032</v>
      </c>
      <c r="D180" s="2">
        <v>590</v>
      </c>
      <c r="E180" s="1">
        <v>48300</v>
      </c>
      <c r="F180" s="1">
        <f>Table1[[#This Row],[Store_Sales]]/(Table1[[#This Row],[Store_Area]]*9)</f>
        <v>3.1494522691705789</v>
      </c>
      <c r="G180" s="2" t="str" cm="1">
        <f t="array" ref="G18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80" s="2" t="str" cm="1">
        <f t="array" ref="H18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80" s="2">
        <f>Table1[[#This Row],[Items_Available]]*Table1[[#This Row],[Store_Area]]</f>
        <v>3462528</v>
      </c>
    </row>
    <row r="181" spans="1:9" x14ac:dyDescent="0.25">
      <c r="A181">
        <v>180</v>
      </c>
      <c r="B181" s="2">
        <v>1626</v>
      </c>
      <c r="C181" s="2">
        <v>1941</v>
      </c>
      <c r="D181" s="2">
        <v>1350</v>
      </c>
      <c r="E181" s="1">
        <v>58090</v>
      </c>
      <c r="F181" s="1">
        <f>Table1[[#This Row],[Store_Sales]]/(Table1[[#This Row],[Store_Area]]*9)</f>
        <v>3.9695230285636192</v>
      </c>
      <c r="G181" s="2" t="str" cm="1">
        <f t="array" ref="G18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81" s="2" t="str" cm="1">
        <f t="array" ref="H18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81" s="2">
        <f>Table1[[#This Row],[Items_Available]]*Table1[[#This Row],[Store_Area]]</f>
        <v>3156066</v>
      </c>
    </row>
    <row r="182" spans="1:9" x14ac:dyDescent="0.25">
      <c r="A182">
        <v>181</v>
      </c>
      <c r="B182" s="2">
        <v>1612</v>
      </c>
      <c r="C182" s="2">
        <v>1939</v>
      </c>
      <c r="D182" s="2">
        <v>840</v>
      </c>
      <c r="E182" s="1">
        <v>74250</v>
      </c>
      <c r="F182" s="1">
        <f>Table1[[#This Row],[Store_Sales]]/(Table1[[#This Row],[Store_Area]]*9)</f>
        <v>5.1178660049627789</v>
      </c>
      <c r="G182" s="2" t="str" cm="1">
        <f t="array" ref="G18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82" s="2" t="str" cm="1">
        <f t="array" ref="H18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82" s="2">
        <f>Table1[[#This Row],[Items_Available]]*Table1[[#This Row],[Store_Area]]</f>
        <v>3125668</v>
      </c>
    </row>
    <row r="183" spans="1:9" x14ac:dyDescent="0.25">
      <c r="A183">
        <v>182</v>
      </c>
      <c r="B183" s="2">
        <v>1174</v>
      </c>
      <c r="C183" s="2">
        <v>1396</v>
      </c>
      <c r="D183" s="2">
        <v>1100</v>
      </c>
      <c r="E183" s="1">
        <v>40930</v>
      </c>
      <c r="F183" s="1">
        <f>Table1[[#This Row],[Store_Sales]]/(Table1[[#This Row],[Store_Area]]*9)</f>
        <v>3.873745977664206</v>
      </c>
      <c r="G183" s="2" t="str" cm="1">
        <f t="array" ref="G18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83" s="2" t="str" cm="1">
        <f t="array" ref="H18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83" s="2">
        <f>Table1[[#This Row],[Items_Available]]*Table1[[#This Row],[Store_Area]]</f>
        <v>1638904</v>
      </c>
    </row>
    <row r="184" spans="1:9" x14ac:dyDescent="0.25">
      <c r="A184">
        <v>183</v>
      </c>
      <c r="B184" s="2">
        <v>1923</v>
      </c>
      <c r="C184" s="2">
        <v>2339</v>
      </c>
      <c r="D184" s="2">
        <v>950</v>
      </c>
      <c r="E184" s="1">
        <v>70930</v>
      </c>
      <c r="F184" s="1">
        <f>Table1[[#This Row],[Store_Sales]]/(Table1[[#This Row],[Store_Area]]*9)</f>
        <v>4.0983417114462357</v>
      </c>
      <c r="G184" s="2" t="str" cm="1">
        <f t="array" ref="G18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84" s="2" t="str" cm="1">
        <f t="array" ref="H18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84" s="2">
        <f>Table1[[#This Row],[Items_Available]]*Table1[[#This Row],[Store_Area]]</f>
        <v>4497897</v>
      </c>
    </row>
    <row r="185" spans="1:9" x14ac:dyDescent="0.25">
      <c r="A185">
        <v>184</v>
      </c>
      <c r="B185" s="2">
        <v>1702</v>
      </c>
      <c r="C185" s="2">
        <v>2053</v>
      </c>
      <c r="D185" s="2">
        <v>950</v>
      </c>
      <c r="E185" s="1">
        <v>64670</v>
      </c>
      <c r="F185" s="1">
        <f>Table1[[#This Row],[Store_Sales]]/(Table1[[#This Row],[Store_Area]]*9)</f>
        <v>4.2218305261783522</v>
      </c>
      <c r="G185" s="2" t="str" cm="1">
        <f t="array" ref="G18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85" s="2" t="str" cm="1">
        <f t="array" ref="H18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85" s="2">
        <f>Table1[[#This Row],[Items_Available]]*Table1[[#This Row],[Store_Area]]</f>
        <v>3494206</v>
      </c>
    </row>
    <row r="186" spans="1:9" x14ac:dyDescent="0.25">
      <c r="A186">
        <v>185</v>
      </c>
      <c r="B186" s="2">
        <v>1398</v>
      </c>
      <c r="C186" s="2">
        <v>1692</v>
      </c>
      <c r="D186" s="2">
        <v>650</v>
      </c>
      <c r="E186" s="1">
        <v>77420</v>
      </c>
      <c r="F186" s="1">
        <f>Table1[[#This Row],[Store_Sales]]/(Table1[[#This Row],[Store_Area]]*9)</f>
        <v>6.1532347798442215</v>
      </c>
      <c r="G186" s="2" t="str" cm="1">
        <f t="array" ref="G18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86" s="2" t="str" cm="1">
        <f t="array" ref="H18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86" s="2">
        <f>Table1[[#This Row],[Items_Available]]*Table1[[#This Row],[Store_Area]]</f>
        <v>2365416</v>
      </c>
    </row>
    <row r="187" spans="1:9" x14ac:dyDescent="0.25">
      <c r="A187">
        <v>186</v>
      </c>
      <c r="B187" s="2">
        <v>1437</v>
      </c>
      <c r="C187" s="2">
        <v>1717</v>
      </c>
      <c r="D187" s="2">
        <v>230</v>
      </c>
      <c r="E187" s="1">
        <v>32330</v>
      </c>
      <c r="F187" s="1">
        <f>Table1[[#This Row],[Store_Sales]]/(Table1[[#This Row],[Store_Area]]*9)</f>
        <v>2.4998066960488674</v>
      </c>
      <c r="G187" s="2" t="str" cm="1">
        <f t="array" ref="G18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87" s="2" t="str" cm="1">
        <f t="array" ref="H18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87" s="2">
        <f>Table1[[#This Row],[Items_Available]]*Table1[[#This Row],[Store_Area]]</f>
        <v>2467329</v>
      </c>
    </row>
    <row r="188" spans="1:9" x14ac:dyDescent="0.25">
      <c r="A188">
        <v>187</v>
      </c>
      <c r="B188" s="2">
        <v>1524</v>
      </c>
      <c r="C188" s="2">
        <v>1796</v>
      </c>
      <c r="D188" s="2">
        <v>1060</v>
      </c>
      <c r="E188" s="1">
        <v>41080</v>
      </c>
      <c r="F188" s="1">
        <f>Table1[[#This Row],[Store_Sales]]/(Table1[[#This Row],[Store_Area]]*9)</f>
        <v>2.995042286380869</v>
      </c>
      <c r="G188" s="2" t="str" cm="1">
        <f t="array" ref="G18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88" s="2" t="str" cm="1">
        <f t="array" ref="H18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88" s="2">
        <f>Table1[[#This Row],[Items_Available]]*Table1[[#This Row],[Store_Area]]</f>
        <v>2737104</v>
      </c>
    </row>
    <row r="189" spans="1:9" x14ac:dyDescent="0.25">
      <c r="A189">
        <v>188</v>
      </c>
      <c r="B189" s="2">
        <v>1660</v>
      </c>
      <c r="C189" s="2">
        <v>1985</v>
      </c>
      <c r="D189" s="2">
        <v>1180</v>
      </c>
      <c r="E189" s="1">
        <v>42860</v>
      </c>
      <c r="F189" s="1">
        <f>Table1[[#This Row],[Store_Sales]]/(Table1[[#This Row],[Store_Area]]*9)</f>
        <v>2.8688085676037485</v>
      </c>
      <c r="G189" s="2" t="str" cm="1">
        <f t="array" ref="G18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89" s="2" t="str" cm="1">
        <f t="array" ref="H18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89" s="2">
        <f>Table1[[#This Row],[Items_Available]]*Table1[[#This Row],[Store_Area]]</f>
        <v>3295100</v>
      </c>
    </row>
    <row r="190" spans="1:9" x14ac:dyDescent="0.25">
      <c r="A190">
        <v>189</v>
      </c>
      <c r="B190" s="2">
        <v>1302</v>
      </c>
      <c r="C190" s="2">
        <v>1569</v>
      </c>
      <c r="D190" s="2">
        <v>710</v>
      </c>
      <c r="E190" s="1">
        <v>68450</v>
      </c>
      <c r="F190" s="1">
        <f>Table1[[#This Row],[Store_Sales]]/(Table1[[#This Row],[Store_Area]]*9)</f>
        <v>5.8414405188598737</v>
      </c>
      <c r="G190" s="2" t="str" cm="1">
        <f t="array" ref="G19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90" s="2" t="str" cm="1">
        <f t="array" ref="H19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90" s="2">
        <f>Table1[[#This Row],[Items_Available]]*Table1[[#This Row],[Store_Area]]</f>
        <v>2042838</v>
      </c>
    </row>
    <row r="191" spans="1:9" x14ac:dyDescent="0.25">
      <c r="A191">
        <v>190</v>
      </c>
      <c r="B191" s="2">
        <v>1666</v>
      </c>
      <c r="C191" s="2">
        <v>2000</v>
      </c>
      <c r="D191" s="2">
        <v>480</v>
      </c>
      <c r="E191" s="1">
        <v>39730</v>
      </c>
      <c r="F191" s="1">
        <f>Table1[[#This Row],[Store_Sales]]/(Table1[[#This Row],[Store_Area]]*9)</f>
        <v>2.6497265572895823</v>
      </c>
      <c r="G191" s="2" t="str" cm="1">
        <f t="array" ref="G19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91" s="2" t="str" cm="1">
        <f t="array" ref="H19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91" s="2">
        <f>Table1[[#This Row],[Items_Available]]*Table1[[#This Row],[Store_Area]]</f>
        <v>3332000</v>
      </c>
    </row>
    <row r="192" spans="1:9" x14ac:dyDescent="0.25">
      <c r="A192">
        <v>191</v>
      </c>
      <c r="B192" s="2">
        <v>1391</v>
      </c>
      <c r="C192" s="2">
        <v>1649</v>
      </c>
      <c r="D192" s="2">
        <v>810</v>
      </c>
      <c r="E192" s="1">
        <v>83750</v>
      </c>
      <c r="F192" s="1">
        <f>Table1[[#This Row],[Store_Sales]]/(Table1[[#This Row],[Store_Area]]*9)</f>
        <v>6.6898314561865968</v>
      </c>
      <c r="G192" s="2" t="str" cm="1">
        <f t="array" ref="G19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92" s="2" t="str" cm="1">
        <f t="array" ref="H19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92" s="2">
        <f>Table1[[#This Row],[Items_Available]]*Table1[[#This Row],[Store_Area]]</f>
        <v>2293759</v>
      </c>
    </row>
    <row r="193" spans="1:9" x14ac:dyDescent="0.25">
      <c r="A193">
        <v>192</v>
      </c>
      <c r="B193" s="2">
        <v>1778</v>
      </c>
      <c r="C193" s="2">
        <v>2148</v>
      </c>
      <c r="D193" s="2">
        <v>1140</v>
      </c>
      <c r="E193" s="1">
        <v>69940</v>
      </c>
      <c r="F193" s="1">
        <f>Table1[[#This Row],[Store_Sales]]/(Table1[[#This Row],[Store_Area]]*9)</f>
        <v>4.3707036620422448</v>
      </c>
      <c r="G193" s="2" t="str" cm="1">
        <f t="array" ref="G19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93" s="2" t="str" cm="1">
        <f t="array" ref="H19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93" s="2">
        <f>Table1[[#This Row],[Items_Available]]*Table1[[#This Row],[Store_Area]]</f>
        <v>3819144</v>
      </c>
    </row>
    <row r="194" spans="1:9" x14ac:dyDescent="0.25">
      <c r="A194">
        <v>193</v>
      </c>
      <c r="B194" s="2">
        <v>1462</v>
      </c>
      <c r="C194" s="2">
        <v>1770</v>
      </c>
      <c r="D194" s="2">
        <v>1070</v>
      </c>
      <c r="E194" s="1">
        <v>67710</v>
      </c>
      <c r="F194" s="1">
        <f>Table1[[#This Row],[Store_Sales]]/(Table1[[#This Row],[Store_Area]]*9)</f>
        <v>5.1459188326493388</v>
      </c>
      <c r="G194" s="2" t="str" cm="1">
        <f t="array" ref="G19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94" s="2" t="str" cm="1">
        <f t="array" ref="H19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94" s="2">
        <f>Table1[[#This Row],[Items_Available]]*Table1[[#This Row],[Store_Area]]</f>
        <v>2587740</v>
      </c>
    </row>
    <row r="195" spans="1:9" x14ac:dyDescent="0.25">
      <c r="A195">
        <v>194</v>
      </c>
      <c r="B195" s="2">
        <v>1751</v>
      </c>
      <c r="C195" s="2">
        <v>2115</v>
      </c>
      <c r="D195" s="2">
        <v>790</v>
      </c>
      <c r="E195" s="1">
        <v>67360</v>
      </c>
      <c r="F195" s="1">
        <f>Table1[[#This Row],[Store_Sales]]/(Table1[[#This Row],[Store_Area]]*9)</f>
        <v>4.2743828923155025</v>
      </c>
      <c r="G195" s="2" t="str" cm="1">
        <f t="array" ref="G19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95" s="2" t="str" cm="1">
        <f t="array" ref="H19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95" s="2">
        <f>Table1[[#This Row],[Items_Available]]*Table1[[#This Row],[Store_Area]]</f>
        <v>3703365</v>
      </c>
    </row>
    <row r="196" spans="1:9" x14ac:dyDescent="0.25">
      <c r="A196">
        <v>195</v>
      </c>
      <c r="B196" s="2">
        <v>1652</v>
      </c>
      <c r="C196" s="2">
        <v>1982</v>
      </c>
      <c r="D196" s="2">
        <v>690</v>
      </c>
      <c r="E196" s="1">
        <v>52460</v>
      </c>
      <c r="F196" s="1">
        <f>Table1[[#This Row],[Store_Sales]]/(Table1[[#This Row],[Store_Area]]*9)</f>
        <v>3.5283831046542913</v>
      </c>
      <c r="G196" s="2" t="str" cm="1">
        <f t="array" ref="G19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96" s="2" t="str" cm="1">
        <f t="array" ref="H19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96" s="2">
        <f>Table1[[#This Row],[Items_Available]]*Table1[[#This Row],[Store_Area]]</f>
        <v>3274264</v>
      </c>
    </row>
    <row r="197" spans="1:9" x14ac:dyDescent="0.25">
      <c r="A197">
        <v>196</v>
      </c>
      <c r="B197" s="2">
        <v>1841</v>
      </c>
      <c r="C197" s="2">
        <v>2215</v>
      </c>
      <c r="D197" s="2">
        <v>610</v>
      </c>
      <c r="E197" s="1">
        <v>88760</v>
      </c>
      <c r="F197" s="1">
        <f>Table1[[#This Row],[Store_Sales]]/(Table1[[#This Row],[Store_Area]]*9)</f>
        <v>5.3569919729615547</v>
      </c>
      <c r="G197" s="2" t="str" cm="1">
        <f t="array" ref="G19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97" s="2" t="str" cm="1">
        <f t="array" ref="H19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97" s="2">
        <f>Table1[[#This Row],[Items_Available]]*Table1[[#This Row],[Store_Area]]</f>
        <v>4077815</v>
      </c>
    </row>
    <row r="198" spans="1:9" x14ac:dyDescent="0.25">
      <c r="A198">
        <v>197</v>
      </c>
      <c r="B198" s="2">
        <v>1496</v>
      </c>
      <c r="C198" s="2">
        <v>1791</v>
      </c>
      <c r="D198" s="2">
        <v>1240</v>
      </c>
      <c r="E198" s="1">
        <v>67030</v>
      </c>
      <c r="F198" s="1">
        <f>Table1[[#This Row],[Store_Sales]]/(Table1[[#This Row],[Store_Area]]*9)</f>
        <v>4.9784610814022576</v>
      </c>
      <c r="G198" s="2" t="str" cm="1">
        <f t="array" ref="G19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98" s="2" t="str" cm="1">
        <f t="array" ref="H19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98" s="2">
        <f>Table1[[#This Row],[Items_Available]]*Table1[[#This Row],[Store_Area]]</f>
        <v>2679336</v>
      </c>
    </row>
    <row r="199" spans="1:9" x14ac:dyDescent="0.25">
      <c r="A199">
        <v>198</v>
      </c>
      <c r="B199" s="2">
        <v>1504</v>
      </c>
      <c r="C199" s="2">
        <v>1827</v>
      </c>
      <c r="D199" s="2">
        <v>840</v>
      </c>
      <c r="E199" s="1">
        <v>78230</v>
      </c>
      <c r="F199" s="1">
        <f>Table1[[#This Row],[Store_Sales]]/(Table1[[#This Row],[Store_Area]]*9)</f>
        <v>5.7794030732860522</v>
      </c>
      <c r="G199" s="2" t="str" cm="1">
        <f t="array" ref="G19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99" s="2" t="str" cm="1">
        <f t="array" ref="H19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99" s="2">
        <f>Table1[[#This Row],[Items_Available]]*Table1[[#This Row],[Store_Area]]</f>
        <v>2747808</v>
      </c>
    </row>
    <row r="200" spans="1:9" x14ac:dyDescent="0.25">
      <c r="A200">
        <v>199</v>
      </c>
      <c r="B200" s="2">
        <v>1524</v>
      </c>
      <c r="C200" s="2">
        <v>1808</v>
      </c>
      <c r="D200" s="2">
        <v>460</v>
      </c>
      <c r="E200" s="1">
        <v>62270</v>
      </c>
      <c r="F200" s="1">
        <f>Table1[[#This Row],[Store_Sales]]/(Table1[[#This Row],[Store_Area]]*9)</f>
        <v>4.5399533391659377</v>
      </c>
      <c r="G200" s="2" t="str" cm="1">
        <f t="array" ref="G20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00" s="2" t="str" cm="1">
        <f t="array" ref="H20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00" s="2">
        <f>Table1[[#This Row],[Items_Available]]*Table1[[#This Row],[Store_Area]]</f>
        <v>2755392</v>
      </c>
    </row>
    <row r="201" spans="1:9" x14ac:dyDescent="0.25">
      <c r="A201">
        <v>200</v>
      </c>
      <c r="B201" s="2">
        <v>1148</v>
      </c>
      <c r="C201" s="2">
        <v>1371</v>
      </c>
      <c r="D201" s="2">
        <v>940</v>
      </c>
      <c r="E201" s="1">
        <v>49760</v>
      </c>
      <c r="F201" s="1">
        <f>Table1[[#This Row],[Store_Sales]]/(Table1[[#This Row],[Store_Area]]*9)</f>
        <v>4.8161053039101818</v>
      </c>
      <c r="G201" s="2" t="str" cm="1">
        <f t="array" ref="G20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01" s="2" t="str" cm="1">
        <f t="array" ref="H20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01" s="2">
        <f>Table1[[#This Row],[Items_Available]]*Table1[[#This Row],[Store_Area]]</f>
        <v>1573908</v>
      </c>
    </row>
    <row r="202" spans="1:9" x14ac:dyDescent="0.25">
      <c r="A202">
        <v>201</v>
      </c>
      <c r="B202" s="2">
        <v>1468</v>
      </c>
      <c r="C202" s="2">
        <v>1744</v>
      </c>
      <c r="D202" s="2">
        <v>590</v>
      </c>
      <c r="E202" s="1">
        <v>73660</v>
      </c>
      <c r="F202" s="1">
        <f>Table1[[#This Row],[Store_Sales]]/(Table1[[#This Row],[Store_Area]]*9)</f>
        <v>5.5752346351801396</v>
      </c>
      <c r="G202" s="2" t="str" cm="1">
        <f t="array" ref="G20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02" s="2" t="str" cm="1">
        <f t="array" ref="H20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02" s="2">
        <f>Table1[[#This Row],[Items_Available]]*Table1[[#This Row],[Store_Area]]</f>
        <v>2560192</v>
      </c>
    </row>
    <row r="203" spans="1:9" x14ac:dyDescent="0.25">
      <c r="A203">
        <v>202</v>
      </c>
      <c r="B203" s="2">
        <v>1310</v>
      </c>
      <c r="C203" s="2">
        <v>1558</v>
      </c>
      <c r="D203" s="2">
        <v>890</v>
      </c>
      <c r="E203" s="1">
        <v>72320</v>
      </c>
      <c r="F203" s="1">
        <f>Table1[[#This Row],[Store_Sales]]/(Table1[[#This Row],[Store_Area]]*9)</f>
        <v>6.1340118744698895</v>
      </c>
      <c r="G203" s="2" t="str" cm="1">
        <f t="array" ref="G20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03" s="2" t="str" cm="1">
        <f t="array" ref="H20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03" s="2">
        <f>Table1[[#This Row],[Items_Available]]*Table1[[#This Row],[Store_Area]]</f>
        <v>2040980</v>
      </c>
    </row>
    <row r="204" spans="1:9" x14ac:dyDescent="0.25">
      <c r="A204">
        <v>203</v>
      </c>
      <c r="B204" s="2">
        <v>1321</v>
      </c>
      <c r="C204" s="2">
        <v>1579</v>
      </c>
      <c r="D204" s="2">
        <v>770</v>
      </c>
      <c r="E204" s="1">
        <v>68890</v>
      </c>
      <c r="F204" s="1">
        <f>Table1[[#This Row],[Store_Sales]]/(Table1[[#This Row],[Store_Area]]*9)</f>
        <v>5.7944318277399276</v>
      </c>
      <c r="G204" s="2" t="str" cm="1">
        <f t="array" ref="G20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04" s="2" t="str" cm="1">
        <f t="array" ref="H20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04" s="2">
        <f>Table1[[#This Row],[Items_Available]]*Table1[[#This Row],[Store_Area]]</f>
        <v>2085859</v>
      </c>
    </row>
    <row r="205" spans="1:9" x14ac:dyDescent="0.25">
      <c r="A205">
        <v>204</v>
      </c>
      <c r="B205" s="2">
        <v>992</v>
      </c>
      <c r="C205" s="2">
        <v>1192</v>
      </c>
      <c r="D205" s="2">
        <v>900</v>
      </c>
      <c r="E205" s="1">
        <v>34180</v>
      </c>
      <c r="F205" s="1">
        <f>Table1[[#This Row],[Store_Sales]]/(Table1[[#This Row],[Store_Area]]*9)</f>
        <v>3.8284050179211468</v>
      </c>
      <c r="G205" s="2" t="str" cm="1">
        <f t="array" ref="G20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05" s="2" t="str" cm="1">
        <f t="array" ref="H20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05" s="2">
        <f>Table1[[#This Row],[Items_Available]]*Table1[[#This Row],[Store_Area]]</f>
        <v>1182464</v>
      </c>
    </row>
    <row r="206" spans="1:9" x14ac:dyDescent="0.25">
      <c r="A206">
        <v>205</v>
      </c>
      <c r="B206" s="2">
        <v>1540</v>
      </c>
      <c r="C206" s="2">
        <v>1857</v>
      </c>
      <c r="D206" s="2">
        <v>1020</v>
      </c>
      <c r="E206" s="1">
        <v>58260</v>
      </c>
      <c r="F206" s="1">
        <f>Table1[[#This Row],[Store_Sales]]/(Table1[[#This Row],[Store_Area]]*9)</f>
        <v>4.2034632034632038</v>
      </c>
      <c r="G206" s="2" t="str" cm="1">
        <f t="array" ref="G20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06" s="2" t="str" cm="1">
        <f t="array" ref="H20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06" s="2">
        <f>Table1[[#This Row],[Items_Available]]*Table1[[#This Row],[Store_Area]]</f>
        <v>2859780</v>
      </c>
    </row>
    <row r="207" spans="1:9" x14ac:dyDescent="0.25">
      <c r="A207">
        <v>206</v>
      </c>
      <c r="B207" s="2">
        <v>1807</v>
      </c>
      <c r="C207" s="2">
        <v>2149</v>
      </c>
      <c r="D207" s="2">
        <v>910</v>
      </c>
      <c r="E207" s="1">
        <v>38120</v>
      </c>
      <c r="F207" s="1">
        <f>Table1[[#This Row],[Store_Sales]]/(Table1[[#This Row],[Store_Area]]*9)</f>
        <v>2.3439709770645023</v>
      </c>
      <c r="G207" s="2" t="str" cm="1">
        <f t="array" ref="G20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07" s="2" t="str" cm="1">
        <f t="array" ref="H20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07" s="2">
        <f>Table1[[#This Row],[Items_Available]]*Table1[[#This Row],[Store_Area]]</f>
        <v>3883243</v>
      </c>
    </row>
    <row r="208" spans="1:9" x14ac:dyDescent="0.25">
      <c r="A208">
        <v>207</v>
      </c>
      <c r="B208" s="2">
        <v>1526</v>
      </c>
      <c r="C208" s="2">
        <v>1853</v>
      </c>
      <c r="D208" s="2">
        <v>660</v>
      </c>
      <c r="E208" s="1">
        <v>49070</v>
      </c>
      <c r="F208" s="1">
        <f>Table1[[#This Row],[Store_Sales]]/(Table1[[#This Row],[Store_Area]]*9)</f>
        <v>3.5728848114169214</v>
      </c>
      <c r="G208" s="2" t="str" cm="1">
        <f t="array" ref="G20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08" s="2" t="str" cm="1">
        <f t="array" ref="H20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08" s="2">
        <f>Table1[[#This Row],[Items_Available]]*Table1[[#This Row],[Store_Area]]</f>
        <v>2827678</v>
      </c>
    </row>
    <row r="209" spans="1:9" x14ac:dyDescent="0.25">
      <c r="A209">
        <v>208</v>
      </c>
      <c r="B209" s="2">
        <v>1406</v>
      </c>
      <c r="C209" s="2">
        <v>1677</v>
      </c>
      <c r="D209" s="2">
        <v>480</v>
      </c>
      <c r="E209" s="1">
        <v>61660</v>
      </c>
      <c r="F209" s="1">
        <f>Table1[[#This Row],[Store_Sales]]/(Table1[[#This Row],[Store_Area]]*9)</f>
        <v>4.8727675043464513</v>
      </c>
      <c r="G209" s="2" t="str" cm="1">
        <f t="array" ref="G20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09" s="2" t="str" cm="1">
        <f t="array" ref="H20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09" s="2">
        <f>Table1[[#This Row],[Items_Available]]*Table1[[#This Row],[Store_Area]]</f>
        <v>2357862</v>
      </c>
    </row>
    <row r="210" spans="1:9" x14ac:dyDescent="0.25">
      <c r="A210">
        <v>209</v>
      </c>
      <c r="B210" s="2">
        <v>1703</v>
      </c>
      <c r="C210" s="2">
        <v>2055</v>
      </c>
      <c r="D210" s="2">
        <v>1080</v>
      </c>
      <c r="E210" s="1">
        <v>37830</v>
      </c>
      <c r="F210" s="1">
        <f>Table1[[#This Row],[Store_Sales]]/(Table1[[#This Row],[Store_Area]]*9)</f>
        <v>2.4681933842239188</v>
      </c>
      <c r="G210" s="2" t="str" cm="1">
        <f t="array" ref="G21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10" s="2" t="str" cm="1">
        <f t="array" ref="H21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10" s="2">
        <f>Table1[[#This Row],[Items_Available]]*Table1[[#This Row],[Store_Area]]</f>
        <v>3499665</v>
      </c>
    </row>
    <row r="211" spans="1:9" x14ac:dyDescent="0.25">
      <c r="A211">
        <v>210</v>
      </c>
      <c r="B211" s="2">
        <v>1575</v>
      </c>
      <c r="C211" s="2">
        <v>1872</v>
      </c>
      <c r="D211" s="2">
        <v>690</v>
      </c>
      <c r="E211" s="1">
        <v>52270</v>
      </c>
      <c r="F211" s="1">
        <f>Table1[[#This Row],[Store_Sales]]/(Table1[[#This Row],[Store_Area]]*9)</f>
        <v>3.687477954144621</v>
      </c>
      <c r="G211" s="2" t="str" cm="1">
        <f t="array" ref="G21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11" s="2" t="str" cm="1">
        <f t="array" ref="H21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11" s="2">
        <f>Table1[[#This Row],[Items_Available]]*Table1[[#This Row],[Store_Area]]</f>
        <v>2948400</v>
      </c>
    </row>
    <row r="212" spans="1:9" x14ac:dyDescent="0.25">
      <c r="A212">
        <v>211</v>
      </c>
      <c r="B212" s="2">
        <v>1309</v>
      </c>
      <c r="C212" s="2">
        <v>1572</v>
      </c>
      <c r="D212" s="2">
        <v>510</v>
      </c>
      <c r="E212" s="1">
        <v>52280</v>
      </c>
      <c r="F212" s="1">
        <f>Table1[[#This Row],[Store_Sales]]/(Table1[[#This Row],[Store_Area]]*9)</f>
        <v>4.4376538494185551</v>
      </c>
      <c r="G212" s="2" t="str" cm="1">
        <f t="array" ref="G21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12" s="2" t="str" cm="1">
        <f t="array" ref="H21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12" s="2">
        <f>Table1[[#This Row],[Items_Available]]*Table1[[#This Row],[Store_Area]]</f>
        <v>2057748</v>
      </c>
    </row>
    <row r="213" spans="1:9" x14ac:dyDescent="0.25">
      <c r="A213">
        <v>212</v>
      </c>
      <c r="B213" s="2">
        <v>1488</v>
      </c>
      <c r="C213" s="2">
        <v>1807</v>
      </c>
      <c r="D213" s="2">
        <v>1030</v>
      </c>
      <c r="E213" s="1">
        <v>70810</v>
      </c>
      <c r="F213" s="1">
        <f>Table1[[#This Row],[Store_Sales]]/(Table1[[#This Row],[Store_Area]]*9)</f>
        <v>5.2874850657108725</v>
      </c>
      <c r="G213" s="2" t="str" cm="1">
        <f t="array" ref="G21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13" s="2" t="str" cm="1">
        <f t="array" ref="H21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13" s="2">
        <f>Table1[[#This Row],[Items_Available]]*Table1[[#This Row],[Store_Area]]</f>
        <v>2688816</v>
      </c>
    </row>
    <row r="214" spans="1:9" x14ac:dyDescent="0.25">
      <c r="A214">
        <v>213</v>
      </c>
      <c r="B214" s="2">
        <v>1658</v>
      </c>
      <c r="C214" s="2">
        <v>1988</v>
      </c>
      <c r="D214" s="2">
        <v>370</v>
      </c>
      <c r="E214" s="1">
        <v>71530</v>
      </c>
      <c r="F214" s="1">
        <f>Table1[[#This Row],[Store_Sales]]/(Table1[[#This Row],[Store_Area]]*9)</f>
        <v>4.7935933520975738</v>
      </c>
      <c r="G214" s="2" t="str" cm="1">
        <f t="array" ref="G21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14" s="2" t="str" cm="1">
        <f t="array" ref="H21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14" s="2">
        <f>Table1[[#This Row],[Items_Available]]*Table1[[#This Row],[Store_Area]]</f>
        <v>3296104</v>
      </c>
    </row>
    <row r="215" spans="1:9" x14ac:dyDescent="0.25">
      <c r="A215">
        <v>214</v>
      </c>
      <c r="B215" s="2">
        <v>1863</v>
      </c>
      <c r="C215" s="2">
        <v>2245</v>
      </c>
      <c r="D215" s="2">
        <v>640</v>
      </c>
      <c r="E215" s="1">
        <v>77260</v>
      </c>
      <c r="F215" s="1">
        <f>Table1[[#This Row],[Store_Sales]]/(Table1[[#This Row],[Store_Area]]*9)</f>
        <v>4.6078606787141405</v>
      </c>
      <c r="G215" s="2" t="str" cm="1">
        <f t="array" ref="G21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15" s="2" t="str" cm="1">
        <f t="array" ref="H21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15" s="2">
        <f>Table1[[#This Row],[Items_Available]]*Table1[[#This Row],[Store_Area]]</f>
        <v>4182435</v>
      </c>
    </row>
    <row r="216" spans="1:9" x14ac:dyDescent="0.25">
      <c r="A216">
        <v>215</v>
      </c>
      <c r="B216" s="2">
        <v>1458</v>
      </c>
      <c r="C216" s="2">
        <v>1725</v>
      </c>
      <c r="D216" s="2">
        <v>750</v>
      </c>
      <c r="E216" s="1">
        <v>75550</v>
      </c>
      <c r="F216" s="1">
        <f>Table1[[#This Row],[Store_Sales]]/(Table1[[#This Row],[Store_Area]]*9)</f>
        <v>5.7575064776710869</v>
      </c>
      <c r="G216" s="2" t="str" cm="1">
        <f t="array" ref="G21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16" s="2" t="str" cm="1">
        <f t="array" ref="H21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16" s="2">
        <f>Table1[[#This Row],[Items_Available]]*Table1[[#This Row],[Store_Area]]</f>
        <v>2515050</v>
      </c>
    </row>
    <row r="217" spans="1:9" x14ac:dyDescent="0.25">
      <c r="A217">
        <v>216</v>
      </c>
      <c r="B217" s="2">
        <v>1604</v>
      </c>
      <c r="C217" s="2">
        <v>1909</v>
      </c>
      <c r="D217" s="2">
        <v>370</v>
      </c>
      <c r="E217" s="1">
        <v>33730</v>
      </c>
      <c r="F217" s="1">
        <f>Table1[[#This Row],[Store_Sales]]/(Table1[[#This Row],[Store_Area]]*9)</f>
        <v>2.3365198115821557</v>
      </c>
      <c r="G217" s="2" t="str" cm="1">
        <f t="array" ref="G21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17" s="2" t="str" cm="1">
        <f t="array" ref="H21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17" s="2">
        <f>Table1[[#This Row],[Items_Available]]*Table1[[#This Row],[Store_Area]]</f>
        <v>3062036</v>
      </c>
    </row>
    <row r="218" spans="1:9" x14ac:dyDescent="0.25">
      <c r="A218">
        <v>217</v>
      </c>
      <c r="B218" s="2">
        <v>1575</v>
      </c>
      <c r="C218" s="2">
        <v>1899</v>
      </c>
      <c r="D218" s="2">
        <v>840</v>
      </c>
      <c r="E218" s="1">
        <v>66270</v>
      </c>
      <c r="F218" s="1">
        <f>Table1[[#This Row],[Store_Sales]]/(Table1[[#This Row],[Store_Area]]*9)</f>
        <v>4.6751322751322748</v>
      </c>
      <c r="G218" s="2" t="str" cm="1">
        <f t="array" ref="G21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18" s="2" t="str" cm="1">
        <f t="array" ref="H21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18" s="2">
        <f>Table1[[#This Row],[Items_Available]]*Table1[[#This Row],[Store_Area]]</f>
        <v>2990925</v>
      </c>
    </row>
    <row r="219" spans="1:9" x14ac:dyDescent="0.25">
      <c r="A219">
        <v>218</v>
      </c>
      <c r="B219" s="2">
        <v>1525</v>
      </c>
      <c r="C219" s="2">
        <v>1829</v>
      </c>
      <c r="D219" s="2">
        <v>840</v>
      </c>
      <c r="E219" s="1">
        <v>55820</v>
      </c>
      <c r="F219" s="1">
        <f>Table1[[#This Row],[Store_Sales]]/(Table1[[#This Row],[Store_Area]]*9)</f>
        <v>4.0670309653916208</v>
      </c>
      <c r="G219" s="2" t="str" cm="1">
        <f t="array" ref="G21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19" s="2" t="str" cm="1">
        <f t="array" ref="H21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19" s="2">
        <f>Table1[[#This Row],[Items_Available]]*Table1[[#This Row],[Store_Area]]</f>
        <v>2789225</v>
      </c>
    </row>
    <row r="220" spans="1:9" x14ac:dyDescent="0.25">
      <c r="A220">
        <v>219</v>
      </c>
      <c r="B220" s="2">
        <v>1451</v>
      </c>
      <c r="C220" s="2">
        <v>1737</v>
      </c>
      <c r="D220" s="2">
        <v>890</v>
      </c>
      <c r="E220" s="1">
        <v>68430</v>
      </c>
      <c r="F220" s="1">
        <f>Table1[[#This Row],[Store_Sales]]/(Table1[[#This Row],[Store_Area]]*9)</f>
        <v>5.2400643234550888</v>
      </c>
      <c r="G220" s="2" t="str" cm="1">
        <f t="array" ref="G22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20" s="2" t="str" cm="1">
        <f t="array" ref="H22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20" s="2">
        <f>Table1[[#This Row],[Items_Available]]*Table1[[#This Row],[Store_Area]]</f>
        <v>2520387</v>
      </c>
    </row>
    <row r="221" spans="1:9" x14ac:dyDescent="0.25">
      <c r="A221">
        <v>220</v>
      </c>
      <c r="B221" s="2">
        <v>1390</v>
      </c>
      <c r="C221" s="2">
        <v>1687</v>
      </c>
      <c r="D221" s="2">
        <v>620</v>
      </c>
      <c r="E221" s="1">
        <v>73990</v>
      </c>
      <c r="F221" s="1">
        <f>Table1[[#This Row],[Store_Sales]]/(Table1[[#This Row],[Store_Area]]*9)</f>
        <v>5.9144684252597921</v>
      </c>
      <c r="G221" s="2" t="str" cm="1">
        <f t="array" ref="G22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21" s="2" t="str" cm="1">
        <f t="array" ref="H22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21" s="2">
        <f>Table1[[#This Row],[Items_Available]]*Table1[[#This Row],[Store_Area]]</f>
        <v>2344930</v>
      </c>
    </row>
    <row r="222" spans="1:9" x14ac:dyDescent="0.25">
      <c r="A222">
        <v>221</v>
      </c>
      <c r="B222" s="2">
        <v>1442</v>
      </c>
      <c r="C222" s="2">
        <v>1742</v>
      </c>
      <c r="D222" s="2">
        <v>310</v>
      </c>
      <c r="E222" s="1">
        <v>62800</v>
      </c>
      <c r="F222" s="1">
        <f>Table1[[#This Row],[Store_Sales]]/(Table1[[#This Row],[Store_Area]]*9)</f>
        <v>4.8389582370164899</v>
      </c>
      <c r="G222" s="2" t="str" cm="1">
        <f t="array" ref="G22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22" s="2" t="str" cm="1">
        <f t="array" ref="H22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22" s="2">
        <f>Table1[[#This Row],[Items_Available]]*Table1[[#This Row],[Store_Area]]</f>
        <v>2511964</v>
      </c>
    </row>
    <row r="223" spans="1:9" x14ac:dyDescent="0.25">
      <c r="A223">
        <v>222</v>
      </c>
      <c r="B223" s="2">
        <v>1620</v>
      </c>
      <c r="C223" s="2">
        <v>1922</v>
      </c>
      <c r="D223" s="2">
        <v>550</v>
      </c>
      <c r="E223" s="1">
        <v>33740</v>
      </c>
      <c r="F223" s="1">
        <f>Table1[[#This Row],[Store_Sales]]/(Table1[[#This Row],[Store_Area]]*9)</f>
        <v>2.3141289437585733</v>
      </c>
      <c r="G223" s="2" t="str" cm="1">
        <f t="array" ref="G22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23" s="2" t="str" cm="1">
        <f t="array" ref="H22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23" s="2">
        <f>Table1[[#This Row],[Items_Available]]*Table1[[#This Row],[Store_Area]]</f>
        <v>3113640</v>
      </c>
    </row>
    <row r="224" spans="1:9" x14ac:dyDescent="0.25">
      <c r="A224">
        <v>223</v>
      </c>
      <c r="B224" s="2">
        <v>1251</v>
      </c>
      <c r="C224" s="2">
        <v>1527</v>
      </c>
      <c r="D224" s="2">
        <v>380</v>
      </c>
      <c r="E224" s="1">
        <v>63830</v>
      </c>
      <c r="F224" s="1">
        <f>Table1[[#This Row],[Store_Sales]]/(Table1[[#This Row],[Store_Area]]*9)</f>
        <v>5.6692423838706816</v>
      </c>
      <c r="G224" s="2" t="str" cm="1">
        <f t="array" ref="G22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24" s="2" t="str" cm="1">
        <f t="array" ref="H22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24" s="2">
        <f>Table1[[#This Row],[Items_Available]]*Table1[[#This Row],[Store_Area]]</f>
        <v>1910277</v>
      </c>
    </row>
    <row r="225" spans="1:9" x14ac:dyDescent="0.25">
      <c r="A225">
        <v>224</v>
      </c>
      <c r="B225" s="2">
        <v>1318</v>
      </c>
      <c r="C225" s="2">
        <v>1606</v>
      </c>
      <c r="D225" s="2">
        <v>1200</v>
      </c>
      <c r="E225" s="1">
        <v>24410</v>
      </c>
      <c r="F225" s="1">
        <f>Table1[[#This Row],[Store_Sales]]/(Table1[[#This Row],[Store_Area]]*9)</f>
        <v>2.0578317315798347</v>
      </c>
      <c r="G225" s="2" t="str" cm="1">
        <f t="array" ref="G22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25" s="2" t="str" cm="1">
        <f t="array" ref="H22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25" s="2">
        <f>Table1[[#This Row],[Items_Available]]*Table1[[#This Row],[Store_Area]]</f>
        <v>2116708</v>
      </c>
    </row>
    <row r="226" spans="1:9" x14ac:dyDescent="0.25">
      <c r="A226">
        <v>225</v>
      </c>
      <c r="B226" s="2">
        <v>1647</v>
      </c>
      <c r="C226" s="2">
        <v>1962</v>
      </c>
      <c r="D226" s="2">
        <v>800</v>
      </c>
      <c r="E226" s="1">
        <v>70020</v>
      </c>
      <c r="F226" s="1">
        <f>Table1[[#This Row],[Store_Sales]]/(Table1[[#This Row],[Store_Area]]*9)</f>
        <v>4.7237401335761993</v>
      </c>
      <c r="G226" s="2" t="str" cm="1">
        <f t="array" ref="G22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26" s="2" t="str" cm="1">
        <f t="array" ref="H22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26" s="2">
        <f>Table1[[#This Row],[Items_Available]]*Table1[[#This Row],[Store_Area]]</f>
        <v>3231414</v>
      </c>
    </row>
    <row r="227" spans="1:9" x14ac:dyDescent="0.25">
      <c r="A227">
        <v>226</v>
      </c>
      <c r="B227" s="2">
        <v>1829</v>
      </c>
      <c r="C227" s="2">
        <v>2175</v>
      </c>
      <c r="D227" s="2">
        <v>870</v>
      </c>
      <c r="E227" s="1">
        <v>92240</v>
      </c>
      <c r="F227" s="1">
        <f>Table1[[#This Row],[Store_Sales]]/(Table1[[#This Row],[Store_Area]]*9)</f>
        <v>5.6035477796002677</v>
      </c>
      <c r="G227" s="2" t="str" cm="1">
        <f t="array" ref="G22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27" s="2" t="str" cm="1">
        <f t="array" ref="H22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27" s="2">
        <f>Table1[[#This Row],[Items_Available]]*Table1[[#This Row],[Store_Area]]</f>
        <v>3978075</v>
      </c>
    </row>
    <row r="228" spans="1:9" x14ac:dyDescent="0.25">
      <c r="A228">
        <v>227</v>
      </c>
      <c r="B228" s="2">
        <v>1852</v>
      </c>
      <c r="C228" s="2">
        <v>2227</v>
      </c>
      <c r="D228" s="2">
        <v>1220</v>
      </c>
      <c r="E228" s="1">
        <v>68230</v>
      </c>
      <c r="F228" s="1">
        <f>Table1[[#This Row],[Store_Sales]]/(Table1[[#This Row],[Store_Area]]*9)</f>
        <v>4.0934725221982244</v>
      </c>
      <c r="G228" s="2" t="str" cm="1">
        <f t="array" ref="G22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28" s="2" t="str" cm="1">
        <f t="array" ref="H22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28" s="2">
        <f>Table1[[#This Row],[Items_Available]]*Table1[[#This Row],[Store_Area]]</f>
        <v>4124404</v>
      </c>
    </row>
    <row r="229" spans="1:9" x14ac:dyDescent="0.25">
      <c r="A229">
        <v>228</v>
      </c>
      <c r="B229" s="2">
        <v>1699</v>
      </c>
      <c r="C229" s="2">
        <v>2053</v>
      </c>
      <c r="D229" s="2">
        <v>1080</v>
      </c>
      <c r="E229" s="1">
        <v>81870</v>
      </c>
      <c r="F229" s="1">
        <f>Table1[[#This Row],[Store_Sales]]/(Table1[[#This Row],[Store_Area]]*9)</f>
        <v>5.3541298803217581</v>
      </c>
      <c r="G229" s="2" t="str" cm="1">
        <f t="array" ref="G22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29" s="2" t="str" cm="1">
        <f t="array" ref="H22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29" s="2">
        <f>Table1[[#This Row],[Items_Available]]*Table1[[#This Row],[Store_Area]]</f>
        <v>3488047</v>
      </c>
    </row>
    <row r="230" spans="1:9" x14ac:dyDescent="0.25">
      <c r="A230">
        <v>229</v>
      </c>
      <c r="B230" s="2">
        <v>1325</v>
      </c>
      <c r="C230" s="2">
        <v>1595</v>
      </c>
      <c r="D230" s="2">
        <v>540</v>
      </c>
      <c r="E230" s="1">
        <v>73860</v>
      </c>
      <c r="F230" s="1">
        <f>Table1[[#This Row],[Store_Sales]]/(Table1[[#This Row],[Store_Area]]*9)</f>
        <v>6.1937106918238998</v>
      </c>
      <c r="G230" s="2" t="str" cm="1">
        <f t="array" ref="G23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30" s="2" t="str" cm="1">
        <f t="array" ref="H23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30" s="2">
        <f>Table1[[#This Row],[Items_Available]]*Table1[[#This Row],[Store_Area]]</f>
        <v>2113375</v>
      </c>
    </row>
    <row r="231" spans="1:9" x14ac:dyDescent="0.25">
      <c r="A231">
        <v>230</v>
      </c>
      <c r="B231" s="2">
        <v>1350</v>
      </c>
      <c r="C231" s="2">
        <v>1634</v>
      </c>
      <c r="D231" s="2">
        <v>880</v>
      </c>
      <c r="E231" s="1">
        <v>77120</v>
      </c>
      <c r="F231" s="1">
        <f>Table1[[#This Row],[Store_Sales]]/(Table1[[#This Row],[Store_Area]]*9)</f>
        <v>6.3473251028806583</v>
      </c>
      <c r="G231" s="2" t="str" cm="1">
        <f t="array" ref="G23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31" s="2" t="str" cm="1">
        <f t="array" ref="H23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31" s="2">
        <f>Table1[[#This Row],[Items_Available]]*Table1[[#This Row],[Store_Area]]</f>
        <v>2205900</v>
      </c>
    </row>
    <row r="232" spans="1:9" x14ac:dyDescent="0.25">
      <c r="A232">
        <v>231</v>
      </c>
      <c r="B232" s="2">
        <v>1347</v>
      </c>
      <c r="C232" s="2">
        <v>1628</v>
      </c>
      <c r="D232" s="2">
        <v>120</v>
      </c>
      <c r="E232" s="1">
        <v>72350</v>
      </c>
      <c r="F232" s="1">
        <f>Table1[[#This Row],[Store_Sales]]/(Table1[[#This Row],[Store_Area]]*9)</f>
        <v>5.9679947207786848</v>
      </c>
      <c r="G232" s="2" t="str" cm="1">
        <f t="array" ref="G23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32" s="2" t="str" cm="1">
        <f t="array" ref="H23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32" s="2">
        <f>Table1[[#This Row],[Items_Available]]*Table1[[#This Row],[Store_Area]]</f>
        <v>2192916</v>
      </c>
    </row>
    <row r="233" spans="1:9" x14ac:dyDescent="0.25">
      <c r="A233">
        <v>232</v>
      </c>
      <c r="B233" s="2">
        <v>1397</v>
      </c>
      <c r="C233" s="2">
        <v>1661</v>
      </c>
      <c r="D233" s="2">
        <v>1410</v>
      </c>
      <c r="E233" s="1">
        <v>49160</v>
      </c>
      <c r="F233" s="1">
        <f>Table1[[#This Row],[Store_Sales]]/(Table1[[#This Row],[Store_Area]]*9)</f>
        <v>3.9099657997295791</v>
      </c>
      <c r="G233" s="2" t="str" cm="1">
        <f t="array" ref="G23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33" s="2" t="str" cm="1">
        <f t="array" ref="H23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33" s="2">
        <f>Table1[[#This Row],[Items_Available]]*Table1[[#This Row],[Store_Area]]</f>
        <v>2320417</v>
      </c>
    </row>
    <row r="234" spans="1:9" x14ac:dyDescent="0.25">
      <c r="A234">
        <v>233</v>
      </c>
      <c r="B234" s="2">
        <v>1245</v>
      </c>
      <c r="C234" s="2">
        <v>1499</v>
      </c>
      <c r="D234" s="2">
        <v>570</v>
      </c>
      <c r="E234" s="1">
        <v>45650</v>
      </c>
      <c r="F234" s="1">
        <f>Table1[[#This Row],[Store_Sales]]/(Table1[[#This Row],[Store_Area]]*9)</f>
        <v>4.0740740740740744</v>
      </c>
      <c r="G234" s="2" t="str" cm="1">
        <f t="array" ref="G23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34" s="2" t="str" cm="1">
        <f t="array" ref="H23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34" s="2">
        <f>Table1[[#This Row],[Items_Available]]*Table1[[#This Row],[Store_Area]]</f>
        <v>1866255</v>
      </c>
    </row>
    <row r="235" spans="1:9" x14ac:dyDescent="0.25">
      <c r="A235">
        <v>234</v>
      </c>
      <c r="B235" s="2">
        <v>1366</v>
      </c>
      <c r="C235" s="2">
        <v>1649</v>
      </c>
      <c r="D235" s="2">
        <v>940</v>
      </c>
      <c r="E235" s="1">
        <v>52780</v>
      </c>
      <c r="F235" s="1">
        <f>Table1[[#This Row],[Store_Sales]]/(Table1[[#This Row],[Store_Area]]*9)</f>
        <v>4.2931511306328289</v>
      </c>
      <c r="G235" s="2" t="str" cm="1">
        <f t="array" ref="G23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35" s="2" t="str" cm="1">
        <f t="array" ref="H23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35" s="2">
        <f>Table1[[#This Row],[Items_Available]]*Table1[[#This Row],[Store_Area]]</f>
        <v>2252534</v>
      </c>
    </row>
    <row r="236" spans="1:9" x14ac:dyDescent="0.25">
      <c r="A236">
        <v>235</v>
      </c>
      <c r="B236" s="2">
        <v>1378</v>
      </c>
      <c r="C236" s="2">
        <v>1658</v>
      </c>
      <c r="D236" s="2">
        <v>760</v>
      </c>
      <c r="E236" s="1">
        <v>90960</v>
      </c>
      <c r="F236" s="1">
        <f>Table1[[#This Row],[Store_Sales]]/(Table1[[#This Row],[Store_Area]]*9)</f>
        <v>7.33430091920658</v>
      </c>
      <c r="G236" s="2" t="str" cm="1">
        <f t="array" ref="G23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36" s="2" t="str" cm="1">
        <f t="array" ref="H23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36" s="2">
        <f>Table1[[#This Row],[Items_Available]]*Table1[[#This Row],[Store_Area]]</f>
        <v>2284724</v>
      </c>
    </row>
    <row r="237" spans="1:9" x14ac:dyDescent="0.25">
      <c r="A237">
        <v>236</v>
      </c>
      <c r="B237" s="2">
        <v>1767</v>
      </c>
      <c r="C237" s="2">
        <v>2110</v>
      </c>
      <c r="D237" s="2">
        <v>1200</v>
      </c>
      <c r="E237" s="1">
        <v>64950</v>
      </c>
      <c r="F237" s="1">
        <f>Table1[[#This Row],[Store_Sales]]/(Table1[[#This Row],[Store_Area]]*9)</f>
        <v>4.0841350688549332</v>
      </c>
      <c r="G237" s="2" t="str" cm="1">
        <f t="array" ref="G23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37" s="2" t="str" cm="1">
        <f t="array" ref="H23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37" s="2">
        <f>Table1[[#This Row],[Items_Available]]*Table1[[#This Row],[Store_Area]]</f>
        <v>3728370</v>
      </c>
    </row>
    <row r="238" spans="1:9" x14ac:dyDescent="0.25">
      <c r="A238">
        <v>237</v>
      </c>
      <c r="B238" s="2">
        <v>1184</v>
      </c>
      <c r="C238" s="2">
        <v>1434</v>
      </c>
      <c r="D238" s="2">
        <v>670</v>
      </c>
      <c r="E238" s="1">
        <v>47230</v>
      </c>
      <c r="F238" s="1">
        <f>Table1[[#This Row],[Store_Sales]]/(Table1[[#This Row],[Store_Area]]*9)</f>
        <v>4.4322447447447448</v>
      </c>
      <c r="G238" s="2" t="str" cm="1">
        <f t="array" ref="G23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38" s="2" t="str" cm="1">
        <f t="array" ref="H23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38" s="2">
        <f>Table1[[#This Row],[Items_Available]]*Table1[[#This Row],[Store_Area]]</f>
        <v>1697856</v>
      </c>
    </row>
    <row r="239" spans="1:9" x14ac:dyDescent="0.25">
      <c r="A239">
        <v>238</v>
      </c>
      <c r="B239" s="2">
        <v>1257</v>
      </c>
      <c r="C239" s="2">
        <v>1505</v>
      </c>
      <c r="D239" s="2">
        <v>950</v>
      </c>
      <c r="E239" s="1">
        <v>83250</v>
      </c>
      <c r="F239" s="1">
        <f>Table1[[#This Row],[Store_Sales]]/(Table1[[#This Row],[Store_Area]]*9)</f>
        <v>7.3587907716786001</v>
      </c>
      <c r="G239" s="2" t="str" cm="1">
        <f t="array" ref="G23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39" s="2" t="str" cm="1">
        <f t="array" ref="H23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39" s="2">
        <f>Table1[[#This Row],[Items_Available]]*Table1[[#This Row],[Store_Area]]</f>
        <v>1891785</v>
      </c>
    </row>
    <row r="240" spans="1:9" x14ac:dyDescent="0.25">
      <c r="A240">
        <v>239</v>
      </c>
      <c r="B240" s="2">
        <v>1863</v>
      </c>
      <c r="C240" s="2">
        <v>2247</v>
      </c>
      <c r="D240" s="2">
        <v>480</v>
      </c>
      <c r="E240" s="1">
        <v>51950</v>
      </c>
      <c r="F240" s="1">
        <f>Table1[[#This Row],[Store_Sales]]/(Table1[[#This Row],[Store_Area]]*9)</f>
        <v>3.0983479453688791</v>
      </c>
      <c r="G240" s="2" t="str" cm="1">
        <f t="array" ref="G24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40" s="2" t="str" cm="1">
        <f t="array" ref="H24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40" s="2">
        <f>Table1[[#This Row],[Items_Available]]*Table1[[#This Row],[Store_Area]]</f>
        <v>4186161</v>
      </c>
    </row>
    <row r="241" spans="1:9" x14ac:dyDescent="0.25">
      <c r="A241">
        <v>240</v>
      </c>
      <c r="B241" s="2">
        <v>1881</v>
      </c>
      <c r="C241" s="2">
        <v>2244</v>
      </c>
      <c r="D241" s="2">
        <v>920</v>
      </c>
      <c r="E241" s="1">
        <v>66030</v>
      </c>
      <c r="F241" s="1">
        <f>Table1[[#This Row],[Store_Sales]]/(Table1[[#This Row],[Store_Area]]*9)</f>
        <v>3.9004075846181108</v>
      </c>
      <c r="G241" s="2" t="str" cm="1">
        <f t="array" ref="G24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41" s="2" t="str" cm="1">
        <f t="array" ref="H24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41" s="2">
        <f>Table1[[#This Row],[Items_Available]]*Table1[[#This Row],[Store_Area]]</f>
        <v>4220964</v>
      </c>
    </row>
    <row r="242" spans="1:9" x14ac:dyDescent="0.25">
      <c r="A242">
        <v>241</v>
      </c>
      <c r="B242" s="2">
        <v>1329</v>
      </c>
      <c r="C242" s="2">
        <v>1609</v>
      </c>
      <c r="D242" s="2">
        <v>1150</v>
      </c>
      <c r="E242" s="1">
        <v>68590</v>
      </c>
      <c r="F242" s="1">
        <f>Table1[[#This Row],[Store_Sales]]/(Table1[[#This Row],[Store_Area]]*9)</f>
        <v>5.7344703620098656</v>
      </c>
      <c r="G242" s="2" t="str" cm="1">
        <f t="array" ref="G24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42" s="2" t="str" cm="1">
        <f t="array" ref="H24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42" s="2">
        <f>Table1[[#This Row],[Items_Available]]*Table1[[#This Row],[Store_Area]]</f>
        <v>2138361</v>
      </c>
    </row>
    <row r="243" spans="1:9" x14ac:dyDescent="0.25">
      <c r="A243">
        <v>242</v>
      </c>
      <c r="B243" s="2">
        <v>1539</v>
      </c>
      <c r="C243" s="2">
        <v>1848</v>
      </c>
      <c r="D243" s="2">
        <v>750</v>
      </c>
      <c r="E243" s="1">
        <v>47140</v>
      </c>
      <c r="F243" s="1">
        <f>Table1[[#This Row],[Store_Sales]]/(Table1[[#This Row],[Store_Area]]*9)</f>
        <v>3.4033643780232472</v>
      </c>
      <c r="G243" s="2" t="str" cm="1">
        <f t="array" ref="G24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43" s="2" t="str" cm="1">
        <f t="array" ref="H24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43" s="2">
        <f>Table1[[#This Row],[Items_Available]]*Table1[[#This Row],[Store_Area]]</f>
        <v>2844072</v>
      </c>
    </row>
    <row r="244" spans="1:9" x14ac:dyDescent="0.25">
      <c r="A244">
        <v>243</v>
      </c>
      <c r="B244" s="2">
        <v>1557</v>
      </c>
      <c r="C244" s="2">
        <v>1861</v>
      </c>
      <c r="D244" s="2">
        <v>370</v>
      </c>
      <c r="E244" s="1">
        <v>69940</v>
      </c>
      <c r="F244" s="1">
        <f>Table1[[#This Row],[Store_Sales]]/(Table1[[#This Row],[Store_Area]]*9)</f>
        <v>4.9910797116962824</v>
      </c>
      <c r="G244" s="2" t="str" cm="1">
        <f t="array" ref="G24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44" s="2" t="str" cm="1">
        <f t="array" ref="H24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44" s="2">
        <f>Table1[[#This Row],[Items_Available]]*Table1[[#This Row],[Store_Area]]</f>
        <v>2897577</v>
      </c>
    </row>
    <row r="245" spans="1:9" x14ac:dyDescent="0.25">
      <c r="A245">
        <v>244</v>
      </c>
      <c r="B245" s="2">
        <v>2007</v>
      </c>
      <c r="C245" s="2">
        <v>2397</v>
      </c>
      <c r="D245" s="2">
        <v>610</v>
      </c>
      <c r="E245" s="1">
        <v>65890</v>
      </c>
      <c r="F245" s="1">
        <f>Table1[[#This Row],[Store_Sales]]/(Table1[[#This Row],[Store_Area]]*9)</f>
        <v>3.6477882965177435</v>
      </c>
      <c r="G245" s="2" t="str" cm="1">
        <f t="array" ref="G24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45" s="2" t="str" cm="1">
        <f t="array" ref="H24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45" s="2">
        <f>Table1[[#This Row],[Items_Available]]*Table1[[#This Row],[Store_Area]]</f>
        <v>4810779</v>
      </c>
    </row>
    <row r="246" spans="1:9" x14ac:dyDescent="0.25">
      <c r="A246">
        <v>245</v>
      </c>
      <c r="B246" s="2">
        <v>1185</v>
      </c>
      <c r="C246" s="2">
        <v>1418</v>
      </c>
      <c r="D246" s="2">
        <v>1150</v>
      </c>
      <c r="E246" s="1">
        <v>89310</v>
      </c>
      <c r="F246" s="1">
        <f>Table1[[#This Row],[Store_Sales]]/(Table1[[#This Row],[Store_Area]]*9)</f>
        <v>8.3741209563994374</v>
      </c>
      <c r="G246" s="2" t="str" cm="1">
        <f t="array" ref="G24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46" s="2" t="str" cm="1">
        <f t="array" ref="H24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46" s="2">
        <f>Table1[[#This Row],[Items_Available]]*Table1[[#This Row],[Store_Area]]</f>
        <v>1680330</v>
      </c>
    </row>
    <row r="247" spans="1:9" x14ac:dyDescent="0.25">
      <c r="A247">
        <v>246</v>
      </c>
      <c r="B247" s="2">
        <v>1657</v>
      </c>
      <c r="C247" s="2">
        <v>2003</v>
      </c>
      <c r="D247" s="2">
        <v>1070</v>
      </c>
      <c r="E247" s="1">
        <v>58540</v>
      </c>
      <c r="F247" s="1">
        <f>Table1[[#This Row],[Store_Sales]]/(Table1[[#This Row],[Store_Area]]*9)</f>
        <v>3.9254341849393146</v>
      </c>
      <c r="G247" s="2" t="str" cm="1">
        <f t="array" ref="G24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47" s="2" t="str" cm="1">
        <f t="array" ref="H24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47" s="2">
        <f>Table1[[#This Row],[Items_Available]]*Table1[[#This Row],[Store_Area]]</f>
        <v>3318971</v>
      </c>
    </row>
    <row r="248" spans="1:9" x14ac:dyDescent="0.25">
      <c r="A248">
        <v>247</v>
      </c>
      <c r="B248" s="2">
        <v>1294</v>
      </c>
      <c r="C248" s="2">
        <v>1539</v>
      </c>
      <c r="D248" s="2">
        <v>790</v>
      </c>
      <c r="E248" s="1">
        <v>78130</v>
      </c>
      <c r="F248" s="1">
        <f>Table1[[#This Row],[Store_Sales]]/(Table1[[#This Row],[Store_Area]]*9)</f>
        <v>6.7087411986948311</v>
      </c>
      <c r="G248" s="2" t="str" cm="1">
        <f t="array" ref="G24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48" s="2" t="str" cm="1">
        <f t="array" ref="H24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48" s="2">
        <f>Table1[[#This Row],[Items_Available]]*Table1[[#This Row],[Store_Area]]</f>
        <v>1991466</v>
      </c>
    </row>
    <row r="249" spans="1:9" x14ac:dyDescent="0.25">
      <c r="A249">
        <v>248</v>
      </c>
      <c r="B249" s="2">
        <v>1296</v>
      </c>
      <c r="C249" s="2">
        <v>1559</v>
      </c>
      <c r="D249" s="2">
        <v>1070</v>
      </c>
      <c r="E249" s="1">
        <v>92300</v>
      </c>
      <c r="F249" s="1">
        <f>Table1[[#This Row],[Store_Sales]]/(Table1[[#This Row],[Store_Area]]*9)</f>
        <v>7.9132373113854593</v>
      </c>
      <c r="G249" s="2" t="str" cm="1">
        <f t="array" ref="G24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49" s="2" t="str" cm="1">
        <f t="array" ref="H24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49" s="2">
        <f>Table1[[#This Row],[Items_Available]]*Table1[[#This Row],[Store_Area]]</f>
        <v>2020464</v>
      </c>
    </row>
    <row r="250" spans="1:9" x14ac:dyDescent="0.25">
      <c r="A250">
        <v>249</v>
      </c>
      <c r="B250" s="2">
        <v>1733</v>
      </c>
      <c r="C250" s="2">
        <v>2097</v>
      </c>
      <c r="D250" s="2">
        <v>730</v>
      </c>
      <c r="E250" s="1">
        <v>56170</v>
      </c>
      <c r="F250" s="1">
        <f>Table1[[#This Row],[Store_Sales]]/(Table1[[#This Row],[Store_Area]]*9)</f>
        <v>3.6013335897929091</v>
      </c>
      <c r="G250" s="2" t="str" cm="1">
        <f t="array" ref="G25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50" s="2" t="str" cm="1">
        <f t="array" ref="H25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50" s="2">
        <f>Table1[[#This Row],[Items_Available]]*Table1[[#This Row],[Store_Area]]</f>
        <v>3634101</v>
      </c>
    </row>
    <row r="251" spans="1:9" x14ac:dyDescent="0.25">
      <c r="A251">
        <v>250</v>
      </c>
      <c r="B251" s="2">
        <v>1641</v>
      </c>
      <c r="C251" s="2">
        <v>1976</v>
      </c>
      <c r="D251" s="2">
        <v>620</v>
      </c>
      <c r="E251" s="1">
        <v>46050</v>
      </c>
      <c r="F251" s="1">
        <f>Table1[[#This Row],[Store_Sales]]/(Table1[[#This Row],[Store_Area]]*9)</f>
        <v>3.1180174690229534</v>
      </c>
      <c r="G251" s="2" t="str" cm="1">
        <f t="array" ref="G25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51" s="2" t="str" cm="1">
        <f t="array" ref="H25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51" s="2">
        <f>Table1[[#This Row],[Items_Available]]*Table1[[#This Row],[Store_Area]]</f>
        <v>3242616</v>
      </c>
    </row>
    <row r="252" spans="1:9" x14ac:dyDescent="0.25">
      <c r="A252">
        <v>251</v>
      </c>
      <c r="B252" s="2">
        <v>1373</v>
      </c>
      <c r="C252" s="2">
        <v>1648</v>
      </c>
      <c r="D252" s="2">
        <v>530</v>
      </c>
      <c r="E252" s="1">
        <v>43390</v>
      </c>
      <c r="F252" s="1">
        <f>Table1[[#This Row],[Store_Sales]]/(Table1[[#This Row],[Store_Area]]*9)</f>
        <v>3.5113700736424698</v>
      </c>
      <c r="G252" s="2" t="str" cm="1">
        <f t="array" ref="G25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52" s="2" t="str" cm="1">
        <f t="array" ref="H25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52" s="2">
        <f>Table1[[#This Row],[Items_Available]]*Table1[[#This Row],[Store_Area]]</f>
        <v>2262704</v>
      </c>
    </row>
    <row r="253" spans="1:9" x14ac:dyDescent="0.25">
      <c r="A253">
        <v>252</v>
      </c>
      <c r="B253" s="2">
        <v>1550</v>
      </c>
      <c r="C253" s="2">
        <v>1845</v>
      </c>
      <c r="D253" s="2">
        <v>700</v>
      </c>
      <c r="E253" s="1">
        <v>61750</v>
      </c>
      <c r="F253" s="1">
        <f>Table1[[#This Row],[Store_Sales]]/(Table1[[#This Row],[Store_Area]]*9)</f>
        <v>4.4265232974910393</v>
      </c>
      <c r="G253" s="2" t="str" cm="1">
        <f t="array" ref="G25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53" s="2" t="str" cm="1">
        <f t="array" ref="H25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53" s="2">
        <f>Table1[[#This Row],[Items_Available]]*Table1[[#This Row],[Store_Area]]</f>
        <v>2859750</v>
      </c>
    </row>
    <row r="254" spans="1:9" x14ac:dyDescent="0.25">
      <c r="A254">
        <v>253</v>
      </c>
      <c r="B254" s="2">
        <v>1583</v>
      </c>
      <c r="C254" s="2">
        <v>1907</v>
      </c>
      <c r="D254" s="2">
        <v>680</v>
      </c>
      <c r="E254" s="1">
        <v>21830</v>
      </c>
      <c r="F254" s="1">
        <f>Table1[[#This Row],[Store_Sales]]/(Table1[[#This Row],[Store_Area]]*9)</f>
        <v>1.5322524040148804</v>
      </c>
      <c r="G254" s="2" t="str" cm="1">
        <f t="array" ref="G25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54" s="2" t="str" cm="1">
        <f t="array" ref="H25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54" s="2">
        <f>Table1[[#This Row],[Items_Available]]*Table1[[#This Row],[Store_Area]]</f>
        <v>3018781</v>
      </c>
    </row>
    <row r="255" spans="1:9" x14ac:dyDescent="0.25">
      <c r="A255">
        <v>254</v>
      </c>
      <c r="B255" s="2">
        <v>1428</v>
      </c>
      <c r="C255" s="2">
        <v>1719</v>
      </c>
      <c r="D255" s="2">
        <v>1060</v>
      </c>
      <c r="E255" s="1">
        <v>39800</v>
      </c>
      <c r="F255" s="1">
        <f>Table1[[#This Row],[Store_Sales]]/(Table1[[#This Row],[Store_Area]]*9)</f>
        <v>3.0967942732648615</v>
      </c>
      <c r="G255" s="2" t="str" cm="1">
        <f t="array" ref="G25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55" s="2" t="str" cm="1">
        <f t="array" ref="H25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55" s="2">
        <f>Table1[[#This Row],[Items_Available]]*Table1[[#This Row],[Store_Area]]</f>
        <v>2454732</v>
      </c>
    </row>
    <row r="256" spans="1:9" x14ac:dyDescent="0.25">
      <c r="A256">
        <v>255</v>
      </c>
      <c r="B256" s="2">
        <v>1604</v>
      </c>
      <c r="C256" s="2">
        <v>1925</v>
      </c>
      <c r="D256" s="2">
        <v>670</v>
      </c>
      <c r="E256" s="1">
        <v>54370</v>
      </c>
      <c r="F256" s="1">
        <f>Table1[[#This Row],[Store_Sales]]/(Table1[[#This Row],[Store_Area]]*9)</f>
        <v>3.7662787475755057</v>
      </c>
      <c r="G256" s="2" t="str" cm="1">
        <f t="array" ref="G25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56" s="2" t="str" cm="1">
        <f t="array" ref="H25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56" s="2">
        <f>Table1[[#This Row],[Items_Available]]*Table1[[#This Row],[Store_Area]]</f>
        <v>3087700</v>
      </c>
    </row>
    <row r="257" spans="1:9" x14ac:dyDescent="0.25">
      <c r="A257">
        <v>256</v>
      </c>
      <c r="B257" s="2">
        <v>1439</v>
      </c>
      <c r="C257" s="2">
        <v>1735</v>
      </c>
      <c r="D257" s="2">
        <v>400</v>
      </c>
      <c r="E257" s="1">
        <v>62470</v>
      </c>
      <c r="F257" s="1">
        <f>Table1[[#This Row],[Store_Sales]]/(Table1[[#This Row],[Store_Area]]*9)</f>
        <v>4.8235657478187015</v>
      </c>
      <c r="G257" s="2" t="str" cm="1">
        <f t="array" ref="G25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57" s="2" t="str" cm="1">
        <f t="array" ref="H25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57" s="2">
        <f>Table1[[#This Row],[Items_Available]]*Table1[[#This Row],[Store_Area]]</f>
        <v>2496665</v>
      </c>
    </row>
    <row r="258" spans="1:9" x14ac:dyDescent="0.25">
      <c r="A258">
        <v>257</v>
      </c>
      <c r="B258" s="2">
        <v>1648</v>
      </c>
      <c r="C258" s="2">
        <v>2003</v>
      </c>
      <c r="D258" s="2">
        <v>910</v>
      </c>
      <c r="E258" s="1">
        <v>82930</v>
      </c>
      <c r="F258" s="1">
        <f>Table1[[#This Row],[Store_Sales]]/(Table1[[#This Row],[Store_Area]]*9)</f>
        <v>5.5912891046386193</v>
      </c>
      <c r="G258" s="2" t="str" cm="1">
        <f t="array" ref="G25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58" s="2" t="str" cm="1">
        <f t="array" ref="H25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58" s="2">
        <f>Table1[[#This Row],[Items_Available]]*Table1[[#This Row],[Store_Area]]</f>
        <v>3300944</v>
      </c>
    </row>
    <row r="259" spans="1:9" x14ac:dyDescent="0.25">
      <c r="A259">
        <v>258</v>
      </c>
      <c r="B259" s="2">
        <v>1025</v>
      </c>
      <c r="C259" s="2">
        <v>1231</v>
      </c>
      <c r="D259" s="2">
        <v>760</v>
      </c>
      <c r="E259" s="1">
        <v>63720</v>
      </c>
      <c r="F259" s="1">
        <f>Table1[[#This Row],[Store_Sales]]/(Table1[[#This Row],[Store_Area]]*9)</f>
        <v>6.9073170731707316</v>
      </c>
      <c r="G259" s="2" t="str" cm="1">
        <f t="array" ref="G25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59" s="2" t="str" cm="1">
        <f t="array" ref="H25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59" s="2">
        <f>Table1[[#This Row],[Items_Available]]*Table1[[#This Row],[Store_Area]]</f>
        <v>1261775</v>
      </c>
    </row>
    <row r="260" spans="1:9" x14ac:dyDescent="0.25">
      <c r="A260">
        <v>259</v>
      </c>
      <c r="B260" s="2">
        <v>2001</v>
      </c>
      <c r="C260" s="2">
        <v>2394</v>
      </c>
      <c r="D260" s="2">
        <v>540</v>
      </c>
      <c r="E260" s="1">
        <v>79180</v>
      </c>
      <c r="F260" s="1">
        <f>Table1[[#This Row],[Store_Sales]]/(Table1[[#This Row],[Store_Area]]*9)</f>
        <v>4.3966905436170807</v>
      </c>
      <c r="G260" s="2" t="str" cm="1">
        <f t="array" ref="G26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60" s="2" t="str" cm="1">
        <f t="array" ref="H26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60" s="2">
        <f>Table1[[#This Row],[Items_Available]]*Table1[[#This Row],[Store_Area]]</f>
        <v>4790394</v>
      </c>
    </row>
    <row r="261" spans="1:9" x14ac:dyDescent="0.25">
      <c r="A261">
        <v>260</v>
      </c>
      <c r="B261" s="2">
        <v>1145</v>
      </c>
      <c r="C261" s="2">
        <v>1370</v>
      </c>
      <c r="D261" s="2">
        <v>350</v>
      </c>
      <c r="E261" s="1">
        <v>38210</v>
      </c>
      <c r="F261" s="1">
        <f>Table1[[#This Row],[Store_Sales]]/(Table1[[#This Row],[Store_Area]]*9)</f>
        <v>3.7079087821445902</v>
      </c>
      <c r="G261" s="2" t="str" cm="1">
        <f t="array" ref="G26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61" s="2" t="str" cm="1">
        <f t="array" ref="H26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61" s="2">
        <f>Table1[[#This Row],[Items_Available]]*Table1[[#This Row],[Store_Area]]</f>
        <v>1568650</v>
      </c>
    </row>
    <row r="262" spans="1:9" x14ac:dyDescent="0.25">
      <c r="A262">
        <v>261</v>
      </c>
      <c r="B262" s="2">
        <v>1174</v>
      </c>
      <c r="C262" s="2">
        <v>1426</v>
      </c>
      <c r="D262" s="2">
        <v>980</v>
      </c>
      <c r="E262" s="1">
        <v>25950</v>
      </c>
      <c r="F262" s="1">
        <f>Table1[[#This Row],[Store_Sales]]/(Table1[[#This Row],[Store_Area]]*9)</f>
        <v>2.455990914253265</v>
      </c>
      <c r="G262" s="2" t="str" cm="1">
        <f t="array" ref="G26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62" s="2" t="str" cm="1">
        <f t="array" ref="H26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62" s="2">
        <f>Table1[[#This Row],[Items_Available]]*Table1[[#This Row],[Store_Area]]</f>
        <v>1674124</v>
      </c>
    </row>
    <row r="263" spans="1:9" x14ac:dyDescent="0.25">
      <c r="A263">
        <v>262</v>
      </c>
      <c r="B263" s="2">
        <v>913</v>
      </c>
      <c r="C263" s="2">
        <v>1106</v>
      </c>
      <c r="D263" s="2">
        <v>860</v>
      </c>
      <c r="E263" s="1">
        <v>56610</v>
      </c>
      <c r="F263" s="1">
        <f>Table1[[#This Row],[Store_Sales]]/(Table1[[#This Row],[Store_Area]]*9)</f>
        <v>6.8893756845564074</v>
      </c>
      <c r="G263" s="2" t="str" cm="1">
        <f t="array" ref="G26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63" s="2" t="str" cm="1">
        <f t="array" ref="H26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63" s="2">
        <f>Table1[[#This Row],[Items_Available]]*Table1[[#This Row],[Store_Area]]</f>
        <v>1009778</v>
      </c>
    </row>
    <row r="264" spans="1:9" x14ac:dyDescent="0.25">
      <c r="A264">
        <v>263</v>
      </c>
      <c r="B264" s="2">
        <v>1199</v>
      </c>
      <c r="C264" s="2">
        <v>1433</v>
      </c>
      <c r="D264" s="2">
        <v>1020</v>
      </c>
      <c r="E264" s="1">
        <v>73710</v>
      </c>
      <c r="F264" s="1">
        <f>Table1[[#This Row],[Store_Sales]]/(Table1[[#This Row],[Store_Area]]*9)</f>
        <v>6.83069224353628</v>
      </c>
      <c r="G264" s="2" t="str" cm="1">
        <f t="array" ref="G26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64" s="2" t="str" cm="1">
        <f t="array" ref="H26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64" s="2">
        <f>Table1[[#This Row],[Items_Available]]*Table1[[#This Row],[Store_Area]]</f>
        <v>1718167</v>
      </c>
    </row>
    <row r="265" spans="1:9" x14ac:dyDescent="0.25">
      <c r="A265">
        <v>264</v>
      </c>
      <c r="B265" s="2">
        <v>1875</v>
      </c>
      <c r="C265" s="2">
        <v>2254</v>
      </c>
      <c r="D265" s="2">
        <v>1120</v>
      </c>
      <c r="E265" s="1">
        <v>70400</v>
      </c>
      <c r="F265" s="1">
        <f>Table1[[#This Row],[Store_Sales]]/(Table1[[#This Row],[Store_Area]]*9)</f>
        <v>4.1718518518518515</v>
      </c>
      <c r="G265" s="2" t="str" cm="1">
        <f t="array" ref="G26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65" s="2" t="str" cm="1">
        <f t="array" ref="H26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65" s="2">
        <f>Table1[[#This Row],[Items_Available]]*Table1[[#This Row],[Store_Area]]</f>
        <v>4226250</v>
      </c>
    </row>
    <row r="266" spans="1:9" x14ac:dyDescent="0.25">
      <c r="A266">
        <v>265</v>
      </c>
      <c r="B266" s="2">
        <v>1153</v>
      </c>
      <c r="C266" s="2">
        <v>1397</v>
      </c>
      <c r="D266" s="2">
        <v>1020</v>
      </c>
      <c r="E266" s="1">
        <v>50440</v>
      </c>
      <c r="F266" s="1">
        <f>Table1[[#This Row],[Store_Sales]]/(Table1[[#This Row],[Store_Area]]*9)</f>
        <v>4.8607497349908453</v>
      </c>
      <c r="G266" s="2" t="str" cm="1">
        <f t="array" ref="G26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66" s="2" t="str" cm="1">
        <f t="array" ref="H26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66" s="2">
        <f>Table1[[#This Row],[Items_Available]]*Table1[[#This Row],[Store_Area]]</f>
        <v>1610741</v>
      </c>
    </row>
    <row r="267" spans="1:9" x14ac:dyDescent="0.25">
      <c r="A267">
        <v>266</v>
      </c>
      <c r="B267" s="2">
        <v>1240</v>
      </c>
      <c r="C267" s="2">
        <v>1492</v>
      </c>
      <c r="D267" s="2">
        <v>940</v>
      </c>
      <c r="E267" s="1">
        <v>66840</v>
      </c>
      <c r="F267" s="1">
        <f>Table1[[#This Row],[Store_Sales]]/(Table1[[#This Row],[Store_Area]]*9)</f>
        <v>5.989247311827957</v>
      </c>
      <c r="G267" s="2" t="str" cm="1">
        <f t="array" ref="G26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67" s="2" t="str" cm="1">
        <f t="array" ref="H26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67" s="2">
        <f>Table1[[#This Row],[Items_Available]]*Table1[[#This Row],[Store_Area]]</f>
        <v>1850080</v>
      </c>
    </row>
    <row r="268" spans="1:9" x14ac:dyDescent="0.25">
      <c r="A268">
        <v>267</v>
      </c>
      <c r="B268" s="2">
        <v>1381</v>
      </c>
      <c r="C268" s="2">
        <v>1660</v>
      </c>
      <c r="D268" s="2">
        <v>970</v>
      </c>
      <c r="E268" s="1">
        <v>50170</v>
      </c>
      <c r="F268" s="1">
        <f>Table1[[#This Row],[Store_Sales]]/(Table1[[#This Row],[Store_Area]]*9)</f>
        <v>4.0365274760640437</v>
      </c>
      <c r="G268" s="2" t="str" cm="1">
        <f t="array" ref="G26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68" s="2" t="str" cm="1">
        <f t="array" ref="H26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68" s="2">
        <f>Table1[[#This Row],[Items_Available]]*Table1[[#This Row],[Store_Area]]</f>
        <v>2292460</v>
      </c>
    </row>
    <row r="269" spans="1:9" x14ac:dyDescent="0.25">
      <c r="A269">
        <v>268</v>
      </c>
      <c r="B269" s="2">
        <v>1701</v>
      </c>
      <c r="C269" s="2">
        <v>2030</v>
      </c>
      <c r="D269" s="2">
        <v>830</v>
      </c>
      <c r="E269" s="1">
        <v>60140</v>
      </c>
      <c r="F269" s="1">
        <f>Table1[[#This Row],[Store_Sales]]/(Table1[[#This Row],[Store_Area]]*9)</f>
        <v>3.92840812593899</v>
      </c>
      <c r="G269" s="2" t="str" cm="1">
        <f t="array" ref="G26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69" s="2" t="str" cm="1">
        <f t="array" ref="H26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69" s="2">
        <f>Table1[[#This Row],[Items_Available]]*Table1[[#This Row],[Store_Area]]</f>
        <v>3453030</v>
      </c>
    </row>
    <row r="270" spans="1:9" x14ac:dyDescent="0.25">
      <c r="A270">
        <v>269</v>
      </c>
      <c r="B270" s="2">
        <v>1206</v>
      </c>
      <c r="C270" s="2">
        <v>1456</v>
      </c>
      <c r="D270" s="2">
        <v>920</v>
      </c>
      <c r="E270" s="1">
        <v>37130</v>
      </c>
      <c r="F270" s="1">
        <f>Table1[[#This Row],[Store_Sales]]/(Table1[[#This Row],[Store_Area]]*9)</f>
        <v>3.4208586696148884</v>
      </c>
      <c r="G270" s="2" t="str" cm="1">
        <f t="array" ref="G27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70" s="2" t="str" cm="1">
        <f t="array" ref="H27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70" s="2">
        <f>Table1[[#This Row],[Items_Available]]*Table1[[#This Row],[Store_Area]]</f>
        <v>1755936</v>
      </c>
    </row>
    <row r="271" spans="1:9" x14ac:dyDescent="0.25">
      <c r="A271">
        <v>270</v>
      </c>
      <c r="B271" s="2">
        <v>1476</v>
      </c>
      <c r="C271" s="2">
        <v>1777</v>
      </c>
      <c r="D271" s="2">
        <v>660</v>
      </c>
      <c r="E271" s="1">
        <v>42890</v>
      </c>
      <c r="F271" s="1">
        <f>Table1[[#This Row],[Store_Sales]]/(Table1[[#This Row],[Store_Area]]*9)</f>
        <v>3.2286961758506476</v>
      </c>
      <c r="G271" s="2" t="str" cm="1">
        <f t="array" ref="G27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71" s="2" t="str" cm="1">
        <f t="array" ref="H27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71" s="2">
        <f>Table1[[#This Row],[Items_Available]]*Table1[[#This Row],[Store_Area]]</f>
        <v>2622852</v>
      </c>
    </row>
    <row r="272" spans="1:9" x14ac:dyDescent="0.25">
      <c r="A272">
        <v>271</v>
      </c>
      <c r="B272" s="2">
        <v>1189</v>
      </c>
      <c r="C272" s="2">
        <v>1439</v>
      </c>
      <c r="D272" s="2">
        <v>780</v>
      </c>
      <c r="E272" s="1">
        <v>26220</v>
      </c>
      <c r="F272" s="1">
        <f>Table1[[#This Row],[Store_Sales]]/(Table1[[#This Row],[Store_Area]]*9)</f>
        <v>2.450238295486403</v>
      </c>
      <c r="G272" s="2" t="str" cm="1">
        <f t="array" ref="G27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72" s="2" t="str" cm="1">
        <f t="array" ref="H27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72" s="2">
        <f>Table1[[#This Row],[Items_Available]]*Table1[[#This Row],[Store_Area]]</f>
        <v>1710971</v>
      </c>
    </row>
    <row r="273" spans="1:9" x14ac:dyDescent="0.25">
      <c r="A273">
        <v>272</v>
      </c>
      <c r="B273" s="2">
        <v>1837</v>
      </c>
      <c r="C273" s="2">
        <v>2220</v>
      </c>
      <c r="D273" s="2">
        <v>340</v>
      </c>
      <c r="E273" s="1">
        <v>50840</v>
      </c>
      <c r="F273" s="1">
        <f>Table1[[#This Row],[Store_Sales]]/(Table1[[#This Row],[Store_Area]]*9)</f>
        <v>3.075061997217686</v>
      </c>
      <c r="G273" s="2" t="str" cm="1">
        <f t="array" ref="G27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73" s="2" t="str" cm="1">
        <f t="array" ref="H27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73" s="2">
        <f>Table1[[#This Row],[Items_Available]]*Table1[[#This Row],[Store_Area]]</f>
        <v>4078140</v>
      </c>
    </row>
    <row r="274" spans="1:9" x14ac:dyDescent="0.25">
      <c r="A274">
        <v>273</v>
      </c>
      <c r="B274" s="2">
        <v>1319</v>
      </c>
      <c r="C274" s="2">
        <v>1571</v>
      </c>
      <c r="D274" s="2">
        <v>1190</v>
      </c>
      <c r="E274" s="1">
        <v>25630</v>
      </c>
      <c r="F274" s="1">
        <f>Table1[[#This Row],[Store_Sales]]/(Table1[[#This Row],[Store_Area]]*9)</f>
        <v>2.1590430460786791</v>
      </c>
      <c r="G274" s="2" t="str" cm="1">
        <f t="array" ref="G27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74" s="2" t="str" cm="1">
        <f t="array" ref="H27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74" s="2">
        <f>Table1[[#This Row],[Items_Available]]*Table1[[#This Row],[Store_Area]]</f>
        <v>2072149</v>
      </c>
    </row>
    <row r="275" spans="1:9" x14ac:dyDescent="0.25">
      <c r="A275">
        <v>274</v>
      </c>
      <c r="B275" s="2">
        <v>1617</v>
      </c>
      <c r="C275" s="2">
        <v>1901</v>
      </c>
      <c r="D275" s="2">
        <v>490</v>
      </c>
      <c r="E275" s="1">
        <v>60770</v>
      </c>
      <c r="F275" s="1">
        <f>Table1[[#This Row],[Store_Sales]]/(Table1[[#This Row],[Store_Area]]*9)</f>
        <v>4.1757713186284615</v>
      </c>
      <c r="G275" s="2" t="str" cm="1">
        <f t="array" ref="G27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75" s="2" t="str" cm="1">
        <f t="array" ref="H27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75" s="2">
        <f>Table1[[#This Row],[Items_Available]]*Table1[[#This Row],[Store_Area]]</f>
        <v>3073917</v>
      </c>
    </row>
    <row r="276" spans="1:9" x14ac:dyDescent="0.25">
      <c r="A276">
        <v>275</v>
      </c>
      <c r="B276" s="2">
        <v>1631</v>
      </c>
      <c r="C276" s="2">
        <v>1967</v>
      </c>
      <c r="D276" s="2">
        <v>1090</v>
      </c>
      <c r="E276" s="1">
        <v>69600</v>
      </c>
      <c r="F276" s="1">
        <f>Table1[[#This Row],[Store_Sales]]/(Table1[[#This Row],[Store_Area]]*9)</f>
        <v>4.7414674024116081</v>
      </c>
      <c r="G276" s="2" t="str" cm="1">
        <f t="array" ref="G27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76" s="2" t="str" cm="1">
        <f t="array" ref="H27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76" s="2">
        <f>Table1[[#This Row],[Items_Available]]*Table1[[#This Row],[Store_Area]]</f>
        <v>3208177</v>
      </c>
    </row>
    <row r="277" spans="1:9" x14ac:dyDescent="0.25">
      <c r="A277">
        <v>276</v>
      </c>
      <c r="B277" s="2">
        <v>1517</v>
      </c>
      <c r="C277" s="2">
        <v>1805</v>
      </c>
      <c r="D277" s="2">
        <v>1040</v>
      </c>
      <c r="E277" s="1">
        <v>41740</v>
      </c>
      <c r="F277" s="1">
        <f>Table1[[#This Row],[Store_Sales]]/(Table1[[#This Row],[Store_Area]]*9)</f>
        <v>3.0572035450084232</v>
      </c>
      <c r="G277" s="2" t="str" cm="1">
        <f t="array" ref="G27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77" s="2" t="str" cm="1">
        <f t="array" ref="H27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77" s="2">
        <f>Table1[[#This Row],[Items_Available]]*Table1[[#This Row],[Store_Area]]</f>
        <v>2738185</v>
      </c>
    </row>
    <row r="278" spans="1:9" x14ac:dyDescent="0.25">
      <c r="A278">
        <v>277</v>
      </c>
      <c r="B278" s="2">
        <v>1764</v>
      </c>
      <c r="C278" s="2">
        <v>2109</v>
      </c>
      <c r="D278" s="2">
        <v>1210</v>
      </c>
      <c r="E278" s="1">
        <v>50130</v>
      </c>
      <c r="F278" s="1">
        <f>Table1[[#This Row],[Store_Sales]]/(Table1[[#This Row],[Store_Area]]*9)</f>
        <v>3.1575963718820863</v>
      </c>
      <c r="G278" s="2" t="str" cm="1">
        <f t="array" ref="G27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78" s="2" t="str" cm="1">
        <f t="array" ref="H27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78" s="2">
        <f>Table1[[#This Row],[Items_Available]]*Table1[[#This Row],[Store_Area]]</f>
        <v>3720276</v>
      </c>
    </row>
    <row r="279" spans="1:9" x14ac:dyDescent="0.25">
      <c r="A279">
        <v>278</v>
      </c>
      <c r="B279" s="2">
        <v>1572</v>
      </c>
      <c r="C279" s="2">
        <v>1869</v>
      </c>
      <c r="D279" s="2">
        <v>1030</v>
      </c>
      <c r="E279" s="1">
        <v>21750</v>
      </c>
      <c r="F279" s="1">
        <f>Table1[[#This Row],[Store_Sales]]/(Table1[[#This Row],[Store_Area]]*9)</f>
        <v>1.5373197625106021</v>
      </c>
      <c r="G279" s="2" t="str" cm="1">
        <f t="array" ref="G27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79" s="2" t="str" cm="1">
        <f t="array" ref="H27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79" s="2">
        <f>Table1[[#This Row],[Items_Available]]*Table1[[#This Row],[Store_Area]]</f>
        <v>2938068</v>
      </c>
    </row>
    <row r="280" spans="1:9" x14ac:dyDescent="0.25">
      <c r="A280">
        <v>279</v>
      </c>
      <c r="B280" s="2">
        <v>1855</v>
      </c>
      <c r="C280" s="2">
        <v>2197</v>
      </c>
      <c r="D280" s="2">
        <v>1170</v>
      </c>
      <c r="E280" s="1">
        <v>80490</v>
      </c>
      <c r="F280" s="1">
        <f>Table1[[#This Row],[Store_Sales]]/(Table1[[#This Row],[Store_Area]]*9)</f>
        <v>4.8212039532794249</v>
      </c>
      <c r="G280" s="2" t="str" cm="1">
        <f t="array" ref="G28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80" s="2" t="str" cm="1">
        <f t="array" ref="H28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80" s="2">
        <f>Table1[[#This Row],[Items_Available]]*Table1[[#This Row],[Store_Area]]</f>
        <v>4075435</v>
      </c>
    </row>
    <row r="281" spans="1:9" x14ac:dyDescent="0.25">
      <c r="A281">
        <v>280</v>
      </c>
      <c r="B281" s="2">
        <v>1327</v>
      </c>
      <c r="C281" s="2">
        <v>1571</v>
      </c>
      <c r="D281" s="2">
        <v>730</v>
      </c>
      <c r="E281" s="1">
        <v>34020</v>
      </c>
      <c r="F281" s="1">
        <f>Table1[[#This Row],[Store_Sales]]/(Table1[[#This Row],[Store_Area]]*9)</f>
        <v>2.8485305199698567</v>
      </c>
      <c r="G281" s="2" t="str" cm="1">
        <f t="array" ref="G28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81" s="2" t="str" cm="1">
        <f t="array" ref="H28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81" s="2">
        <f>Table1[[#This Row],[Items_Available]]*Table1[[#This Row],[Store_Area]]</f>
        <v>2084717</v>
      </c>
    </row>
    <row r="282" spans="1:9" x14ac:dyDescent="0.25">
      <c r="A282">
        <v>281</v>
      </c>
      <c r="B282" s="2">
        <v>1270</v>
      </c>
      <c r="C282" s="2">
        <v>1515</v>
      </c>
      <c r="D282" s="2">
        <v>720</v>
      </c>
      <c r="E282" s="1">
        <v>60240</v>
      </c>
      <c r="F282" s="1">
        <f>Table1[[#This Row],[Store_Sales]]/(Table1[[#This Row],[Store_Area]]*9)</f>
        <v>5.2703412073490812</v>
      </c>
      <c r="G282" s="2" t="str" cm="1">
        <f t="array" ref="G28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82" s="2" t="str" cm="1">
        <f t="array" ref="H28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82" s="2">
        <f>Table1[[#This Row],[Items_Available]]*Table1[[#This Row],[Store_Area]]</f>
        <v>1924050</v>
      </c>
    </row>
    <row r="283" spans="1:9" x14ac:dyDescent="0.25">
      <c r="A283">
        <v>282</v>
      </c>
      <c r="B283" s="2">
        <v>1734</v>
      </c>
      <c r="C283" s="2">
        <v>2073</v>
      </c>
      <c r="D283" s="2">
        <v>500</v>
      </c>
      <c r="E283" s="1">
        <v>39460</v>
      </c>
      <c r="F283" s="1">
        <f>Table1[[#This Row],[Store_Sales]]/(Table1[[#This Row],[Store_Area]]*9)</f>
        <v>2.5285146738433935</v>
      </c>
      <c r="G283" s="2" t="str" cm="1">
        <f t="array" ref="G28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83" s="2" t="str" cm="1">
        <f t="array" ref="H28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83" s="2">
        <f>Table1[[#This Row],[Items_Available]]*Table1[[#This Row],[Store_Area]]</f>
        <v>3594582</v>
      </c>
    </row>
    <row r="284" spans="1:9" x14ac:dyDescent="0.25">
      <c r="A284">
        <v>283</v>
      </c>
      <c r="B284" s="2">
        <v>1533</v>
      </c>
      <c r="C284" s="2">
        <v>1848</v>
      </c>
      <c r="D284" s="2">
        <v>1070</v>
      </c>
      <c r="E284" s="1">
        <v>56440</v>
      </c>
      <c r="F284" s="1">
        <f>Table1[[#This Row],[Store_Sales]]/(Table1[[#This Row],[Store_Area]]*9)</f>
        <v>4.0907443647169677</v>
      </c>
      <c r="G284" s="2" t="str" cm="1">
        <f t="array" ref="G28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84" s="2" t="str" cm="1">
        <f t="array" ref="H28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84" s="2">
        <f>Table1[[#This Row],[Items_Available]]*Table1[[#This Row],[Store_Area]]</f>
        <v>2832984</v>
      </c>
    </row>
    <row r="285" spans="1:9" x14ac:dyDescent="0.25">
      <c r="A285">
        <v>284</v>
      </c>
      <c r="B285" s="2">
        <v>1390</v>
      </c>
      <c r="C285" s="2">
        <v>1646</v>
      </c>
      <c r="D285" s="2">
        <v>800</v>
      </c>
      <c r="E285" s="1">
        <v>46840</v>
      </c>
      <c r="F285" s="1">
        <f>Table1[[#This Row],[Store_Sales]]/(Table1[[#This Row],[Store_Area]]*9)</f>
        <v>3.7442046362909673</v>
      </c>
      <c r="G285" s="2" t="str" cm="1">
        <f t="array" ref="G28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85" s="2" t="str" cm="1">
        <f t="array" ref="H28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85" s="2">
        <f>Table1[[#This Row],[Items_Available]]*Table1[[#This Row],[Store_Area]]</f>
        <v>2287940</v>
      </c>
    </row>
    <row r="286" spans="1:9" x14ac:dyDescent="0.25">
      <c r="A286">
        <v>285</v>
      </c>
      <c r="B286" s="2">
        <v>1856</v>
      </c>
      <c r="C286" s="2">
        <v>2216</v>
      </c>
      <c r="D286" s="2">
        <v>1020</v>
      </c>
      <c r="E286" s="1">
        <v>64820</v>
      </c>
      <c r="F286" s="1">
        <f>Table1[[#This Row],[Store_Sales]]/(Table1[[#This Row],[Store_Area]]*9)</f>
        <v>3.8805076628352491</v>
      </c>
      <c r="G286" s="2" t="str" cm="1">
        <f t="array" ref="G28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86" s="2" t="str" cm="1">
        <f t="array" ref="H28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86" s="2">
        <f>Table1[[#This Row],[Items_Available]]*Table1[[#This Row],[Store_Area]]</f>
        <v>4112896</v>
      </c>
    </row>
    <row r="287" spans="1:9" x14ac:dyDescent="0.25">
      <c r="A287">
        <v>286</v>
      </c>
      <c r="B287" s="2">
        <v>1000</v>
      </c>
      <c r="C287" s="2">
        <v>1215</v>
      </c>
      <c r="D287" s="2">
        <v>1070</v>
      </c>
      <c r="E287" s="1">
        <v>52520</v>
      </c>
      <c r="F287" s="1">
        <f>Table1[[#This Row],[Store_Sales]]/(Table1[[#This Row],[Store_Area]]*9)</f>
        <v>5.8355555555555556</v>
      </c>
      <c r="G287" s="2" t="str" cm="1">
        <f t="array" ref="G28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87" s="2" t="str" cm="1">
        <f t="array" ref="H28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87" s="2">
        <f>Table1[[#This Row],[Items_Available]]*Table1[[#This Row],[Store_Area]]</f>
        <v>1215000</v>
      </c>
    </row>
    <row r="288" spans="1:9" x14ac:dyDescent="0.25">
      <c r="A288">
        <v>287</v>
      </c>
      <c r="B288" s="2">
        <v>1313</v>
      </c>
      <c r="C288" s="2">
        <v>1586</v>
      </c>
      <c r="D288" s="2">
        <v>420</v>
      </c>
      <c r="E288" s="1">
        <v>45940</v>
      </c>
      <c r="F288" s="1">
        <f>Table1[[#This Row],[Store_Sales]]/(Table1[[#This Row],[Store_Area]]*9)</f>
        <v>3.8876195311838875</v>
      </c>
      <c r="G288" s="2" t="str" cm="1">
        <f t="array" ref="G28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88" s="2" t="str" cm="1">
        <f t="array" ref="H28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88" s="2">
        <f>Table1[[#This Row],[Items_Available]]*Table1[[#This Row],[Store_Area]]</f>
        <v>2082418</v>
      </c>
    </row>
    <row r="289" spans="1:9" x14ac:dyDescent="0.25">
      <c r="A289">
        <v>288</v>
      </c>
      <c r="B289" s="2">
        <v>1494</v>
      </c>
      <c r="C289" s="2">
        <v>1799</v>
      </c>
      <c r="D289" s="2">
        <v>510</v>
      </c>
      <c r="E289" s="1">
        <v>38970</v>
      </c>
      <c r="F289" s="1">
        <f>Table1[[#This Row],[Store_Sales]]/(Table1[[#This Row],[Store_Area]]*9)</f>
        <v>2.8982597054886212</v>
      </c>
      <c r="G289" s="2" t="str" cm="1">
        <f t="array" ref="G28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89" s="2" t="str" cm="1">
        <f t="array" ref="H28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89" s="2">
        <f>Table1[[#This Row],[Items_Available]]*Table1[[#This Row],[Store_Area]]</f>
        <v>2687706</v>
      </c>
    </row>
    <row r="290" spans="1:9" x14ac:dyDescent="0.25">
      <c r="A290">
        <v>289</v>
      </c>
      <c r="B290" s="2">
        <v>1386</v>
      </c>
      <c r="C290" s="2">
        <v>1674</v>
      </c>
      <c r="D290" s="2">
        <v>1210</v>
      </c>
      <c r="E290" s="1">
        <v>58610</v>
      </c>
      <c r="F290" s="1">
        <f>Table1[[#This Row],[Store_Sales]]/(Table1[[#This Row],[Store_Area]]*9)</f>
        <v>4.6985730319063652</v>
      </c>
      <c r="G290" s="2" t="str" cm="1">
        <f t="array" ref="G29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90" s="2" t="str" cm="1">
        <f t="array" ref="H29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90" s="2">
        <f>Table1[[#This Row],[Items_Available]]*Table1[[#This Row],[Store_Area]]</f>
        <v>2320164</v>
      </c>
    </row>
    <row r="291" spans="1:9" x14ac:dyDescent="0.25">
      <c r="A291">
        <v>290</v>
      </c>
      <c r="B291" s="2">
        <v>1979</v>
      </c>
      <c r="C291" s="2">
        <v>2364</v>
      </c>
      <c r="D291" s="2">
        <v>660</v>
      </c>
      <c r="E291" s="1">
        <v>30810</v>
      </c>
      <c r="F291" s="1">
        <f>Table1[[#This Row],[Store_Sales]]/(Table1[[#This Row],[Store_Area]]*9)</f>
        <v>1.729829880410982</v>
      </c>
      <c r="G291" s="2" t="str" cm="1">
        <f t="array" ref="G29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91" s="2" t="str" cm="1">
        <f t="array" ref="H29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91" s="2">
        <f>Table1[[#This Row],[Items_Available]]*Table1[[#This Row],[Store_Area]]</f>
        <v>4678356</v>
      </c>
    </row>
    <row r="292" spans="1:9" x14ac:dyDescent="0.25">
      <c r="A292">
        <v>291</v>
      </c>
      <c r="B292" s="2">
        <v>1057</v>
      </c>
      <c r="C292" s="2">
        <v>1264</v>
      </c>
      <c r="D292" s="2">
        <v>360</v>
      </c>
      <c r="E292" s="1">
        <v>47730</v>
      </c>
      <c r="F292" s="1">
        <f>Table1[[#This Row],[Store_Sales]]/(Table1[[#This Row],[Store_Area]]*9)</f>
        <v>5.0173446862188582</v>
      </c>
      <c r="G292" s="2" t="str" cm="1">
        <f t="array" ref="G29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92" s="2" t="str" cm="1">
        <f t="array" ref="H29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92" s="2">
        <f>Table1[[#This Row],[Items_Available]]*Table1[[#This Row],[Store_Area]]</f>
        <v>1336048</v>
      </c>
    </row>
    <row r="293" spans="1:9" x14ac:dyDescent="0.25">
      <c r="A293">
        <v>292</v>
      </c>
      <c r="B293" s="2">
        <v>902</v>
      </c>
      <c r="C293" s="2">
        <v>1093</v>
      </c>
      <c r="D293" s="2">
        <v>1210</v>
      </c>
      <c r="E293" s="1">
        <v>64640</v>
      </c>
      <c r="F293" s="1">
        <f>Table1[[#This Row],[Store_Sales]]/(Table1[[#This Row],[Store_Area]]*9)</f>
        <v>7.962552352796255</v>
      </c>
      <c r="G293" s="2" t="str" cm="1">
        <f t="array" ref="G29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93" s="2" t="str" cm="1">
        <f t="array" ref="H29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93" s="2">
        <f>Table1[[#This Row],[Items_Available]]*Table1[[#This Row],[Store_Area]]</f>
        <v>985886</v>
      </c>
    </row>
    <row r="294" spans="1:9" x14ac:dyDescent="0.25">
      <c r="A294">
        <v>293</v>
      </c>
      <c r="B294" s="2">
        <v>1347</v>
      </c>
      <c r="C294" s="2">
        <v>1622</v>
      </c>
      <c r="D294" s="2">
        <v>560</v>
      </c>
      <c r="E294" s="1">
        <v>44860</v>
      </c>
      <c r="F294" s="1">
        <f>Table1[[#This Row],[Store_Sales]]/(Table1[[#This Row],[Store_Area]]*9)</f>
        <v>3.7004041903819185</v>
      </c>
      <c r="G294" s="2" t="str" cm="1">
        <f t="array" ref="G29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94" s="2" t="str" cm="1">
        <f t="array" ref="H29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94" s="2">
        <f>Table1[[#This Row],[Items_Available]]*Table1[[#This Row],[Store_Area]]</f>
        <v>2184834</v>
      </c>
    </row>
    <row r="295" spans="1:9" x14ac:dyDescent="0.25">
      <c r="A295">
        <v>294</v>
      </c>
      <c r="B295" s="2">
        <v>1314</v>
      </c>
      <c r="C295" s="2">
        <v>1576</v>
      </c>
      <c r="D295" s="2">
        <v>360</v>
      </c>
      <c r="E295" s="1">
        <v>55660</v>
      </c>
      <c r="F295" s="1">
        <f>Table1[[#This Row],[Store_Sales]]/(Table1[[#This Row],[Store_Area]]*9)</f>
        <v>4.7065787248435651</v>
      </c>
      <c r="G295" s="2" t="str" cm="1">
        <f t="array" ref="G29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95" s="2" t="str" cm="1">
        <f t="array" ref="H29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95" s="2">
        <f>Table1[[#This Row],[Items_Available]]*Table1[[#This Row],[Store_Area]]</f>
        <v>2070864</v>
      </c>
    </row>
    <row r="296" spans="1:9" x14ac:dyDescent="0.25">
      <c r="A296">
        <v>295</v>
      </c>
      <c r="B296" s="2">
        <v>1513</v>
      </c>
      <c r="C296" s="2">
        <v>1803</v>
      </c>
      <c r="D296" s="2">
        <v>970</v>
      </c>
      <c r="E296" s="1">
        <v>57530</v>
      </c>
      <c r="F296" s="1">
        <f>Table1[[#This Row],[Store_Sales]]/(Table1[[#This Row],[Store_Area]]*9)</f>
        <v>4.2248659763530885</v>
      </c>
      <c r="G296" s="2" t="str" cm="1">
        <f t="array" ref="G29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96" s="2" t="str" cm="1">
        <f t="array" ref="H29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96" s="2">
        <f>Table1[[#This Row],[Items_Available]]*Table1[[#This Row],[Store_Area]]</f>
        <v>2727939</v>
      </c>
    </row>
    <row r="297" spans="1:9" x14ac:dyDescent="0.25">
      <c r="A297">
        <v>296</v>
      </c>
      <c r="B297" s="2">
        <v>1305</v>
      </c>
      <c r="C297" s="2">
        <v>1548</v>
      </c>
      <c r="D297" s="2">
        <v>480</v>
      </c>
      <c r="E297" s="1">
        <v>75200</v>
      </c>
      <c r="F297" s="1">
        <f>Table1[[#This Row],[Store_Sales]]/(Table1[[#This Row],[Store_Area]]*9)</f>
        <v>6.4027245636441039</v>
      </c>
      <c r="G297" s="2" t="str" cm="1">
        <f t="array" ref="G29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97" s="2" t="str" cm="1">
        <f t="array" ref="H29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97" s="2">
        <f>Table1[[#This Row],[Items_Available]]*Table1[[#This Row],[Store_Area]]</f>
        <v>2020140</v>
      </c>
    </row>
    <row r="298" spans="1:9" x14ac:dyDescent="0.25">
      <c r="A298">
        <v>297</v>
      </c>
      <c r="B298" s="2">
        <v>1180</v>
      </c>
      <c r="C298" s="2">
        <v>1436</v>
      </c>
      <c r="D298" s="2">
        <v>690</v>
      </c>
      <c r="E298" s="1">
        <v>37330</v>
      </c>
      <c r="F298" s="1">
        <f>Table1[[#This Row],[Store_Sales]]/(Table1[[#This Row],[Store_Area]]*9)</f>
        <v>3.5150659133709983</v>
      </c>
      <c r="G298" s="2" t="str" cm="1">
        <f t="array" ref="G29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98" s="2" t="str" cm="1">
        <f t="array" ref="H29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98" s="2">
        <f>Table1[[#This Row],[Items_Available]]*Table1[[#This Row],[Store_Area]]</f>
        <v>1694480</v>
      </c>
    </row>
    <row r="299" spans="1:9" x14ac:dyDescent="0.25">
      <c r="A299">
        <v>298</v>
      </c>
      <c r="B299" s="2">
        <v>1142</v>
      </c>
      <c r="C299" s="2">
        <v>1352</v>
      </c>
      <c r="D299" s="2">
        <v>710</v>
      </c>
      <c r="E299" s="1">
        <v>35280</v>
      </c>
      <c r="F299" s="1">
        <f>Table1[[#This Row],[Store_Sales]]/(Table1[[#This Row],[Store_Area]]*9)</f>
        <v>3.4325744308231174</v>
      </c>
      <c r="G299" s="2" t="str" cm="1">
        <f t="array" ref="G29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99" s="2" t="str" cm="1">
        <f t="array" ref="H29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99" s="2">
        <f>Table1[[#This Row],[Items_Available]]*Table1[[#This Row],[Store_Area]]</f>
        <v>1543984</v>
      </c>
    </row>
    <row r="300" spans="1:9" x14ac:dyDescent="0.25">
      <c r="A300">
        <v>299</v>
      </c>
      <c r="B300" s="2">
        <v>1471</v>
      </c>
      <c r="C300" s="2">
        <v>1768</v>
      </c>
      <c r="D300" s="2">
        <v>780</v>
      </c>
      <c r="E300" s="1">
        <v>70610</v>
      </c>
      <c r="F300" s="1">
        <f>Table1[[#This Row],[Store_Sales]]/(Table1[[#This Row],[Store_Area]]*9)</f>
        <v>5.3334844021451771</v>
      </c>
      <c r="G300" s="2" t="str" cm="1">
        <f t="array" ref="G30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00" s="2" t="str" cm="1">
        <f t="array" ref="H30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00" s="2">
        <f>Table1[[#This Row],[Items_Available]]*Table1[[#This Row],[Store_Area]]</f>
        <v>2600728</v>
      </c>
    </row>
    <row r="301" spans="1:9" x14ac:dyDescent="0.25">
      <c r="A301">
        <v>300</v>
      </c>
      <c r="B301" s="2">
        <v>1075</v>
      </c>
      <c r="C301" s="2">
        <v>1288</v>
      </c>
      <c r="D301" s="2">
        <v>630</v>
      </c>
      <c r="E301" s="1">
        <v>49720</v>
      </c>
      <c r="F301" s="1">
        <f>Table1[[#This Row],[Store_Sales]]/(Table1[[#This Row],[Store_Area]]*9)</f>
        <v>5.1390180878552973</v>
      </c>
      <c r="G301" s="2" t="str" cm="1">
        <f t="array" ref="G30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01" s="2" t="str" cm="1">
        <f t="array" ref="H30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01" s="2">
        <f>Table1[[#This Row],[Items_Available]]*Table1[[#This Row],[Store_Area]]</f>
        <v>1384600</v>
      </c>
    </row>
    <row r="302" spans="1:9" x14ac:dyDescent="0.25">
      <c r="A302">
        <v>301</v>
      </c>
      <c r="B302" s="2">
        <v>1578</v>
      </c>
      <c r="C302" s="2">
        <v>1885</v>
      </c>
      <c r="D302" s="2">
        <v>220</v>
      </c>
      <c r="E302" s="1">
        <v>68850</v>
      </c>
      <c r="F302" s="1">
        <f>Table1[[#This Row],[Store_Sales]]/(Table1[[#This Row],[Store_Area]]*9)</f>
        <v>4.8479087452471479</v>
      </c>
      <c r="G302" s="2" t="str" cm="1">
        <f t="array" ref="G30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02" s="2" t="str" cm="1">
        <f t="array" ref="H30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02" s="2">
        <f>Table1[[#This Row],[Items_Available]]*Table1[[#This Row],[Store_Area]]</f>
        <v>2974530</v>
      </c>
    </row>
    <row r="303" spans="1:9" x14ac:dyDescent="0.25">
      <c r="A303">
        <v>302</v>
      </c>
      <c r="B303" s="2">
        <v>1585</v>
      </c>
      <c r="C303" s="2">
        <v>1916</v>
      </c>
      <c r="D303" s="2">
        <v>1110</v>
      </c>
      <c r="E303" s="1">
        <v>50740</v>
      </c>
      <c r="F303" s="1">
        <f>Table1[[#This Row],[Store_Sales]]/(Table1[[#This Row],[Store_Area]]*9)</f>
        <v>3.5569575885033298</v>
      </c>
      <c r="G303" s="2" t="str" cm="1">
        <f t="array" ref="G30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03" s="2" t="str" cm="1">
        <f t="array" ref="H30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03" s="2">
        <f>Table1[[#This Row],[Items_Available]]*Table1[[#This Row],[Store_Area]]</f>
        <v>3036860</v>
      </c>
    </row>
    <row r="304" spans="1:9" x14ac:dyDescent="0.25">
      <c r="A304">
        <v>303</v>
      </c>
      <c r="B304" s="2">
        <v>1391</v>
      </c>
      <c r="C304" s="2">
        <v>1648</v>
      </c>
      <c r="D304" s="2">
        <v>720</v>
      </c>
      <c r="E304" s="1">
        <v>77070</v>
      </c>
      <c r="F304" s="1">
        <f>Table1[[#This Row],[Store_Sales]]/(Table1[[#This Row],[Store_Area]]*9)</f>
        <v>6.1562425113826986</v>
      </c>
      <c r="G304" s="2" t="str" cm="1">
        <f t="array" ref="G30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04" s="2" t="str" cm="1">
        <f t="array" ref="H30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04" s="2">
        <f>Table1[[#This Row],[Items_Available]]*Table1[[#This Row],[Store_Area]]</f>
        <v>2292368</v>
      </c>
    </row>
    <row r="305" spans="1:9" x14ac:dyDescent="0.25">
      <c r="A305">
        <v>304</v>
      </c>
      <c r="B305" s="2">
        <v>1577</v>
      </c>
      <c r="C305" s="2">
        <v>1892</v>
      </c>
      <c r="D305" s="2">
        <v>560</v>
      </c>
      <c r="E305" s="1">
        <v>74730</v>
      </c>
      <c r="F305" s="1">
        <f>Table1[[#This Row],[Store_Sales]]/(Table1[[#This Row],[Store_Area]]*9)</f>
        <v>5.2652716127668571</v>
      </c>
      <c r="G305" s="2" t="str" cm="1">
        <f t="array" ref="G30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05" s="2" t="str" cm="1">
        <f t="array" ref="H30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05" s="2">
        <f>Table1[[#This Row],[Items_Available]]*Table1[[#This Row],[Store_Area]]</f>
        <v>2983684</v>
      </c>
    </row>
    <row r="306" spans="1:9" x14ac:dyDescent="0.25">
      <c r="A306">
        <v>305</v>
      </c>
      <c r="B306" s="2">
        <v>1092</v>
      </c>
      <c r="C306" s="2">
        <v>1314</v>
      </c>
      <c r="D306" s="2">
        <v>600</v>
      </c>
      <c r="E306" s="1">
        <v>76530</v>
      </c>
      <c r="F306" s="1">
        <f>Table1[[#This Row],[Store_Sales]]/(Table1[[#This Row],[Store_Area]]*9)</f>
        <v>7.7869352869352868</v>
      </c>
      <c r="G306" s="2" t="str" cm="1">
        <f t="array" ref="G30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06" s="2" t="str" cm="1">
        <f t="array" ref="H30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06" s="2">
        <f>Table1[[#This Row],[Items_Available]]*Table1[[#This Row],[Store_Area]]</f>
        <v>1434888</v>
      </c>
    </row>
    <row r="307" spans="1:9" x14ac:dyDescent="0.25">
      <c r="A307">
        <v>306</v>
      </c>
      <c r="B307" s="2">
        <v>1375</v>
      </c>
      <c r="C307" s="2">
        <v>1681</v>
      </c>
      <c r="D307" s="2">
        <v>440</v>
      </c>
      <c r="E307" s="1">
        <v>68900</v>
      </c>
      <c r="F307" s="1">
        <f>Table1[[#This Row],[Store_Sales]]/(Table1[[#This Row],[Store_Area]]*9)</f>
        <v>5.567676767676768</v>
      </c>
      <c r="G307" s="2" t="str" cm="1">
        <f t="array" ref="G30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07" s="2" t="str" cm="1">
        <f t="array" ref="H30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07" s="2">
        <f>Table1[[#This Row],[Items_Available]]*Table1[[#This Row],[Store_Area]]</f>
        <v>2311375</v>
      </c>
    </row>
    <row r="308" spans="1:9" x14ac:dyDescent="0.25">
      <c r="A308">
        <v>307</v>
      </c>
      <c r="B308" s="2">
        <v>1523</v>
      </c>
      <c r="C308" s="2">
        <v>1813</v>
      </c>
      <c r="D308" s="2">
        <v>520</v>
      </c>
      <c r="E308" s="1">
        <v>44960</v>
      </c>
      <c r="F308" s="1">
        <f>Table1[[#This Row],[Store_Sales]]/(Table1[[#This Row],[Store_Area]]*9)</f>
        <v>3.2800758736412052</v>
      </c>
      <c r="G308" s="2" t="str" cm="1">
        <f t="array" ref="G30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08" s="2" t="str" cm="1">
        <f t="array" ref="H30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08" s="2">
        <f>Table1[[#This Row],[Items_Available]]*Table1[[#This Row],[Store_Area]]</f>
        <v>2761199</v>
      </c>
    </row>
    <row r="309" spans="1:9" x14ac:dyDescent="0.25">
      <c r="A309">
        <v>308</v>
      </c>
      <c r="B309" s="2">
        <v>1373</v>
      </c>
      <c r="C309" s="2">
        <v>1654</v>
      </c>
      <c r="D309" s="2">
        <v>410</v>
      </c>
      <c r="E309" s="1">
        <v>41490</v>
      </c>
      <c r="F309" s="1">
        <f>Table1[[#This Row],[Store_Sales]]/(Table1[[#This Row],[Store_Area]]*9)</f>
        <v>3.3576110706482156</v>
      </c>
      <c r="G309" s="2" t="str" cm="1">
        <f t="array" ref="G30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09" s="2" t="str" cm="1">
        <f t="array" ref="H30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09" s="2">
        <f>Table1[[#This Row],[Items_Available]]*Table1[[#This Row],[Store_Area]]</f>
        <v>2270942</v>
      </c>
    </row>
    <row r="310" spans="1:9" x14ac:dyDescent="0.25">
      <c r="A310">
        <v>309</v>
      </c>
      <c r="B310" s="2">
        <v>1550</v>
      </c>
      <c r="C310" s="2">
        <v>1871</v>
      </c>
      <c r="D310" s="2">
        <v>590</v>
      </c>
      <c r="E310" s="1">
        <v>74320</v>
      </c>
      <c r="F310" s="1">
        <f>Table1[[#This Row],[Store_Sales]]/(Table1[[#This Row],[Store_Area]]*9)</f>
        <v>5.3275985663082439</v>
      </c>
      <c r="G310" s="2" t="str" cm="1">
        <f t="array" ref="G31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10" s="2" t="str" cm="1">
        <f t="array" ref="H31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10" s="2">
        <f>Table1[[#This Row],[Items_Available]]*Table1[[#This Row],[Store_Area]]</f>
        <v>2900050</v>
      </c>
    </row>
    <row r="311" spans="1:9" x14ac:dyDescent="0.25">
      <c r="A311">
        <v>310</v>
      </c>
      <c r="B311" s="2">
        <v>1614</v>
      </c>
      <c r="C311" s="2">
        <v>1946</v>
      </c>
      <c r="D311" s="2">
        <v>740</v>
      </c>
      <c r="E311" s="1">
        <v>73800</v>
      </c>
      <c r="F311" s="1">
        <f>Table1[[#This Row],[Store_Sales]]/(Table1[[#This Row],[Store_Area]]*9)</f>
        <v>5.0805452292441142</v>
      </c>
      <c r="G311" s="2" t="str" cm="1">
        <f t="array" ref="G31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11" s="2" t="str" cm="1">
        <f t="array" ref="H31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11" s="2">
        <f>Table1[[#This Row],[Items_Available]]*Table1[[#This Row],[Store_Area]]</f>
        <v>3140844</v>
      </c>
    </row>
    <row r="312" spans="1:9" x14ac:dyDescent="0.25">
      <c r="A312">
        <v>311</v>
      </c>
      <c r="B312" s="2">
        <v>1566</v>
      </c>
      <c r="C312" s="2">
        <v>1889</v>
      </c>
      <c r="D312" s="2">
        <v>610</v>
      </c>
      <c r="E312" s="1">
        <v>56400</v>
      </c>
      <c r="F312" s="1">
        <f>Table1[[#This Row],[Store_Sales]]/(Table1[[#This Row],[Store_Area]]*9)</f>
        <v>4.0017028522775648</v>
      </c>
      <c r="G312" s="2" t="str" cm="1">
        <f t="array" ref="G31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12" s="2" t="str" cm="1">
        <f t="array" ref="H31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12" s="2">
        <f>Table1[[#This Row],[Items_Available]]*Table1[[#This Row],[Store_Area]]</f>
        <v>2958174</v>
      </c>
    </row>
    <row r="313" spans="1:9" x14ac:dyDescent="0.25">
      <c r="A313">
        <v>312</v>
      </c>
      <c r="B313" s="2">
        <v>2019</v>
      </c>
      <c r="C313" s="2">
        <v>2396</v>
      </c>
      <c r="D313" s="2">
        <v>540</v>
      </c>
      <c r="E313" s="1">
        <v>71570</v>
      </c>
      <c r="F313" s="1">
        <f>Table1[[#This Row],[Store_Sales]]/(Table1[[#This Row],[Store_Area]]*9)</f>
        <v>3.9386935226459743</v>
      </c>
      <c r="G313" s="2" t="str" cm="1">
        <f t="array" ref="G31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13" s="2" t="str" cm="1">
        <f t="array" ref="H31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13" s="2">
        <f>Table1[[#This Row],[Items_Available]]*Table1[[#This Row],[Store_Area]]</f>
        <v>4837524</v>
      </c>
    </row>
    <row r="314" spans="1:9" x14ac:dyDescent="0.25">
      <c r="A314">
        <v>313</v>
      </c>
      <c r="B314" s="2">
        <v>1494</v>
      </c>
      <c r="C314" s="2">
        <v>1806</v>
      </c>
      <c r="D314" s="2">
        <v>1450</v>
      </c>
      <c r="E314" s="1">
        <v>43640</v>
      </c>
      <c r="F314" s="1">
        <f>Table1[[#This Row],[Store_Sales]]/(Table1[[#This Row],[Store_Area]]*9)</f>
        <v>3.2455748921612377</v>
      </c>
      <c r="G314" s="2" t="str" cm="1">
        <f t="array" ref="G31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14" s="2" t="str" cm="1">
        <f t="array" ref="H31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14" s="2">
        <f>Table1[[#This Row],[Items_Available]]*Table1[[#This Row],[Store_Area]]</f>
        <v>2698164</v>
      </c>
    </row>
    <row r="315" spans="1:9" x14ac:dyDescent="0.25">
      <c r="A315">
        <v>314</v>
      </c>
      <c r="B315" s="2">
        <v>1659</v>
      </c>
      <c r="C315" s="2">
        <v>2008</v>
      </c>
      <c r="D315" s="2">
        <v>620</v>
      </c>
      <c r="E315" s="1">
        <v>35120</v>
      </c>
      <c r="F315" s="1">
        <f>Table1[[#This Row],[Store_Sales]]/(Table1[[#This Row],[Store_Area]]*9)</f>
        <v>2.3521532382291874</v>
      </c>
      <c r="G315" s="2" t="str" cm="1">
        <f t="array" ref="G31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15" s="2" t="str" cm="1">
        <f t="array" ref="H31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15" s="2">
        <f>Table1[[#This Row],[Items_Available]]*Table1[[#This Row],[Store_Area]]</f>
        <v>3331272</v>
      </c>
    </row>
    <row r="316" spans="1:9" x14ac:dyDescent="0.25">
      <c r="A316">
        <v>315</v>
      </c>
      <c r="B316" s="2">
        <v>1766</v>
      </c>
      <c r="C316" s="2">
        <v>2131</v>
      </c>
      <c r="D316" s="2">
        <v>340</v>
      </c>
      <c r="E316" s="1">
        <v>58670</v>
      </c>
      <c r="F316" s="1">
        <f>Table1[[#This Row],[Store_Sales]]/(Table1[[#This Row],[Store_Area]]*9)</f>
        <v>3.6913300616584874</v>
      </c>
      <c r="G316" s="2" t="str" cm="1">
        <f t="array" ref="G31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16" s="2" t="str" cm="1">
        <f t="array" ref="H31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16" s="2">
        <f>Table1[[#This Row],[Items_Available]]*Table1[[#This Row],[Store_Area]]</f>
        <v>3763346</v>
      </c>
    </row>
    <row r="317" spans="1:9" x14ac:dyDescent="0.25">
      <c r="A317">
        <v>316</v>
      </c>
      <c r="B317" s="2">
        <v>1293</v>
      </c>
      <c r="C317" s="2">
        <v>1554</v>
      </c>
      <c r="D317" s="2">
        <v>970</v>
      </c>
      <c r="E317" s="1">
        <v>75800</v>
      </c>
      <c r="F317" s="1">
        <f>Table1[[#This Row],[Store_Sales]]/(Table1[[#This Row],[Store_Area]]*9)</f>
        <v>6.5137062816877203</v>
      </c>
      <c r="G317" s="2" t="str" cm="1">
        <f t="array" ref="G31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17" s="2" t="str" cm="1">
        <f t="array" ref="H31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17" s="2">
        <f>Table1[[#This Row],[Items_Available]]*Table1[[#This Row],[Store_Area]]</f>
        <v>2009322</v>
      </c>
    </row>
    <row r="318" spans="1:9" x14ac:dyDescent="0.25">
      <c r="A318">
        <v>317</v>
      </c>
      <c r="B318" s="2">
        <v>1375</v>
      </c>
      <c r="C318" s="2">
        <v>1659</v>
      </c>
      <c r="D318" s="2">
        <v>1080</v>
      </c>
      <c r="E318" s="1">
        <v>76640</v>
      </c>
      <c r="F318" s="1">
        <f>Table1[[#This Row],[Store_Sales]]/(Table1[[#This Row],[Store_Area]]*9)</f>
        <v>6.193131313131313</v>
      </c>
      <c r="G318" s="2" t="str" cm="1">
        <f t="array" ref="G31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18" s="2" t="str" cm="1">
        <f t="array" ref="H31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18" s="2">
        <f>Table1[[#This Row],[Items_Available]]*Table1[[#This Row],[Store_Area]]</f>
        <v>2281125</v>
      </c>
    </row>
    <row r="319" spans="1:9" x14ac:dyDescent="0.25">
      <c r="A319">
        <v>318</v>
      </c>
      <c r="B319" s="2">
        <v>1236</v>
      </c>
      <c r="C319" s="2">
        <v>1484</v>
      </c>
      <c r="D319" s="2">
        <v>560</v>
      </c>
      <c r="E319" s="1">
        <v>31890</v>
      </c>
      <c r="F319" s="1">
        <f>Table1[[#This Row],[Store_Sales]]/(Table1[[#This Row],[Store_Area]]*9)</f>
        <v>2.8667745415318229</v>
      </c>
      <c r="G319" s="2" t="str" cm="1">
        <f t="array" ref="G31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19" s="2" t="str" cm="1">
        <f t="array" ref="H31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19" s="2">
        <f>Table1[[#This Row],[Items_Available]]*Table1[[#This Row],[Store_Area]]</f>
        <v>1834224</v>
      </c>
    </row>
    <row r="320" spans="1:9" x14ac:dyDescent="0.25">
      <c r="A320">
        <v>319</v>
      </c>
      <c r="B320" s="2">
        <v>1332</v>
      </c>
      <c r="C320" s="2">
        <v>1586</v>
      </c>
      <c r="D320" s="2">
        <v>630</v>
      </c>
      <c r="E320" s="1">
        <v>61670</v>
      </c>
      <c r="F320" s="1">
        <f>Table1[[#This Row],[Store_Sales]]/(Table1[[#This Row],[Store_Area]]*9)</f>
        <v>5.1443109776443112</v>
      </c>
      <c r="G320" s="2" t="str" cm="1">
        <f t="array" ref="G32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20" s="2" t="str" cm="1">
        <f t="array" ref="H32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20" s="2">
        <f>Table1[[#This Row],[Items_Available]]*Table1[[#This Row],[Store_Area]]</f>
        <v>2112552</v>
      </c>
    </row>
    <row r="321" spans="1:9" x14ac:dyDescent="0.25">
      <c r="A321">
        <v>320</v>
      </c>
      <c r="B321" s="2">
        <v>1513</v>
      </c>
      <c r="C321" s="2">
        <v>1825</v>
      </c>
      <c r="D321" s="2">
        <v>980</v>
      </c>
      <c r="E321" s="1">
        <v>75950</v>
      </c>
      <c r="F321" s="1">
        <f>Table1[[#This Row],[Store_Sales]]/(Table1[[#This Row],[Store_Area]]*9)</f>
        <v>5.5775868399794373</v>
      </c>
      <c r="G321" s="2" t="str" cm="1">
        <f t="array" ref="G32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21" s="2" t="str" cm="1">
        <f t="array" ref="H32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21" s="2">
        <f>Table1[[#This Row],[Items_Available]]*Table1[[#This Row],[Store_Area]]</f>
        <v>2761225</v>
      </c>
    </row>
    <row r="322" spans="1:9" x14ac:dyDescent="0.25">
      <c r="A322">
        <v>321</v>
      </c>
      <c r="B322" s="2">
        <v>1208</v>
      </c>
      <c r="C322" s="2">
        <v>1459</v>
      </c>
      <c r="D322" s="2">
        <v>930</v>
      </c>
      <c r="E322" s="1">
        <v>41490</v>
      </c>
      <c r="F322" s="1">
        <f>Table1[[#This Row],[Store_Sales]]/(Table1[[#This Row],[Store_Area]]*9)</f>
        <v>3.8162251655629138</v>
      </c>
      <c r="G322" s="2" t="str" cm="1">
        <f t="array" ref="G32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22" s="2" t="str" cm="1">
        <f t="array" ref="H32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22" s="2">
        <f>Table1[[#This Row],[Items_Available]]*Table1[[#This Row],[Store_Area]]</f>
        <v>1762472</v>
      </c>
    </row>
    <row r="323" spans="1:9" x14ac:dyDescent="0.25">
      <c r="A323">
        <v>322</v>
      </c>
      <c r="B323" s="2">
        <v>1190</v>
      </c>
      <c r="C323" s="2">
        <v>1429</v>
      </c>
      <c r="D323" s="2">
        <v>470</v>
      </c>
      <c r="E323" s="1">
        <v>66170</v>
      </c>
      <c r="F323" s="1">
        <f>Table1[[#This Row],[Store_Sales]]/(Table1[[#This Row],[Store_Area]]*9)</f>
        <v>6.1783380018674139</v>
      </c>
      <c r="G323" s="2" t="str" cm="1">
        <f t="array" ref="G32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23" s="2" t="str" cm="1">
        <f t="array" ref="H32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23" s="2">
        <f>Table1[[#This Row],[Items_Available]]*Table1[[#This Row],[Store_Area]]</f>
        <v>1700510</v>
      </c>
    </row>
    <row r="324" spans="1:9" x14ac:dyDescent="0.25">
      <c r="A324">
        <v>323</v>
      </c>
      <c r="B324" s="2">
        <v>1448</v>
      </c>
      <c r="C324" s="2">
        <v>1734</v>
      </c>
      <c r="D324" s="2">
        <v>680</v>
      </c>
      <c r="E324" s="1">
        <v>37980</v>
      </c>
      <c r="F324" s="1">
        <f>Table1[[#This Row],[Store_Sales]]/(Table1[[#This Row],[Store_Area]]*9)</f>
        <v>2.9143646408839778</v>
      </c>
      <c r="G324" s="2" t="str" cm="1">
        <f t="array" ref="G32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24" s="2" t="str" cm="1">
        <f t="array" ref="H32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24" s="2">
        <f>Table1[[#This Row],[Items_Available]]*Table1[[#This Row],[Store_Area]]</f>
        <v>2510832</v>
      </c>
    </row>
    <row r="325" spans="1:9" x14ac:dyDescent="0.25">
      <c r="A325">
        <v>324</v>
      </c>
      <c r="B325" s="2">
        <v>1771</v>
      </c>
      <c r="C325" s="2">
        <v>2147</v>
      </c>
      <c r="D325" s="2">
        <v>430</v>
      </c>
      <c r="E325" s="1">
        <v>62710</v>
      </c>
      <c r="F325" s="1">
        <f>Table1[[#This Row],[Store_Sales]]/(Table1[[#This Row],[Store_Area]]*9)</f>
        <v>3.9343748039400213</v>
      </c>
      <c r="G325" s="2" t="str" cm="1">
        <f t="array" ref="G32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25" s="2" t="str" cm="1">
        <f t="array" ref="H32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25" s="2">
        <f>Table1[[#This Row],[Items_Available]]*Table1[[#This Row],[Store_Area]]</f>
        <v>3802337</v>
      </c>
    </row>
    <row r="326" spans="1:9" x14ac:dyDescent="0.25">
      <c r="A326">
        <v>325</v>
      </c>
      <c r="B326" s="2">
        <v>1365</v>
      </c>
      <c r="C326" s="2">
        <v>1645</v>
      </c>
      <c r="D326" s="2">
        <v>830</v>
      </c>
      <c r="E326" s="1">
        <v>60470</v>
      </c>
      <c r="F326" s="1">
        <f>Table1[[#This Row],[Store_Sales]]/(Table1[[#This Row],[Store_Area]]*9)</f>
        <v>4.9222629222629219</v>
      </c>
      <c r="G326" s="2" t="str" cm="1">
        <f t="array" ref="G32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26" s="2" t="str" cm="1">
        <f t="array" ref="H32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26" s="2">
        <f>Table1[[#This Row],[Items_Available]]*Table1[[#This Row],[Store_Area]]</f>
        <v>2245425</v>
      </c>
    </row>
    <row r="327" spans="1:9" x14ac:dyDescent="0.25">
      <c r="A327">
        <v>326</v>
      </c>
      <c r="B327" s="2">
        <v>1510</v>
      </c>
      <c r="C327" s="2">
        <v>1810</v>
      </c>
      <c r="D327" s="2">
        <v>950</v>
      </c>
      <c r="E327" s="1">
        <v>35230</v>
      </c>
      <c r="F327" s="1">
        <f>Table1[[#This Row],[Store_Sales]]/(Table1[[#This Row],[Store_Area]]*9)</f>
        <v>2.5923473142016187</v>
      </c>
      <c r="G327" s="2" t="str" cm="1">
        <f t="array" ref="G32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27" s="2" t="str" cm="1">
        <f t="array" ref="H32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27" s="2">
        <f>Table1[[#This Row],[Items_Available]]*Table1[[#This Row],[Store_Area]]</f>
        <v>2733100</v>
      </c>
    </row>
    <row r="328" spans="1:9" x14ac:dyDescent="0.25">
      <c r="A328">
        <v>327</v>
      </c>
      <c r="B328" s="2">
        <v>1458</v>
      </c>
      <c r="C328" s="2">
        <v>1736</v>
      </c>
      <c r="D328" s="2">
        <v>870</v>
      </c>
      <c r="E328" s="1">
        <v>48550</v>
      </c>
      <c r="F328" s="1">
        <f>Table1[[#This Row],[Store_Sales]]/(Table1[[#This Row],[Store_Area]]*9)</f>
        <v>3.6998933089468067</v>
      </c>
      <c r="G328" s="2" t="str" cm="1">
        <f t="array" ref="G32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28" s="2" t="str" cm="1">
        <f t="array" ref="H32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28" s="2">
        <f>Table1[[#This Row],[Items_Available]]*Table1[[#This Row],[Store_Area]]</f>
        <v>2531088</v>
      </c>
    </row>
    <row r="329" spans="1:9" x14ac:dyDescent="0.25">
      <c r="A329">
        <v>328</v>
      </c>
      <c r="B329" s="2">
        <v>1808</v>
      </c>
      <c r="C329" s="2">
        <v>2157</v>
      </c>
      <c r="D329" s="2">
        <v>730</v>
      </c>
      <c r="E329" s="1">
        <v>56810</v>
      </c>
      <c r="F329" s="1">
        <f>Table1[[#This Row],[Store_Sales]]/(Table1[[#This Row],[Store_Area]]*9)</f>
        <v>3.4912733529990168</v>
      </c>
      <c r="G329" s="2" t="str" cm="1">
        <f t="array" ref="G32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29" s="2" t="str" cm="1">
        <f t="array" ref="H32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29" s="2">
        <f>Table1[[#This Row],[Items_Available]]*Table1[[#This Row],[Store_Area]]</f>
        <v>3899856</v>
      </c>
    </row>
    <row r="330" spans="1:9" x14ac:dyDescent="0.25">
      <c r="A330">
        <v>329</v>
      </c>
      <c r="B330" s="2">
        <v>1615</v>
      </c>
      <c r="C330" s="2">
        <v>1954</v>
      </c>
      <c r="D330" s="2">
        <v>760</v>
      </c>
      <c r="E330" s="1">
        <v>41080</v>
      </c>
      <c r="F330" s="1">
        <f>Table1[[#This Row],[Store_Sales]]/(Table1[[#This Row],[Store_Area]]*9)</f>
        <v>2.8262813897488819</v>
      </c>
      <c r="G330" s="2" t="str" cm="1">
        <f t="array" ref="G33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30" s="2" t="str" cm="1">
        <f t="array" ref="H33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30" s="2">
        <f>Table1[[#This Row],[Items_Available]]*Table1[[#This Row],[Store_Area]]</f>
        <v>3155710</v>
      </c>
    </row>
    <row r="331" spans="1:9" x14ac:dyDescent="0.25">
      <c r="A331">
        <v>330</v>
      </c>
      <c r="B331" s="2">
        <v>1640</v>
      </c>
      <c r="C331" s="2">
        <v>1948</v>
      </c>
      <c r="D331" s="2">
        <v>960</v>
      </c>
      <c r="E331" s="1">
        <v>51270</v>
      </c>
      <c r="F331" s="1">
        <f>Table1[[#This Row],[Store_Sales]]/(Table1[[#This Row],[Store_Area]]*9)</f>
        <v>3.4735772357723578</v>
      </c>
      <c r="G331" s="2" t="str" cm="1">
        <f t="array" ref="G33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31" s="2" t="str" cm="1">
        <f t="array" ref="H33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31" s="2">
        <f>Table1[[#This Row],[Items_Available]]*Table1[[#This Row],[Store_Area]]</f>
        <v>3194720</v>
      </c>
    </row>
    <row r="332" spans="1:9" x14ac:dyDescent="0.25">
      <c r="A332">
        <v>331</v>
      </c>
      <c r="B332" s="2">
        <v>1060</v>
      </c>
      <c r="C332" s="2">
        <v>1273</v>
      </c>
      <c r="D332" s="2">
        <v>860</v>
      </c>
      <c r="E332" s="1">
        <v>57500</v>
      </c>
      <c r="F332" s="1">
        <f>Table1[[#This Row],[Store_Sales]]/(Table1[[#This Row],[Store_Area]]*9)</f>
        <v>6.0272536687631026</v>
      </c>
      <c r="G332" s="2" t="str" cm="1">
        <f t="array" ref="G33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32" s="2" t="str" cm="1">
        <f t="array" ref="H33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32" s="2">
        <f>Table1[[#This Row],[Items_Available]]*Table1[[#This Row],[Store_Area]]</f>
        <v>1349380</v>
      </c>
    </row>
    <row r="333" spans="1:9" x14ac:dyDescent="0.25">
      <c r="A333">
        <v>332</v>
      </c>
      <c r="B333" s="2">
        <v>1633</v>
      </c>
      <c r="C333" s="2">
        <v>1968</v>
      </c>
      <c r="D333" s="2">
        <v>330</v>
      </c>
      <c r="E333" s="1">
        <v>81470</v>
      </c>
      <c r="F333" s="1">
        <f>Table1[[#This Row],[Store_Sales]]/(Table1[[#This Row],[Store_Area]]*9)</f>
        <v>5.543308158127509</v>
      </c>
      <c r="G333" s="2" t="str" cm="1">
        <f t="array" ref="G33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33" s="2" t="str" cm="1">
        <f t="array" ref="H33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33" s="2">
        <f>Table1[[#This Row],[Items_Available]]*Table1[[#This Row],[Store_Area]]</f>
        <v>3213744</v>
      </c>
    </row>
    <row r="334" spans="1:9" x14ac:dyDescent="0.25">
      <c r="A334">
        <v>333</v>
      </c>
      <c r="B334" s="2">
        <v>1222</v>
      </c>
      <c r="C334" s="2">
        <v>1473</v>
      </c>
      <c r="D334" s="2">
        <v>630</v>
      </c>
      <c r="E334" s="1">
        <v>49570</v>
      </c>
      <c r="F334" s="1">
        <f>Table1[[#This Row],[Store_Sales]]/(Table1[[#This Row],[Store_Area]]*9)</f>
        <v>4.5071831242044009</v>
      </c>
      <c r="G334" s="2" t="str" cm="1">
        <f t="array" ref="G33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34" s="2" t="str" cm="1">
        <f t="array" ref="H33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34" s="2">
        <f>Table1[[#This Row],[Items_Available]]*Table1[[#This Row],[Store_Area]]</f>
        <v>1800006</v>
      </c>
    </row>
    <row r="335" spans="1:9" x14ac:dyDescent="0.25">
      <c r="A335">
        <v>334</v>
      </c>
      <c r="B335" s="2">
        <v>1619</v>
      </c>
      <c r="C335" s="2">
        <v>1957</v>
      </c>
      <c r="D335" s="2">
        <v>1280</v>
      </c>
      <c r="E335" s="1">
        <v>45580</v>
      </c>
      <c r="F335" s="1">
        <f>Table1[[#This Row],[Store_Sales]]/(Table1[[#This Row],[Store_Area]]*9)</f>
        <v>3.128131219545673</v>
      </c>
      <c r="G335" s="2" t="str" cm="1">
        <f t="array" ref="G33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35" s="2" t="str" cm="1">
        <f t="array" ref="H33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35" s="2">
        <f>Table1[[#This Row],[Items_Available]]*Table1[[#This Row],[Store_Area]]</f>
        <v>3168383</v>
      </c>
    </row>
    <row r="336" spans="1:9" x14ac:dyDescent="0.25">
      <c r="A336">
        <v>335</v>
      </c>
      <c r="B336" s="2">
        <v>1624</v>
      </c>
      <c r="C336" s="2">
        <v>1973</v>
      </c>
      <c r="D336" s="2">
        <v>1440</v>
      </c>
      <c r="E336" s="1">
        <v>44660</v>
      </c>
      <c r="F336" s="1">
        <f>Table1[[#This Row],[Store_Sales]]/(Table1[[#This Row],[Store_Area]]*9)</f>
        <v>3.0555555555555554</v>
      </c>
      <c r="G336" s="2" t="str" cm="1">
        <f t="array" ref="G33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36" s="2" t="str" cm="1">
        <f t="array" ref="H33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36" s="2">
        <f>Table1[[#This Row],[Items_Available]]*Table1[[#This Row],[Store_Area]]</f>
        <v>3204152</v>
      </c>
    </row>
    <row r="337" spans="1:9" x14ac:dyDescent="0.25">
      <c r="A337">
        <v>336</v>
      </c>
      <c r="B337" s="2">
        <v>1887</v>
      </c>
      <c r="C337" s="2">
        <v>2278</v>
      </c>
      <c r="D337" s="2">
        <v>570</v>
      </c>
      <c r="E337" s="1">
        <v>76240</v>
      </c>
      <c r="F337" s="1">
        <f>Table1[[#This Row],[Store_Sales]]/(Table1[[#This Row],[Store_Area]]*9)</f>
        <v>4.4891950774303719</v>
      </c>
      <c r="G337" s="2" t="str" cm="1">
        <f t="array" ref="G33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37" s="2" t="str" cm="1">
        <f t="array" ref="H33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37" s="2">
        <f>Table1[[#This Row],[Items_Available]]*Table1[[#This Row],[Store_Area]]</f>
        <v>4298586</v>
      </c>
    </row>
    <row r="338" spans="1:9" x14ac:dyDescent="0.25">
      <c r="A338">
        <v>337</v>
      </c>
      <c r="B338" s="2">
        <v>1320</v>
      </c>
      <c r="C338" s="2">
        <v>1583</v>
      </c>
      <c r="D338" s="2">
        <v>540</v>
      </c>
      <c r="E338" s="1">
        <v>43720</v>
      </c>
      <c r="F338" s="1">
        <f>Table1[[#This Row],[Store_Sales]]/(Table1[[#This Row],[Store_Area]]*9)</f>
        <v>3.6801346801346799</v>
      </c>
      <c r="G338" s="2" t="str" cm="1">
        <f t="array" ref="G33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38" s="2" t="str" cm="1">
        <f t="array" ref="H33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38" s="2">
        <f>Table1[[#This Row],[Items_Available]]*Table1[[#This Row],[Store_Area]]</f>
        <v>2089560</v>
      </c>
    </row>
    <row r="339" spans="1:9" x14ac:dyDescent="0.25">
      <c r="A339">
        <v>338</v>
      </c>
      <c r="B339" s="2">
        <v>1450</v>
      </c>
      <c r="C339" s="2">
        <v>1750</v>
      </c>
      <c r="D339" s="2">
        <v>480</v>
      </c>
      <c r="E339" s="1">
        <v>46700</v>
      </c>
      <c r="F339" s="1">
        <f>Table1[[#This Row],[Store_Sales]]/(Table1[[#This Row],[Store_Area]]*9)</f>
        <v>3.578544061302682</v>
      </c>
      <c r="G339" s="2" t="str" cm="1">
        <f t="array" ref="G33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39" s="2" t="str" cm="1">
        <f t="array" ref="H33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39" s="2">
        <f>Table1[[#This Row],[Items_Available]]*Table1[[#This Row],[Store_Area]]</f>
        <v>2537500</v>
      </c>
    </row>
    <row r="340" spans="1:9" x14ac:dyDescent="0.25">
      <c r="A340">
        <v>339</v>
      </c>
      <c r="B340" s="2">
        <v>1455</v>
      </c>
      <c r="C340" s="2">
        <v>1764</v>
      </c>
      <c r="D340" s="2">
        <v>390</v>
      </c>
      <c r="E340" s="1">
        <v>84690</v>
      </c>
      <c r="F340" s="1">
        <f>Table1[[#This Row],[Store_Sales]]/(Table1[[#This Row],[Store_Area]]*9)</f>
        <v>6.4673539518900345</v>
      </c>
      <c r="G340" s="2" t="str" cm="1">
        <f t="array" ref="G34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40" s="2" t="str" cm="1">
        <f t="array" ref="H34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40" s="2">
        <f>Table1[[#This Row],[Items_Available]]*Table1[[#This Row],[Store_Area]]</f>
        <v>2566620</v>
      </c>
    </row>
    <row r="341" spans="1:9" x14ac:dyDescent="0.25">
      <c r="A341">
        <v>340</v>
      </c>
      <c r="B341" s="2">
        <v>966</v>
      </c>
      <c r="C341" s="2">
        <v>1172</v>
      </c>
      <c r="D341" s="2">
        <v>900</v>
      </c>
      <c r="E341" s="1">
        <v>85470</v>
      </c>
      <c r="F341" s="1">
        <f>Table1[[#This Row],[Store_Sales]]/(Table1[[#This Row],[Store_Area]]*9)</f>
        <v>9.8309178743961354</v>
      </c>
      <c r="G341" s="2" t="str" cm="1">
        <f t="array" ref="G34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41" s="2" t="str" cm="1">
        <f t="array" ref="H34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41" s="2">
        <f>Table1[[#This Row],[Items_Available]]*Table1[[#This Row],[Store_Area]]</f>
        <v>1132152</v>
      </c>
    </row>
    <row r="342" spans="1:9" x14ac:dyDescent="0.25">
      <c r="A342">
        <v>341</v>
      </c>
      <c r="B342" s="2">
        <v>1922</v>
      </c>
      <c r="C342" s="2">
        <v>2290</v>
      </c>
      <c r="D342" s="2">
        <v>290</v>
      </c>
      <c r="E342" s="1">
        <v>80410</v>
      </c>
      <c r="F342" s="1">
        <f>Table1[[#This Row],[Store_Sales]]/(Table1[[#This Row],[Store_Area]]*9)</f>
        <v>4.6485142791074114</v>
      </c>
      <c r="G342" s="2" t="str" cm="1">
        <f t="array" ref="G34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42" s="2" t="str" cm="1">
        <f t="array" ref="H34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42" s="2">
        <f>Table1[[#This Row],[Items_Available]]*Table1[[#This Row],[Store_Area]]</f>
        <v>4401380</v>
      </c>
    </row>
    <row r="343" spans="1:9" x14ac:dyDescent="0.25">
      <c r="A343">
        <v>342</v>
      </c>
      <c r="B343" s="2">
        <v>1678</v>
      </c>
      <c r="C343" s="2">
        <v>1999</v>
      </c>
      <c r="D343" s="2">
        <v>740</v>
      </c>
      <c r="E343" s="1">
        <v>46650</v>
      </c>
      <c r="F343" s="1">
        <f>Table1[[#This Row],[Store_Sales]]/(Table1[[#This Row],[Store_Area]]*9)</f>
        <v>3.0889948351211758</v>
      </c>
      <c r="G343" s="2" t="str" cm="1">
        <f t="array" ref="G34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43" s="2" t="str" cm="1">
        <f t="array" ref="H34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43" s="2">
        <f>Table1[[#This Row],[Items_Available]]*Table1[[#This Row],[Store_Area]]</f>
        <v>3354322</v>
      </c>
    </row>
    <row r="344" spans="1:9" x14ac:dyDescent="0.25">
      <c r="A344">
        <v>343</v>
      </c>
      <c r="B344" s="2">
        <v>1638</v>
      </c>
      <c r="C344" s="2">
        <v>1952</v>
      </c>
      <c r="D344" s="2">
        <v>690</v>
      </c>
      <c r="E344" s="1">
        <v>81840</v>
      </c>
      <c r="F344" s="1">
        <f>Table1[[#This Row],[Store_Sales]]/(Table1[[#This Row],[Store_Area]]*9)</f>
        <v>5.5514855514855519</v>
      </c>
      <c r="G344" s="2" t="str" cm="1">
        <f t="array" ref="G34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44" s="2" t="str" cm="1">
        <f t="array" ref="H34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44" s="2">
        <f>Table1[[#This Row],[Items_Available]]*Table1[[#This Row],[Store_Area]]</f>
        <v>3197376</v>
      </c>
    </row>
    <row r="345" spans="1:9" x14ac:dyDescent="0.25">
      <c r="A345">
        <v>344</v>
      </c>
      <c r="B345" s="2">
        <v>1145</v>
      </c>
      <c r="C345" s="2">
        <v>1375</v>
      </c>
      <c r="D345" s="2">
        <v>950</v>
      </c>
      <c r="E345" s="1">
        <v>63590</v>
      </c>
      <c r="F345" s="1">
        <f>Table1[[#This Row],[Store_Sales]]/(Table1[[#This Row],[Store_Area]]*9)</f>
        <v>6.1707908782144587</v>
      </c>
      <c r="G345" s="2" t="str" cm="1">
        <f t="array" ref="G34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45" s="2" t="str" cm="1">
        <f t="array" ref="H34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45" s="2">
        <f>Table1[[#This Row],[Items_Available]]*Table1[[#This Row],[Store_Area]]</f>
        <v>1574375</v>
      </c>
    </row>
    <row r="346" spans="1:9" x14ac:dyDescent="0.25">
      <c r="A346">
        <v>345</v>
      </c>
      <c r="B346" s="2">
        <v>2004</v>
      </c>
      <c r="C346" s="2">
        <v>2390</v>
      </c>
      <c r="D346" s="2">
        <v>930</v>
      </c>
      <c r="E346" s="1">
        <v>50130</v>
      </c>
      <c r="F346" s="1">
        <f>Table1[[#This Row],[Store_Sales]]/(Table1[[#This Row],[Store_Area]]*9)</f>
        <v>2.7794411177644709</v>
      </c>
      <c r="G346" s="2" t="str" cm="1">
        <f t="array" ref="G34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46" s="2" t="str" cm="1">
        <f t="array" ref="H34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46" s="2">
        <f>Table1[[#This Row],[Items_Available]]*Table1[[#This Row],[Store_Area]]</f>
        <v>4789560</v>
      </c>
    </row>
    <row r="347" spans="1:9" x14ac:dyDescent="0.25">
      <c r="A347">
        <v>346</v>
      </c>
      <c r="B347" s="2">
        <v>1954</v>
      </c>
      <c r="C347" s="2">
        <v>2378</v>
      </c>
      <c r="D347" s="2">
        <v>810</v>
      </c>
      <c r="E347" s="1">
        <v>45820</v>
      </c>
      <c r="F347" s="1">
        <f>Table1[[#This Row],[Store_Sales]]/(Table1[[#This Row],[Store_Area]]*9)</f>
        <v>2.6054816331172526</v>
      </c>
      <c r="G347" s="2" t="str" cm="1">
        <f t="array" ref="G34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47" s="2" t="str" cm="1">
        <f t="array" ref="H34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47" s="2">
        <f>Table1[[#This Row],[Items_Available]]*Table1[[#This Row],[Store_Area]]</f>
        <v>4646612</v>
      </c>
    </row>
    <row r="348" spans="1:9" x14ac:dyDescent="0.25">
      <c r="A348">
        <v>347</v>
      </c>
      <c r="B348" s="2">
        <v>1577</v>
      </c>
      <c r="C348" s="2">
        <v>1879</v>
      </c>
      <c r="D348" s="2">
        <v>760</v>
      </c>
      <c r="E348" s="1">
        <v>86710</v>
      </c>
      <c r="F348" s="1">
        <f>Table1[[#This Row],[Store_Sales]]/(Table1[[#This Row],[Store_Area]]*9)</f>
        <v>6.1093496794194317</v>
      </c>
      <c r="G348" s="2" t="str" cm="1">
        <f t="array" ref="G34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48" s="2" t="str" cm="1">
        <f t="array" ref="H34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48" s="2">
        <f>Table1[[#This Row],[Items_Available]]*Table1[[#This Row],[Store_Area]]</f>
        <v>2963183</v>
      </c>
    </row>
    <row r="349" spans="1:9" x14ac:dyDescent="0.25">
      <c r="A349">
        <v>348</v>
      </c>
      <c r="B349" s="2">
        <v>1766</v>
      </c>
      <c r="C349" s="2">
        <v>2138</v>
      </c>
      <c r="D349" s="2">
        <v>580</v>
      </c>
      <c r="E349" s="1">
        <v>49980</v>
      </c>
      <c r="F349" s="1">
        <f>Table1[[#This Row],[Store_Sales]]/(Table1[[#This Row],[Store_Area]]*9)</f>
        <v>3.1445828614571538</v>
      </c>
      <c r="G349" s="2" t="str" cm="1">
        <f t="array" ref="G34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49" s="2" t="str" cm="1">
        <f t="array" ref="H34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49" s="2">
        <f>Table1[[#This Row],[Items_Available]]*Table1[[#This Row],[Store_Area]]</f>
        <v>3775708</v>
      </c>
    </row>
    <row r="350" spans="1:9" x14ac:dyDescent="0.25">
      <c r="A350">
        <v>349</v>
      </c>
      <c r="B350" s="2">
        <v>1362</v>
      </c>
      <c r="C350" s="2">
        <v>1634</v>
      </c>
      <c r="D350" s="2">
        <v>770</v>
      </c>
      <c r="E350" s="1">
        <v>82940</v>
      </c>
      <c r="F350" s="1">
        <f>Table1[[#This Row],[Store_Sales]]/(Table1[[#This Row],[Store_Area]]*9)</f>
        <v>6.7661935062816116</v>
      </c>
      <c r="G350" s="2" t="str" cm="1">
        <f t="array" ref="G35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50" s="2" t="str" cm="1">
        <f t="array" ref="H35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50" s="2">
        <f>Table1[[#This Row],[Items_Available]]*Table1[[#This Row],[Store_Area]]</f>
        <v>2225508</v>
      </c>
    </row>
    <row r="351" spans="1:9" x14ac:dyDescent="0.25">
      <c r="A351">
        <v>350</v>
      </c>
      <c r="B351" s="2">
        <v>1886</v>
      </c>
      <c r="C351" s="2">
        <v>2228</v>
      </c>
      <c r="D351" s="2">
        <v>1530</v>
      </c>
      <c r="E351" s="1">
        <v>40350</v>
      </c>
      <c r="F351" s="1">
        <f>Table1[[#This Row],[Store_Sales]]/(Table1[[#This Row],[Store_Area]]*9)</f>
        <v>2.3771650759985863</v>
      </c>
      <c r="G351" s="2" t="str" cm="1">
        <f t="array" ref="G35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51" s="2" t="str" cm="1">
        <f t="array" ref="H35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51" s="2">
        <f>Table1[[#This Row],[Items_Available]]*Table1[[#This Row],[Store_Area]]</f>
        <v>4202008</v>
      </c>
    </row>
    <row r="352" spans="1:9" x14ac:dyDescent="0.25">
      <c r="A352">
        <v>351</v>
      </c>
      <c r="B352" s="2">
        <v>1291</v>
      </c>
      <c r="C352" s="2">
        <v>1546</v>
      </c>
      <c r="D352" s="2">
        <v>420</v>
      </c>
      <c r="E352" s="1">
        <v>93950</v>
      </c>
      <c r="F352" s="1">
        <f>Table1[[#This Row],[Store_Sales]]/(Table1[[#This Row],[Store_Area]]*9)</f>
        <v>8.0858937946466991</v>
      </c>
      <c r="G352" s="2" t="str" cm="1">
        <f t="array" ref="G35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52" s="2" t="str" cm="1">
        <f t="array" ref="H35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52" s="2">
        <f>Table1[[#This Row],[Items_Available]]*Table1[[#This Row],[Store_Area]]</f>
        <v>1995886</v>
      </c>
    </row>
    <row r="353" spans="1:9" x14ac:dyDescent="0.25">
      <c r="A353">
        <v>352</v>
      </c>
      <c r="B353" s="2">
        <v>1584</v>
      </c>
      <c r="C353" s="2">
        <v>1897</v>
      </c>
      <c r="D353" s="2">
        <v>1210</v>
      </c>
      <c r="E353" s="1">
        <v>47310</v>
      </c>
      <c r="F353" s="1">
        <f>Table1[[#This Row],[Store_Sales]]/(Table1[[#This Row],[Store_Area]]*9)</f>
        <v>3.3186026936026938</v>
      </c>
      <c r="G353" s="2" t="str" cm="1">
        <f t="array" ref="G35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53" s="2" t="str" cm="1">
        <f t="array" ref="H35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53" s="2">
        <f>Table1[[#This Row],[Items_Available]]*Table1[[#This Row],[Store_Area]]</f>
        <v>3004848</v>
      </c>
    </row>
    <row r="354" spans="1:9" x14ac:dyDescent="0.25">
      <c r="A354">
        <v>353</v>
      </c>
      <c r="B354" s="2">
        <v>1397</v>
      </c>
      <c r="C354" s="2">
        <v>1686</v>
      </c>
      <c r="D354" s="2">
        <v>850</v>
      </c>
      <c r="E354" s="1">
        <v>21300</v>
      </c>
      <c r="F354" s="1">
        <f>Table1[[#This Row],[Store_Sales]]/(Table1[[#This Row],[Store_Area]]*9)</f>
        <v>1.6941064185158674</v>
      </c>
      <c r="G354" s="2" t="str" cm="1">
        <f t="array" ref="G35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54" s="2" t="str" cm="1">
        <f t="array" ref="H35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54" s="2">
        <f>Table1[[#This Row],[Items_Available]]*Table1[[#This Row],[Store_Area]]</f>
        <v>2355342</v>
      </c>
    </row>
    <row r="355" spans="1:9" x14ac:dyDescent="0.25">
      <c r="A355">
        <v>354</v>
      </c>
      <c r="B355" s="2">
        <v>1445</v>
      </c>
      <c r="C355" s="2">
        <v>1709</v>
      </c>
      <c r="D355" s="2">
        <v>1340</v>
      </c>
      <c r="E355" s="1">
        <v>62180</v>
      </c>
      <c r="F355" s="1">
        <f>Table1[[#This Row],[Store_Sales]]/(Table1[[#This Row],[Store_Area]]*9)</f>
        <v>4.7812379853902343</v>
      </c>
      <c r="G355" s="2" t="str" cm="1">
        <f t="array" ref="G35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55" s="2" t="str" cm="1">
        <f t="array" ref="H35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55" s="2">
        <f>Table1[[#This Row],[Items_Available]]*Table1[[#This Row],[Store_Area]]</f>
        <v>2469505</v>
      </c>
    </row>
    <row r="356" spans="1:9" x14ac:dyDescent="0.25">
      <c r="A356">
        <v>355</v>
      </c>
      <c r="B356" s="2">
        <v>1433</v>
      </c>
      <c r="C356" s="2">
        <v>1707</v>
      </c>
      <c r="D356" s="2">
        <v>1160</v>
      </c>
      <c r="E356" s="1">
        <v>61460</v>
      </c>
      <c r="F356" s="1">
        <f>Table1[[#This Row],[Store_Sales]]/(Table1[[#This Row],[Store_Area]]*9)</f>
        <v>4.7654493293013882</v>
      </c>
      <c r="G356" s="2" t="str" cm="1">
        <f t="array" ref="G35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56" s="2" t="str" cm="1">
        <f t="array" ref="H35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56" s="2">
        <f>Table1[[#This Row],[Items_Available]]*Table1[[#This Row],[Store_Area]]</f>
        <v>2446131</v>
      </c>
    </row>
    <row r="357" spans="1:9" x14ac:dyDescent="0.25">
      <c r="A357">
        <v>356</v>
      </c>
      <c r="B357" s="2">
        <v>1269</v>
      </c>
      <c r="C357" s="2">
        <v>1511</v>
      </c>
      <c r="D357" s="2">
        <v>500</v>
      </c>
      <c r="E357" s="1">
        <v>54360</v>
      </c>
      <c r="F357" s="1">
        <f>Table1[[#This Row],[Store_Sales]]/(Table1[[#This Row],[Store_Area]]*9)</f>
        <v>4.7596532702915679</v>
      </c>
      <c r="G357" s="2" t="str" cm="1">
        <f t="array" ref="G35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57" s="2" t="str" cm="1">
        <f t="array" ref="H35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57" s="2">
        <f>Table1[[#This Row],[Items_Available]]*Table1[[#This Row],[Store_Area]]</f>
        <v>1917459</v>
      </c>
    </row>
    <row r="358" spans="1:9" x14ac:dyDescent="0.25">
      <c r="A358">
        <v>357</v>
      </c>
      <c r="B358" s="2">
        <v>1798</v>
      </c>
      <c r="C358" s="2">
        <v>2134</v>
      </c>
      <c r="D358" s="2">
        <v>820</v>
      </c>
      <c r="E358" s="1">
        <v>72050</v>
      </c>
      <c r="F358" s="1">
        <f>Table1[[#This Row],[Store_Sales]]/(Table1[[#This Row],[Store_Area]]*9)</f>
        <v>4.4524780620442463</v>
      </c>
      <c r="G358" s="2" t="str" cm="1">
        <f t="array" ref="G35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58" s="2" t="str" cm="1">
        <f t="array" ref="H35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58" s="2">
        <f>Table1[[#This Row],[Items_Available]]*Table1[[#This Row],[Store_Area]]</f>
        <v>3836932</v>
      </c>
    </row>
    <row r="359" spans="1:9" x14ac:dyDescent="0.25">
      <c r="A359">
        <v>358</v>
      </c>
      <c r="B359" s="2">
        <v>1514</v>
      </c>
      <c r="C359" s="2">
        <v>1822</v>
      </c>
      <c r="D359" s="2">
        <v>670</v>
      </c>
      <c r="E359" s="1">
        <v>48090</v>
      </c>
      <c r="F359" s="1">
        <f>Table1[[#This Row],[Store_Sales]]/(Table1[[#This Row],[Store_Area]]*9)</f>
        <v>3.5292822545134301</v>
      </c>
      <c r="G359" s="2" t="str" cm="1">
        <f t="array" ref="G35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59" s="2" t="str" cm="1">
        <f t="array" ref="H35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59" s="2">
        <f>Table1[[#This Row],[Items_Available]]*Table1[[#This Row],[Store_Area]]</f>
        <v>2758508</v>
      </c>
    </row>
    <row r="360" spans="1:9" x14ac:dyDescent="0.25">
      <c r="A360">
        <v>359</v>
      </c>
      <c r="B360" s="2">
        <v>1015</v>
      </c>
      <c r="C360" s="2">
        <v>1216</v>
      </c>
      <c r="D360" s="2">
        <v>460</v>
      </c>
      <c r="E360" s="1">
        <v>27310</v>
      </c>
      <c r="F360" s="1">
        <f>Table1[[#This Row],[Store_Sales]]/(Table1[[#This Row],[Store_Area]]*9)</f>
        <v>2.9896004378762999</v>
      </c>
      <c r="G360" s="2" t="str" cm="1">
        <f t="array" ref="G36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60" s="2" t="str" cm="1">
        <f t="array" ref="H36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60" s="2">
        <f>Table1[[#This Row],[Items_Available]]*Table1[[#This Row],[Store_Area]]</f>
        <v>1234240</v>
      </c>
    </row>
    <row r="361" spans="1:9" x14ac:dyDescent="0.25">
      <c r="A361">
        <v>360</v>
      </c>
      <c r="B361" s="2">
        <v>1495</v>
      </c>
      <c r="C361" s="2">
        <v>1799</v>
      </c>
      <c r="D361" s="2">
        <v>950</v>
      </c>
      <c r="E361" s="1">
        <v>57160</v>
      </c>
      <c r="F361" s="1">
        <f>Table1[[#This Row],[Store_Sales]]/(Table1[[#This Row],[Store_Area]]*9)</f>
        <v>4.2482348569305088</v>
      </c>
      <c r="G361" s="2" t="str" cm="1">
        <f t="array" ref="G36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61" s="2" t="str" cm="1">
        <f t="array" ref="H36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61" s="2">
        <f>Table1[[#This Row],[Items_Available]]*Table1[[#This Row],[Store_Area]]</f>
        <v>2689505</v>
      </c>
    </row>
    <row r="362" spans="1:9" x14ac:dyDescent="0.25">
      <c r="A362">
        <v>361</v>
      </c>
      <c r="B362" s="2">
        <v>1759</v>
      </c>
      <c r="C362" s="2">
        <v>2095</v>
      </c>
      <c r="D362" s="2">
        <v>980</v>
      </c>
      <c r="E362" s="1">
        <v>34190</v>
      </c>
      <c r="F362" s="1">
        <f>Table1[[#This Row],[Store_Sales]]/(Table1[[#This Row],[Store_Area]]*9)</f>
        <v>2.1596866906702039</v>
      </c>
      <c r="G362" s="2" t="str" cm="1">
        <f t="array" ref="G36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62" s="2" t="str" cm="1">
        <f t="array" ref="H36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62" s="2">
        <f>Table1[[#This Row],[Items_Available]]*Table1[[#This Row],[Store_Area]]</f>
        <v>3685105</v>
      </c>
    </row>
    <row r="363" spans="1:9" x14ac:dyDescent="0.25">
      <c r="A363">
        <v>362</v>
      </c>
      <c r="B363" s="2">
        <v>1219</v>
      </c>
      <c r="C363" s="2">
        <v>1468</v>
      </c>
      <c r="D363" s="2">
        <v>850</v>
      </c>
      <c r="E363" s="1">
        <v>35600</v>
      </c>
      <c r="F363" s="1">
        <f>Table1[[#This Row],[Store_Sales]]/(Table1[[#This Row],[Store_Area]]*9)</f>
        <v>3.2449184212924984</v>
      </c>
      <c r="G363" s="2" t="str" cm="1">
        <f t="array" ref="G36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63" s="2" t="str" cm="1">
        <f t="array" ref="H36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63" s="2">
        <f>Table1[[#This Row],[Items_Available]]*Table1[[#This Row],[Store_Area]]</f>
        <v>1789492</v>
      </c>
    </row>
    <row r="364" spans="1:9" x14ac:dyDescent="0.25">
      <c r="A364">
        <v>363</v>
      </c>
      <c r="B364" s="2">
        <v>1571</v>
      </c>
      <c r="C364" s="2">
        <v>1877</v>
      </c>
      <c r="D364" s="2">
        <v>580</v>
      </c>
      <c r="E364" s="1">
        <v>54670</v>
      </c>
      <c r="F364" s="1">
        <f>Table1[[#This Row],[Store_Sales]]/(Table1[[#This Row],[Store_Area]]*9)</f>
        <v>3.8666100855788952</v>
      </c>
      <c r="G364" s="2" t="str" cm="1">
        <f t="array" ref="G36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64" s="2" t="str" cm="1">
        <f t="array" ref="H36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64" s="2">
        <f>Table1[[#This Row],[Items_Available]]*Table1[[#This Row],[Store_Area]]</f>
        <v>2948767</v>
      </c>
    </row>
    <row r="365" spans="1:9" x14ac:dyDescent="0.25">
      <c r="A365">
        <v>364</v>
      </c>
      <c r="B365" s="2">
        <v>1404</v>
      </c>
      <c r="C365" s="2">
        <v>1670</v>
      </c>
      <c r="D365" s="2">
        <v>620</v>
      </c>
      <c r="E365" s="1">
        <v>76730</v>
      </c>
      <c r="F365" s="1">
        <f>Table1[[#This Row],[Store_Sales]]/(Table1[[#This Row],[Store_Area]]*9)</f>
        <v>6.0723330167774616</v>
      </c>
      <c r="G365" s="2" t="str" cm="1">
        <f t="array" ref="G36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65" s="2" t="str" cm="1">
        <f t="array" ref="H36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65" s="2">
        <f>Table1[[#This Row],[Items_Available]]*Table1[[#This Row],[Store_Area]]</f>
        <v>2344680</v>
      </c>
    </row>
    <row r="366" spans="1:9" x14ac:dyDescent="0.25">
      <c r="A366">
        <v>365</v>
      </c>
      <c r="B366" s="2">
        <v>1124</v>
      </c>
      <c r="C366" s="2">
        <v>1369</v>
      </c>
      <c r="D366" s="2">
        <v>650</v>
      </c>
      <c r="E366" s="1">
        <v>63540</v>
      </c>
      <c r="F366" s="1">
        <f>Table1[[#This Row],[Store_Sales]]/(Table1[[#This Row],[Store_Area]]*9)</f>
        <v>6.2811387900355875</v>
      </c>
      <c r="G366" s="2" t="str" cm="1">
        <f t="array" ref="G36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66" s="2" t="str" cm="1">
        <f t="array" ref="H36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66" s="2">
        <f>Table1[[#This Row],[Items_Available]]*Table1[[#This Row],[Store_Area]]</f>
        <v>1538756</v>
      </c>
    </row>
    <row r="367" spans="1:9" x14ac:dyDescent="0.25">
      <c r="A367">
        <v>366</v>
      </c>
      <c r="B367" s="2">
        <v>1514</v>
      </c>
      <c r="C367" s="2">
        <v>1837</v>
      </c>
      <c r="D367" s="2">
        <v>1130</v>
      </c>
      <c r="E367" s="1">
        <v>36690</v>
      </c>
      <c r="F367" s="1">
        <f>Table1[[#This Row],[Store_Sales]]/(Table1[[#This Row],[Store_Area]]*9)</f>
        <v>2.692646411272567</v>
      </c>
      <c r="G367" s="2" t="str" cm="1">
        <f t="array" ref="G36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67" s="2" t="str" cm="1">
        <f t="array" ref="H36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67" s="2">
        <f>Table1[[#This Row],[Items_Available]]*Table1[[#This Row],[Store_Area]]</f>
        <v>2781218</v>
      </c>
    </row>
    <row r="368" spans="1:9" x14ac:dyDescent="0.25">
      <c r="A368">
        <v>367</v>
      </c>
      <c r="B368" s="2">
        <v>1207</v>
      </c>
      <c r="C368" s="2">
        <v>1476</v>
      </c>
      <c r="D368" s="2">
        <v>720</v>
      </c>
      <c r="E368" s="1">
        <v>87370</v>
      </c>
      <c r="F368" s="1">
        <f>Table1[[#This Row],[Store_Sales]]/(Table1[[#This Row],[Store_Area]]*9)</f>
        <v>8.0428979103378442</v>
      </c>
      <c r="G368" s="2" t="str" cm="1">
        <f t="array" ref="G36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68" s="2" t="str" cm="1">
        <f t="array" ref="H36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68" s="2">
        <f>Table1[[#This Row],[Items_Available]]*Table1[[#This Row],[Store_Area]]</f>
        <v>1781532</v>
      </c>
    </row>
    <row r="369" spans="1:9" x14ac:dyDescent="0.25">
      <c r="A369">
        <v>368</v>
      </c>
      <c r="B369" s="2">
        <v>1484</v>
      </c>
      <c r="C369" s="2">
        <v>1774</v>
      </c>
      <c r="D369" s="2">
        <v>940</v>
      </c>
      <c r="E369" s="1">
        <v>59800</v>
      </c>
      <c r="F369" s="1">
        <f>Table1[[#This Row],[Store_Sales]]/(Table1[[#This Row],[Store_Area]]*9)</f>
        <v>4.4773884396525903</v>
      </c>
      <c r="G369" s="2" t="str" cm="1">
        <f t="array" ref="G36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69" s="2" t="str" cm="1">
        <f t="array" ref="H36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69" s="2">
        <f>Table1[[#This Row],[Items_Available]]*Table1[[#This Row],[Store_Area]]</f>
        <v>2632616</v>
      </c>
    </row>
    <row r="370" spans="1:9" x14ac:dyDescent="0.25">
      <c r="A370">
        <v>369</v>
      </c>
      <c r="B370" s="2">
        <v>1398</v>
      </c>
      <c r="C370" s="2">
        <v>1678</v>
      </c>
      <c r="D370" s="2">
        <v>920</v>
      </c>
      <c r="E370" s="1">
        <v>48030</v>
      </c>
      <c r="F370" s="1">
        <f>Table1[[#This Row],[Store_Sales]]/(Table1[[#This Row],[Store_Area]]*9)</f>
        <v>3.8173581306628517</v>
      </c>
      <c r="G370" s="2" t="str" cm="1">
        <f t="array" ref="G37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70" s="2" t="str" cm="1">
        <f t="array" ref="H37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70" s="2">
        <f>Table1[[#This Row],[Items_Available]]*Table1[[#This Row],[Store_Area]]</f>
        <v>2345844</v>
      </c>
    </row>
    <row r="371" spans="1:9" x14ac:dyDescent="0.25">
      <c r="A371">
        <v>370</v>
      </c>
      <c r="B371" s="2">
        <v>1769</v>
      </c>
      <c r="C371" s="2">
        <v>2112</v>
      </c>
      <c r="D371" s="2">
        <v>660</v>
      </c>
      <c r="E371" s="1">
        <v>96650</v>
      </c>
      <c r="F371" s="1">
        <f>Table1[[#This Row],[Store_Sales]]/(Table1[[#This Row],[Store_Area]]*9)</f>
        <v>6.0705985804911755</v>
      </c>
      <c r="G371" s="2" t="str" cm="1">
        <f t="array" ref="G37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71" s="2" t="str" cm="1">
        <f t="array" ref="H37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71" s="2">
        <f>Table1[[#This Row],[Items_Available]]*Table1[[#This Row],[Store_Area]]</f>
        <v>3736128</v>
      </c>
    </row>
    <row r="372" spans="1:9" x14ac:dyDescent="0.25">
      <c r="A372">
        <v>371</v>
      </c>
      <c r="B372" s="2">
        <v>1111</v>
      </c>
      <c r="C372" s="2">
        <v>1322</v>
      </c>
      <c r="D372" s="2">
        <v>610</v>
      </c>
      <c r="E372" s="1">
        <v>65500</v>
      </c>
      <c r="F372" s="1">
        <f>Table1[[#This Row],[Store_Sales]]/(Table1[[#This Row],[Store_Area]]*9)</f>
        <v>6.5506550655065503</v>
      </c>
      <c r="G372" s="2" t="str" cm="1">
        <f t="array" ref="G37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72" s="2" t="str" cm="1">
        <f t="array" ref="H37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72" s="2">
        <f>Table1[[#This Row],[Items_Available]]*Table1[[#This Row],[Store_Area]]</f>
        <v>1468742</v>
      </c>
    </row>
    <row r="373" spans="1:9" x14ac:dyDescent="0.25">
      <c r="A373">
        <v>372</v>
      </c>
      <c r="B373" s="2">
        <v>1078</v>
      </c>
      <c r="C373" s="2">
        <v>1305</v>
      </c>
      <c r="D373" s="2">
        <v>1190</v>
      </c>
      <c r="E373" s="1">
        <v>55530</v>
      </c>
      <c r="F373" s="1">
        <f>Table1[[#This Row],[Store_Sales]]/(Table1[[#This Row],[Store_Area]]*9)</f>
        <v>5.7235621521335807</v>
      </c>
      <c r="G373" s="2" t="str" cm="1">
        <f t="array" ref="G37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73" s="2" t="str" cm="1">
        <f t="array" ref="H37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73" s="2">
        <f>Table1[[#This Row],[Items_Available]]*Table1[[#This Row],[Store_Area]]</f>
        <v>1406790</v>
      </c>
    </row>
    <row r="374" spans="1:9" x14ac:dyDescent="0.25">
      <c r="A374">
        <v>373</v>
      </c>
      <c r="B374" s="2">
        <v>1876</v>
      </c>
      <c r="C374" s="2">
        <v>2254</v>
      </c>
      <c r="D374" s="2">
        <v>1340</v>
      </c>
      <c r="E374" s="1">
        <v>21650</v>
      </c>
      <c r="F374" s="1">
        <f>Table1[[#This Row],[Store_Sales]]/(Table1[[#This Row],[Store_Area]]*9)</f>
        <v>1.2822790807865434</v>
      </c>
      <c r="G374" s="2" t="str" cm="1">
        <f t="array" ref="G37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74" s="2" t="str" cm="1">
        <f t="array" ref="H37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74" s="2">
        <f>Table1[[#This Row],[Items_Available]]*Table1[[#This Row],[Store_Area]]</f>
        <v>4228504</v>
      </c>
    </row>
    <row r="375" spans="1:9" x14ac:dyDescent="0.25">
      <c r="A375">
        <v>374</v>
      </c>
      <c r="B375" s="2">
        <v>1909</v>
      </c>
      <c r="C375" s="2">
        <v>2306</v>
      </c>
      <c r="D375" s="2">
        <v>820</v>
      </c>
      <c r="E375" s="1">
        <v>31940</v>
      </c>
      <c r="F375" s="1">
        <f>Table1[[#This Row],[Store_Sales]]/(Table1[[#This Row],[Store_Area]]*9)</f>
        <v>1.8590303241953321</v>
      </c>
      <c r="G375" s="2" t="str" cm="1">
        <f t="array" ref="G37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75" s="2" t="str" cm="1">
        <f t="array" ref="H37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75" s="2">
        <f>Table1[[#This Row],[Items_Available]]*Table1[[#This Row],[Store_Area]]</f>
        <v>4402154</v>
      </c>
    </row>
    <row r="376" spans="1:9" x14ac:dyDescent="0.25">
      <c r="A376">
        <v>375</v>
      </c>
      <c r="B376" s="2">
        <v>1940</v>
      </c>
      <c r="C376" s="2">
        <v>2343</v>
      </c>
      <c r="D376" s="2">
        <v>1130</v>
      </c>
      <c r="E376" s="1">
        <v>84690</v>
      </c>
      <c r="F376" s="1">
        <f>Table1[[#This Row],[Store_Sales]]/(Table1[[#This Row],[Store_Area]]*9)</f>
        <v>4.8505154639175254</v>
      </c>
      <c r="G376" s="2" t="str" cm="1">
        <f t="array" ref="G37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76" s="2" t="str" cm="1">
        <f t="array" ref="H37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76" s="2">
        <f>Table1[[#This Row],[Items_Available]]*Table1[[#This Row],[Store_Area]]</f>
        <v>4545420</v>
      </c>
    </row>
    <row r="377" spans="1:9" x14ac:dyDescent="0.25">
      <c r="A377">
        <v>376</v>
      </c>
      <c r="B377" s="2">
        <v>1391</v>
      </c>
      <c r="C377" s="2">
        <v>1683</v>
      </c>
      <c r="D377" s="2">
        <v>890</v>
      </c>
      <c r="E377" s="1">
        <v>68390</v>
      </c>
      <c r="F377" s="1">
        <f>Table1[[#This Row],[Store_Sales]]/(Table1[[#This Row],[Store_Area]]*9)</f>
        <v>5.4628963974758369</v>
      </c>
      <c r="G377" s="2" t="str" cm="1">
        <f t="array" ref="G37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77" s="2" t="str" cm="1">
        <f t="array" ref="H37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77" s="2">
        <f>Table1[[#This Row],[Items_Available]]*Table1[[#This Row],[Store_Area]]</f>
        <v>2341053</v>
      </c>
    </row>
    <row r="378" spans="1:9" x14ac:dyDescent="0.25">
      <c r="A378">
        <v>377</v>
      </c>
      <c r="B378" s="2">
        <v>1496</v>
      </c>
      <c r="C378" s="2">
        <v>1774</v>
      </c>
      <c r="D378" s="2">
        <v>810</v>
      </c>
      <c r="E378" s="1">
        <v>75490</v>
      </c>
      <c r="F378" s="1">
        <f>Table1[[#This Row],[Store_Sales]]/(Table1[[#This Row],[Store_Area]]*9)</f>
        <v>5.606803327391563</v>
      </c>
      <c r="G378" s="2" t="str" cm="1">
        <f t="array" ref="G37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78" s="2" t="str" cm="1">
        <f t="array" ref="H37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78" s="2">
        <f>Table1[[#This Row],[Items_Available]]*Table1[[#This Row],[Store_Area]]</f>
        <v>2653904</v>
      </c>
    </row>
    <row r="379" spans="1:9" x14ac:dyDescent="0.25">
      <c r="A379">
        <v>378</v>
      </c>
      <c r="B379" s="2">
        <v>1412</v>
      </c>
      <c r="C379" s="2">
        <v>1699</v>
      </c>
      <c r="D379" s="2">
        <v>680</v>
      </c>
      <c r="E379" s="1">
        <v>39200</v>
      </c>
      <c r="F379" s="1">
        <f>Table1[[#This Row],[Store_Sales]]/(Table1[[#This Row],[Store_Area]]*9)</f>
        <v>3.0846710733396288</v>
      </c>
      <c r="G379" s="2" t="str" cm="1">
        <f t="array" ref="G37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79" s="2" t="str" cm="1">
        <f t="array" ref="H37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79" s="2">
        <f>Table1[[#This Row],[Items_Available]]*Table1[[#This Row],[Store_Area]]</f>
        <v>2398988</v>
      </c>
    </row>
    <row r="380" spans="1:9" x14ac:dyDescent="0.25">
      <c r="A380">
        <v>379</v>
      </c>
      <c r="B380" s="2">
        <v>1121</v>
      </c>
      <c r="C380" s="2">
        <v>1345</v>
      </c>
      <c r="D380" s="2">
        <v>320</v>
      </c>
      <c r="E380" s="1">
        <v>85670</v>
      </c>
      <c r="F380" s="1">
        <f>Table1[[#This Row],[Store_Sales]]/(Table1[[#This Row],[Store_Area]]*9)</f>
        <v>8.4914263058776882</v>
      </c>
      <c r="G380" s="2" t="str" cm="1">
        <f t="array" ref="G38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80" s="2" t="str" cm="1">
        <f t="array" ref="H38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80" s="2">
        <f>Table1[[#This Row],[Items_Available]]*Table1[[#This Row],[Store_Area]]</f>
        <v>1507745</v>
      </c>
    </row>
    <row r="381" spans="1:9" x14ac:dyDescent="0.25">
      <c r="A381">
        <v>380</v>
      </c>
      <c r="B381" s="2">
        <v>1691</v>
      </c>
      <c r="C381" s="2">
        <v>2026</v>
      </c>
      <c r="D381" s="2">
        <v>700</v>
      </c>
      <c r="E381" s="1">
        <v>60530</v>
      </c>
      <c r="F381" s="1">
        <f>Table1[[#This Row],[Store_Sales]]/(Table1[[#This Row],[Store_Area]]*9)</f>
        <v>3.9772652605296011</v>
      </c>
      <c r="G381" s="2" t="str" cm="1">
        <f t="array" ref="G38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81" s="2" t="str" cm="1">
        <f t="array" ref="H38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81" s="2">
        <f>Table1[[#This Row],[Items_Available]]*Table1[[#This Row],[Store_Area]]</f>
        <v>3425966</v>
      </c>
    </row>
    <row r="382" spans="1:9" x14ac:dyDescent="0.25">
      <c r="A382">
        <v>381</v>
      </c>
      <c r="B382" s="2">
        <v>1599</v>
      </c>
      <c r="C382" s="2">
        <v>1946</v>
      </c>
      <c r="D382" s="2">
        <v>940</v>
      </c>
      <c r="E382" s="1">
        <v>78090</v>
      </c>
      <c r="F382" s="1">
        <f>Table1[[#This Row],[Store_Sales]]/(Table1[[#This Row],[Store_Area]]*9)</f>
        <v>5.4263081092349381</v>
      </c>
      <c r="G382" s="2" t="str" cm="1">
        <f t="array" ref="G38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82" s="2" t="str" cm="1">
        <f t="array" ref="H38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82" s="2">
        <f>Table1[[#This Row],[Items_Available]]*Table1[[#This Row],[Store_Area]]</f>
        <v>3111654</v>
      </c>
    </row>
    <row r="383" spans="1:9" x14ac:dyDescent="0.25">
      <c r="A383">
        <v>382</v>
      </c>
      <c r="B383" s="2">
        <v>1208</v>
      </c>
      <c r="C383" s="2">
        <v>1467</v>
      </c>
      <c r="D383" s="2">
        <v>910</v>
      </c>
      <c r="E383" s="1">
        <v>50720</v>
      </c>
      <c r="F383" s="1">
        <f>Table1[[#This Row],[Store_Sales]]/(Table1[[#This Row],[Store_Area]]*9)</f>
        <v>4.6651949963208246</v>
      </c>
      <c r="G383" s="2" t="str" cm="1">
        <f t="array" ref="G38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83" s="2" t="str" cm="1">
        <f t="array" ref="H38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83" s="2">
        <f>Table1[[#This Row],[Items_Available]]*Table1[[#This Row],[Store_Area]]</f>
        <v>1772136</v>
      </c>
    </row>
    <row r="384" spans="1:9" x14ac:dyDescent="0.25">
      <c r="A384">
        <v>383</v>
      </c>
      <c r="B384" s="2">
        <v>1454</v>
      </c>
      <c r="C384" s="2">
        <v>1737</v>
      </c>
      <c r="D384" s="2">
        <v>870</v>
      </c>
      <c r="E384" s="1">
        <v>23090</v>
      </c>
      <c r="F384" s="1">
        <f>Table1[[#This Row],[Store_Sales]]/(Table1[[#This Row],[Store_Area]]*9)</f>
        <v>1.7644811248662693</v>
      </c>
      <c r="G384" s="2" t="str" cm="1">
        <f t="array" ref="G38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84" s="2" t="str" cm="1">
        <f t="array" ref="H38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84" s="2">
        <f>Table1[[#This Row],[Items_Available]]*Table1[[#This Row],[Store_Area]]</f>
        <v>2525598</v>
      </c>
    </row>
    <row r="385" spans="1:9" x14ac:dyDescent="0.25">
      <c r="A385">
        <v>384</v>
      </c>
      <c r="B385" s="2">
        <v>1555</v>
      </c>
      <c r="C385" s="2">
        <v>1881</v>
      </c>
      <c r="D385" s="2">
        <v>1260</v>
      </c>
      <c r="E385" s="1">
        <v>91360</v>
      </c>
      <c r="F385" s="1">
        <f>Table1[[#This Row],[Store_Sales]]/(Table1[[#This Row],[Store_Area]]*9)</f>
        <v>6.5280457306180777</v>
      </c>
      <c r="G385" s="2" t="str" cm="1">
        <f t="array" ref="G38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85" s="2" t="str" cm="1">
        <f t="array" ref="H38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85" s="2">
        <f>Table1[[#This Row],[Items_Available]]*Table1[[#This Row],[Store_Area]]</f>
        <v>2924955</v>
      </c>
    </row>
    <row r="386" spans="1:9" x14ac:dyDescent="0.25">
      <c r="A386">
        <v>385</v>
      </c>
      <c r="B386" s="2">
        <v>1554</v>
      </c>
      <c r="C386" s="2">
        <v>1852</v>
      </c>
      <c r="D386" s="2">
        <v>440</v>
      </c>
      <c r="E386" s="1">
        <v>48120</v>
      </c>
      <c r="F386" s="1">
        <f>Table1[[#This Row],[Store_Sales]]/(Table1[[#This Row],[Store_Area]]*9)</f>
        <v>3.4405834405834406</v>
      </c>
      <c r="G386" s="2" t="str" cm="1">
        <f t="array" ref="G38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86" s="2" t="str" cm="1">
        <f t="array" ref="H38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86" s="2">
        <f>Table1[[#This Row],[Items_Available]]*Table1[[#This Row],[Store_Area]]</f>
        <v>2878008</v>
      </c>
    </row>
    <row r="387" spans="1:9" x14ac:dyDescent="0.25">
      <c r="A387">
        <v>386</v>
      </c>
      <c r="B387" s="2">
        <v>1491</v>
      </c>
      <c r="C387" s="2">
        <v>1800</v>
      </c>
      <c r="D387" s="2">
        <v>980</v>
      </c>
      <c r="E387" s="1">
        <v>75620</v>
      </c>
      <c r="F387" s="1">
        <f>Table1[[#This Row],[Store_Sales]]/(Table1[[#This Row],[Store_Area]]*9)</f>
        <v>5.6352932409270435</v>
      </c>
      <c r="G387" s="2" t="str" cm="1">
        <f t="array" ref="G38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87" s="2" t="str" cm="1">
        <f t="array" ref="H38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87" s="2">
        <f>Table1[[#This Row],[Items_Available]]*Table1[[#This Row],[Store_Area]]</f>
        <v>2683800</v>
      </c>
    </row>
    <row r="388" spans="1:9" x14ac:dyDescent="0.25">
      <c r="A388">
        <v>387</v>
      </c>
      <c r="B388" s="2">
        <v>1415</v>
      </c>
      <c r="C388" s="2">
        <v>1697</v>
      </c>
      <c r="D388" s="2">
        <v>1200</v>
      </c>
      <c r="E388" s="1">
        <v>39420</v>
      </c>
      <c r="F388" s="1">
        <f>Table1[[#This Row],[Store_Sales]]/(Table1[[#This Row],[Store_Area]]*9)</f>
        <v>3.0954063604240281</v>
      </c>
      <c r="G388" s="2" t="str" cm="1">
        <f t="array" ref="G38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88" s="2" t="str" cm="1">
        <f t="array" ref="H38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88" s="2">
        <f>Table1[[#This Row],[Items_Available]]*Table1[[#This Row],[Store_Area]]</f>
        <v>2401255</v>
      </c>
    </row>
    <row r="389" spans="1:9" x14ac:dyDescent="0.25">
      <c r="A389">
        <v>388</v>
      </c>
      <c r="B389" s="2">
        <v>1487</v>
      </c>
      <c r="C389" s="2">
        <v>1801</v>
      </c>
      <c r="D389" s="2">
        <v>890</v>
      </c>
      <c r="E389" s="1">
        <v>51130</v>
      </c>
      <c r="F389" s="1">
        <f>Table1[[#This Row],[Store_Sales]]/(Table1[[#This Row],[Store_Area]]*9)</f>
        <v>3.8205185683329597</v>
      </c>
      <c r="G389" s="2" t="str" cm="1">
        <f t="array" ref="G38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89" s="2" t="str" cm="1">
        <f t="array" ref="H38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89" s="2">
        <f>Table1[[#This Row],[Items_Available]]*Table1[[#This Row],[Store_Area]]</f>
        <v>2678087</v>
      </c>
    </row>
    <row r="390" spans="1:9" x14ac:dyDescent="0.25">
      <c r="A390">
        <v>389</v>
      </c>
      <c r="B390" s="2">
        <v>1339</v>
      </c>
      <c r="C390" s="2">
        <v>1589</v>
      </c>
      <c r="D390" s="2">
        <v>1050</v>
      </c>
      <c r="E390" s="1">
        <v>33890</v>
      </c>
      <c r="F390" s="1">
        <f>Table1[[#This Row],[Store_Sales]]/(Table1[[#This Row],[Store_Area]]*9)</f>
        <v>2.8122147539623268</v>
      </c>
      <c r="G390" s="2" t="str" cm="1">
        <f t="array" ref="G39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90" s="2" t="str" cm="1">
        <f t="array" ref="H39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90" s="2">
        <f>Table1[[#This Row],[Items_Available]]*Table1[[#This Row],[Store_Area]]</f>
        <v>2127671</v>
      </c>
    </row>
    <row r="391" spans="1:9" x14ac:dyDescent="0.25">
      <c r="A391">
        <v>390</v>
      </c>
      <c r="B391" s="2">
        <v>1320</v>
      </c>
      <c r="C391" s="2">
        <v>1562</v>
      </c>
      <c r="D391" s="2">
        <v>610</v>
      </c>
      <c r="E391" s="1">
        <v>87170</v>
      </c>
      <c r="F391" s="1">
        <f>Table1[[#This Row],[Store_Sales]]/(Table1[[#This Row],[Store_Area]]*9)</f>
        <v>7.3375420875420874</v>
      </c>
      <c r="G391" s="2" t="str" cm="1">
        <f t="array" ref="G39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91" s="2" t="str" cm="1">
        <f t="array" ref="H39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91" s="2">
        <f>Table1[[#This Row],[Items_Available]]*Table1[[#This Row],[Store_Area]]</f>
        <v>2061840</v>
      </c>
    </row>
    <row r="392" spans="1:9" x14ac:dyDescent="0.25">
      <c r="A392">
        <v>391</v>
      </c>
      <c r="B392" s="2">
        <v>1509</v>
      </c>
      <c r="C392" s="2">
        <v>1799</v>
      </c>
      <c r="D392" s="2">
        <v>960</v>
      </c>
      <c r="E392" s="1">
        <v>38600</v>
      </c>
      <c r="F392" s="1">
        <f>Table1[[#This Row],[Store_Sales]]/(Table1[[#This Row],[Store_Area]]*9)</f>
        <v>2.8422060231205362</v>
      </c>
      <c r="G392" s="2" t="str" cm="1">
        <f t="array" ref="G39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92" s="2" t="str" cm="1">
        <f t="array" ref="H39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92" s="2">
        <f>Table1[[#This Row],[Items_Available]]*Table1[[#This Row],[Store_Area]]</f>
        <v>2714691</v>
      </c>
    </row>
    <row r="393" spans="1:9" x14ac:dyDescent="0.25">
      <c r="A393">
        <v>392</v>
      </c>
      <c r="B393" s="2">
        <v>1406</v>
      </c>
      <c r="C393" s="2">
        <v>1680</v>
      </c>
      <c r="D393" s="2">
        <v>860</v>
      </c>
      <c r="E393" s="1">
        <v>60980</v>
      </c>
      <c r="F393" s="1">
        <f>Table1[[#This Row],[Store_Sales]]/(Table1[[#This Row],[Store_Area]]*9)</f>
        <v>4.8190295558716612</v>
      </c>
      <c r="G393" s="2" t="str" cm="1">
        <f t="array" ref="G39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93" s="2" t="str" cm="1">
        <f t="array" ref="H39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93" s="2">
        <f>Table1[[#This Row],[Items_Available]]*Table1[[#This Row],[Store_Area]]</f>
        <v>2362080</v>
      </c>
    </row>
    <row r="394" spans="1:9" x14ac:dyDescent="0.25">
      <c r="A394">
        <v>393</v>
      </c>
      <c r="B394" s="2">
        <v>1264</v>
      </c>
      <c r="C394" s="2">
        <v>1502</v>
      </c>
      <c r="D394" s="2">
        <v>800</v>
      </c>
      <c r="E394" s="1">
        <v>79410</v>
      </c>
      <c r="F394" s="1">
        <f>Table1[[#This Row],[Store_Sales]]/(Table1[[#This Row],[Store_Area]]*9)</f>
        <v>6.9804852320675108</v>
      </c>
      <c r="G394" s="2" t="str" cm="1">
        <f t="array" ref="G39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94" s="2" t="str" cm="1">
        <f t="array" ref="H39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94" s="2">
        <f>Table1[[#This Row],[Items_Available]]*Table1[[#This Row],[Store_Area]]</f>
        <v>1898528</v>
      </c>
    </row>
    <row r="395" spans="1:9" x14ac:dyDescent="0.25">
      <c r="A395">
        <v>394</v>
      </c>
      <c r="B395" s="2">
        <v>1905</v>
      </c>
      <c r="C395" s="2">
        <v>2280</v>
      </c>
      <c r="D395" s="2">
        <v>1060</v>
      </c>
      <c r="E395" s="1">
        <v>82350</v>
      </c>
      <c r="F395" s="1">
        <f>Table1[[#This Row],[Store_Sales]]/(Table1[[#This Row],[Store_Area]]*9)</f>
        <v>4.8031496062992129</v>
      </c>
      <c r="G395" s="2" t="str" cm="1">
        <f t="array" ref="G39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95" s="2" t="str" cm="1">
        <f t="array" ref="H39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95" s="2">
        <f>Table1[[#This Row],[Items_Available]]*Table1[[#This Row],[Store_Area]]</f>
        <v>4343400</v>
      </c>
    </row>
    <row r="396" spans="1:9" x14ac:dyDescent="0.25">
      <c r="A396">
        <v>395</v>
      </c>
      <c r="B396" s="2">
        <v>1209</v>
      </c>
      <c r="C396" s="2">
        <v>1464</v>
      </c>
      <c r="D396" s="2">
        <v>600</v>
      </c>
      <c r="E396" s="1">
        <v>36740</v>
      </c>
      <c r="F396" s="1">
        <f>Table1[[#This Row],[Store_Sales]]/(Table1[[#This Row],[Store_Area]]*9)</f>
        <v>3.3765278926569251</v>
      </c>
      <c r="G396" s="2" t="str" cm="1">
        <f t="array" ref="G39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96" s="2" t="str" cm="1">
        <f t="array" ref="H39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96" s="2">
        <f>Table1[[#This Row],[Items_Available]]*Table1[[#This Row],[Store_Area]]</f>
        <v>1769976</v>
      </c>
    </row>
    <row r="397" spans="1:9" x14ac:dyDescent="0.25">
      <c r="A397">
        <v>396</v>
      </c>
      <c r="B397" s="2">
        <v>1546</v>
      </c>
      <c r="C397" s="2">
        <v>1829</v>
      </c>
      <c r="D397" s="2">
        <v>380</v>
      </c>
      <c r="E397" s="1">
        <v>27720</v>
      </c>
      <c r="F397" s="1">
        <f>Table1[[#This Row],[Store_Sales]]/(Table1[[#This Row],[Store_Area]]*9)</f>
        <v>1.9922380336351875</v>
      </c>
      <c r="G397" s="2" t="str" cm="1">
        <f t="array" ref="G39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97" s="2" t="str" cm="1">
        <f t="array" ref="H39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97" s="2">
        <f>Table1[[#This Row],[Items_Available]]*Table1[[#This Row],[Store_Area]]</f>
        <v>2827634</v>
      </c>
    </row>
    <row r="398" spans="1:9" x14ac:dyDescent="0.25">
      <c r="A398">
        <v>397</v>
      </c>
      <c r="B398" s="2">
        <v>1689</v>
      </c>
      <c r="C398" s="2">
        <v>2044</v>
      </c>
      <c r="D398" s="2">
        <v>1140</v>
      </c>
      <c r="E398" s="1">
        <v>32260</v>
      </c>
      <c r="F398" s="1">
        <f>Table1[[#This Row],[Store_Sales]]/(Table1[[#This Row],[Store_Area]]*9)</f>
        <v>2.1222288007367935</v>
      </c>
      <c r="G398" s="2" t="str" cm="1">
        <f t="array" ref="G39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98" s="2" t="str" cm="1">
        <f t="array" ref="H39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98" s="2">
        <f>Table1[[#This Row],[Items_Available]]*Table1[[#This Row],[Store_Area]]</f>
        <v>3452316</v>
      </c>
    </row>
    <row r="399" spans="1:9" x14ac:dyDescent="0.25">
      <c r="A399">
        <v>398</v>
      </c>
      <c r="B399" s="2">
        <v>1153</v>
      </c>
      <c r="C399" s="2">
        <v>1381</v>
      </c>
      <c r="D399" s="2">
        <v>730</v>
      </c>
      <c r="E399" s="1">
        <v>53270</v>
      </c>
      <c r="F399" s="1">
        <f>Table1[[#This Row],[Store_Sales]]/(Table1[[#This Row],[Store_Area]]*9)</f>
        <v>5.1334682470848989</v>
      </c>
      <c r="G399" s="2" t="str" cm="1">
        <f t="array" ref="G39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99" s="2" t="str" cm="1">
        <f t="array" ref="H39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99" s="2">
        <f>Table1[[#This Row],[Items_Available]]*Table1[[#This Row],[Store_Area]]</f>
        <v>1592293</v>
      </c>
    </row>
    <row r="400" spans="1:9" x14ac:dyDescent="0.25">
      <c r="A400">
        <v>399</v>
      </c>
      <c r="B400" s="2">
        <v>2063</v>
      </c>
      <c r="C400" s="2">
        <v>2493</v>
      </c>
      <c r="D400" s="2">
        <v>810</v>
      </c>
      <c r="E400" s="1">
        <v>51480</v>
      </c>
      <c r="F400" s="1">
        <f>Table1[[#This Row],[Store_Sales]]/(Table1[[#This Row],[Store_Area]]*9)</f>
        <v>2.7726611730489577</v>
      </c>
      <c r="G400" s="2" t="str" cm="1">
        <f t="array" ref="G40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00" s="2" t="str" cm="1">
        <f t="array" ref="H40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00" s="2">
        <f>Table1[[#This Row],[Items_Available]]*Table1[[#This Row],[Store_Area]]</f>
        <v>5143059</v>
      </c>
    </row>
    <row r="401" spans="1:9" x14ac:dyDescent="0.25">
      <c r="A401">
        <v>400</v>
      </c>
      <c r="B401" s="2">
        <v>1848</v>
      </c>
      <c r="C401" s="2">
        <v>2254</v>
      </c>
      <c r="D401" s="2">
        <v>1000</v>
      </c>
      <c r="E401" s="1">
        <v>59970</v>
      </c>
      <c r="F401" s="1">
        <f>Table1[[#This Row],[Store_Sales]]/(Table1[[#This Row],[Store_Area]]*9)</f>
        <v>3.6056998556998558</v>
      </c>
      <c r="G401" s="2" t="str" cm="1">
        <f t="array" ref="G40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01" s="2" t="str" cm="1">
        <f t="array" ref="H40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01" s="2">
        <f>Table1[[#This Row],[Items_Available]]*Table1[[#This Row],[Store_Area]]</f>
        <v>4165392</v>
      </c>
    </row>
    <row r="402" spans="1:9" x14ac:dyDescent="0.25">
      <c r="A402">
        <v>401</v>
      </c>
      <c r="B402" s="2">
        <v>1718</v>
      </c>
      <c r="C402" s="2">
        <v>2056</v>
      </c>
      <c r="D402" s="2">
        <v>1220</v>
      </c>
      <c r="E402" s="1">
        <v>83600</v>
      </c>
      <c r="F402" s="1">
        <f>Table1[[#This Row],[Store_Sales]]/(Table1[[#This Row],[Store_Area]]*9)</f>
        <v>5.4068037770016817</v>
      </c>
      <c r="G402" s="2" t="str" cm="1">
        <f t="array" ref="G40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02" s="2" t="str" cm="1">
        <f t="array" ref="H40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02" s="2">
        <f>Table1[[#This Row],[Items_Available]]*Table1[[#This Row],[Store_Area]]</f>
        <v>3532208</v>
      </c>
    </row>
    <row r="403" spans="1:9" x14ac:dyDescent="0.25">
      <c r="A403">
        <v>402</v>
      </c>
      <c r="B403" s="2">
        <v>1480</v>
      </c>
      <c r="C403" s="2">
        <v>1773</v>
      </c>
      <c r="D403" s="2">
        <v>360</v>
      </c>
      <c r="E403" s="1">
        <v>63020</v>
      </c>
      <c r="F403" s="1">
        <f>Table1[[#This Row],[Store_Sales]]/(Table1[[#This Row],[Store_Area]]*9)</f>
        <v>4.7312312312312308</v>
      </c>
      <c r="G403" s="2" t="str" cm="1">
        <f t="array" ref="G40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03" s="2" t="str" cm="1">
        <f t="array" ref="H40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03" s="2">
        <f>Table1[[#This Row],[Items_Available]]*Table1[[#This Row],[Store_Area]]</f>
        <v>2624040</v>
      </c>
    </row>
    <row r="404" spans="1:9" x14ac:dyDescent="0.25">
      <c r="A404">
        <v>403</v>
      </c>
      <c r="B404" s="2">
        <v>1439</v>
      </c>
      <c r="C404" s="2">
        <v>1724</v>
      </c>
      <c r="D404" s="2">
        <v>900</v>
      </c>
      <c r="E404" s="1">
        <v>50920</v>
      </c>
      <c r="F404" s="1">
        <f>Table1[[#This Row],[Store_Sales]]/(Table1[[#This Row],[Store_Area]]*9)</f>
        <v>3.9317427225696857</v>
      </c>
      <c r="G404" s="2" t="str" cm="1">
        <f t="array" ref="G40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04" s="2" t="str" cm="1">
        <f t="array" ref="H40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04" s="2">
        <f>Table1[[#This Row],[Items_Available]]*Table1[[#This Row],[Store_Area]]</f>
        <v>2480836</v>
      </c>
    </row>
    <row r="405" spans="1:9" x14ac:dyDescent="0.25">
      <c r="A405">
        <v>404</v>
      </c>
      <c r="B405" s="2">
        <v>1576</v>
      </c>
      <c r="C405" s="2">
        <v>1896</v>
      </c>
      <c r="D405" s="2">
        <v>750</v>
      </c>
      <c r="E405" s="1">
        <v>56450</v>
      </c>
      <c r="F405" s="1">
        <f>Table1[[#This Row],[Store_Sales]]/(Table1[[#This Row],[Store_Area]]*9)</f>
        <v>3.9798364354201916</v>
      </c>
      <c r="G405" s="2" t="str" cm="1">
        <f t="array" ref="G40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05" s="2" t="str" cm="1">
        <f t="array" ref="H40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05" s="2">
        <f>Table1[[#This Row],[Items_Available]]*Table1[[#This Row],[Store_Area]]</f>
        <v>2988096</v>
      </c>
    </row>
    <row r="406" spans="1:9" x14ac:dyDescent="0.25">
      <c r="A406">
        <v>405</v>
      </c>
      <c r="B406" s="2">
        <v>1948</v>
      </c>
      <c r="C406" s="2">
        <v>2374</v>
      </c>
      <c r="D406" s="2">
        <v>930</v>
      </c>
      <c r="E406" s="1">
        <v>89540</v>
      </c>
      <c r="F406" s="1">
        <f>Table1[[#This Row],[Store_Sales]]/(Table1[[#This Row],[Store_Area]]*9)</f>
        <v>5.1072324891626737</v>
      </c>
      <c r="G406" s="2" t="str" cm="1">
        <f t="array" ref="G40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06" s="2" t="str" cm="1">
        <f t="array" ref="H40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06" s="2">
        <f>Table1[[#This Row],[Items_Available]]*Table1[[#This Row],[Store_Area]]</f>
        <v>4624552</v>
      </c>
    </row>
    <row r="407" spans="1:9" x14ac:dyDescent="0.25">
      <c r="A407">
        <v>406</v>
      </c>
      <c r="B407" s="2">
        <v>1613</v>
      </c>
      <c r="C407" s="2">
        <v>1893</v>
      </c>
      <c r="D407" s="2">
        <v>1180</v>
      </c>
      <c r="E407" s="1">
        <v>46030</v>
      </c>
      <c r="F407" s="1">
        <f>Table1[[#This Row],[Store_Sales]]/(Table1[[#This Row],[Store_Area]]*9)</f>
        <v>3.1707653096369772</v>
      </c>
      <c r="G407" s="2" t="str" cm="1">
        <f t="array" ref="G40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07" s="2" t="str" cm="1">
        <f t="array" ref="H40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07" s="2">
        <f>Table1[[#This Row],[Items_Available]]*Table1[[#This Row],[Store_Area]]</f>
        <v>3053409</v>
      </c>
    </row>
    <row r="408" spans="1:9" x14ac:dyDescent="0.25">
      <c r="A408">
        <v>407</v>
      </c>
      <c r="B408" s="2">
        <v>896</v>
      </c>
      <c r="C408" s="2">
        <v>1059</v>
      </c>
      <c r="D408" s="2">
        <v>870</v>
      </c>
      <c r="E408" s="1">
        <v>75110</v>
      </c>
      <c r="F408" s="1">
        <f>Table1[[#This Row],[Store_Sales]]/(Table1[[#This Row],[Store_Area]]*9)</f>
        <v>9.3142361111111107</v>
      </c>
      <c r="G408" s="2" t="str" cm="1">
        <f t="array" ref="G40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08" s="2" t="str" cm="1">
        <f t="array" ref="H40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08" s="2">
        <f>Table1[[#This Row],[Items_Available]]*Table1[[#This Row],[Store_Area]]</f>
        <v>948864</v>
      </c>
    </row>
    <row r="409" spans="1:9" x14ac:dyDescent="0.25">
      <c r="A409">
        <v>408</v>
      </c>
      <c r="B409" s="2">
        <v>1625</v>
      </c>
      <c r="C409" s="2">
        <v>1943</v>
      </c>
      <c r="D409" s="2">
        <v>680</v>
      </c>
      <c r="E409" s="1">
        <v>74520</v>
      </c>
      <c r="F409" s="1">
        <f>Table1[[#This Row],[Store_Sales]]/(Table1[[#This Row],[Store_Area]]*9)</f>
        <v>5.0953846153846154</v>
      </c>
      <c r="G409" s="2" t="str" cm="1">
        <f t="array" ref="G40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09" s="2" t="str" cm="1">
        <f t="array" ref="H40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09" s="2">
        <f>Table1[[#This Row],[Items_Available]]*Table1[[#This Row],[Store_Area]]</f>
        <v>3157375</v>
      </c>
    </row>
    <row r="410" spans="1:9" x14ac:dyDescent="0.25">
      <c r="A410">
        <v>409</v>
      </c>
      <c r="B410" s="2">
        <v>1303</v>
      </c>
      <c r="C410" s="2">
        <v>1587</v>
      </c>
      <c r="D410" s="2">
        <v>1310</v>
      </c>
      <c r="E410" s="1">
        <v>102310</v>
      </c>
      <c r="F410" s="1">
        <f>Table1[[#This Row],[Store_Sales]]/(Table1[[#This Row],[Store_Area]]*9)</f>
        <v>8.7243114180949952</v>
      </c>
      <c r="G410" s="2" t="str" cm="1">
        <f t="array" ref="G41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10" s="2" t="str" cm="1">
        <f t="array" ref="H41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10" s="2">
        <f>Table1[[#This Row],[Items_Available]]*Table1[[#This Row],[Store_Area]]</f>
        <v>2067861</v>
      </c>
    </row>
    <row r="411" spans="1:9" x14ac:dyDescent="0.25">
      <c r="A411">
        <v>410</v>
      </c>
      <c r="B411" s="2">
        <v>1340</v>
      </c>
      <c r="C411" s="2">
        <v>1605</v>
      </c>
      <c r="D411" s="2">
        <v>1000</v>
      </c>
      <c r="E411" s="1">
        <v>53400</v>
      </c>
      <c r="F411" s="1">
        <f>Table1[[#This Row],[Store_Sales]]/(Table1[[#This Row],[Store_Area]]*9)</f>
        <v>4.4278606965174125</v>
      </c>
      <c r="G411" s="2" t="str" cm="1">
        <f t="array" ref="G41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11" s="2" t="str" cm="1">
        <f t="array" ref="H41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11" s="2">
        <f>Table1[[#This Row],[Items_Available]]*Table1[[#This Row],[Store_Area]]</f>
        <v>2150700</v>
      </c>
    </row>
    <row r="412" spans="1:9" x14ac:dyDescent="0.25">
      <c r="A412">
        <v>411</v>
      </c>
      <c r="B412" s="2">
        <v>1410</v>
      </c>
      <c r="C412" s="2">
        <v>1704</v>
      </c>
      <c r="D412" s="2">
        <v>1130</v>
      </c>
      <c r="E412" s="1">
        <v>59760</v>
      </c>
      <c r="F412" s="1">
        <f>Table1[[#This Row],[Store_Sales]]/(Table1[[#This Row],[Store_Area]]*9)</f>
        <v>4.7092198581560281</v>
      </c>
      <c r="G412" s="2" t="str" cm="1">
        <f t="array" ref="G41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12" s="2" t="str" cm="1">
        <f t="array" ref="H41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12" s="2">
        <f>Table1[[#This Row],[Items_Available]]*Table1[[#This Row],[Store_Area]]</f>
        <v>2402640</v>
      </c>
    </row>
    <row r="413" spans="1:9" x14ac:dyDescent="0.25">
      <c r="A413">
        <v>412</v>
      </c>
      <c r="B413" s="2">
        <v>1432</v>
      </c>
      <c r="C413" s="2">
        <v>1719</v>
      </c>
      <c r="D413" s="2">
        <v>990</v>
      </c>
      <c r="E413" s="1">
        <v>49540</v>
      </c>
      <c r="F413" s="1">
        <f>Table1[[#This Row],[Store_Sales]]/(Table1[[#This Row],[Store_Area]]*9)</f>
        <v>3.8438857852265675</v>
      </c>
      <c r="G413" s="2" t="str" cm="1">
        <f t="array" ref="G41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13" s="2" t="str" cm="1">
        <f t="array" ref="H41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13" s="2">
        <f>Table1[[#This Row],[Items_Available]]*Table1[[#This Row],[Store_Area]]</f>
        <v>2461608</v>
      </c>
    </row>
    <row r="414" spans="1:9" x14ac:dyDescent="0.25">
      <c r="A414">
        <v>413</v>
      </c>
      <c r="B414" s="2">
        <v>1891</v>
      </c>
      <c r="C414" s="2">
        <v>2280</v>
      </c>
      <c r="D414" s="2">
        <v>360</v>
      </c>
      <c r="E414" s="1">
        <v>51560</v>
      </c>
      <c r="F414" s="1">
        <f>Table1[[#This Row],[Store_Sales]]/(Table1[[#This Row],[Store_Area]]*9)</f>
        <v>3.0295552030084023</v>
      </c>
      <c r="G414" s="2" t="str" cm="1">
        <f t="array" ref="G41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14" s="2" t="str" cm="1">
        <f t="array" ref="H41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14" s="2">
        <f>Table1[[#This Row],[Items_Available]]*Table1[[#This Row],[Store_Area]]</f>
        <v>4311480</v>
      </c>
    </row>
    <row r="415" spans="1:9" x14ac:dyDescent="0.25">
      <c r="A415">
        <v>414</v>
      </c>
      <c r="B415" s="2">
        <v>1322</v>
      </c>
      <c r="C415" s="2">
        <v>1583</v>
      </c>
      <c r="D415" s="2">
        <v>720</v>
      </c>
      <c r="E415" s="1">
        <v>49510</v>
      </c>
      <c r="F415" s="1">
        <f>Table1[[#This Row],[Store_Sales]]/(Table1[[#This Row],[Store_Area]]*9)</f>
        <v>4.1612035636241389</v>
      </c>
      <c r="G415" s="2" t="str" cm="1">
        <f t="array" ref="G41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15" s="2" t="str" cm="1">
        <f t="array" ref="H41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15" s="2">
        <f>Table1[[#This Row],[Items_Available]]*Table1[[#This Row],[Store_Area]]</f>
        <v>2092726</v>
      </c>
    </row>
    <row r="416" spans="1:9" x14ac:dyDescent="0.25">
      <c r="A416">
        <v>415</v>
      </c>
      <c r="B416" s="2">
        <v>1378</v>
      </c>
      <c r="C416" s="2">
        <v>1670</v>
      </c>
      <c r="D416" s="2">
        <v>950</v>
      </c>
      <c r="E416" s="1">
        <v>58610</v>
      </c>
      <c r="F416" s="1">
        <f>Table1[[#This Row],[Store_Sales]]/(Table1[[#This Row],[Store_Area]]*9)</f>
        <v>4.7258506692468956</v>
      </c>
      <c r="G416" s="2" t="str" cm="1">
        <f t="array" ref="G41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16" s="2" t="str" cm="1">
        <f t="array" ref="H41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16" s="2">
        <f>Table1[[#This Row],[Items_Available]]*Table1[[#This Row],[Store_Area]]</f>
        <v>2301260</v>
      </c>
    </row>
    <row r="417" spans="1:9" x14ac:dyDescent="0.25">
      <c r="A417">
        <v>416</v>
      </c>
      <c r="B417" s="2">
        <v>1462</v>
      </c>
      <c r="C417" s="2">
        <v>1732</v>
      </c>
      <c r="D417" s="2">
        <v>840</v>
      </c>
      <c r="E417" s="1">
        <v>68260</v>
      </c>
      <c r="F417" s="1">
        <f>Table1[[#This Row],[Store_Sales]]/(Table1[[#This Row],[Store_Area]]*9)</f>
        <v>5.1877184982520141</v>
      </c>
      <c r="G417" s="2" t="str" cm="1">
        <f t="array" ref="G41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17" s="2" t="str" cm="1">
        <f t="array" ref="H41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17" s="2">
        <f>Table1[[#This Row],[Items_Available]]*Table1[[#This Row],[Store_Area]]</f>
        <v>2532184</v>
      </c>
    </row>
    <row r="418" spans="1:9" x14ac:dyDescent="0.25">
      <c r="A418">
        <v>417</v>
      </c>
      <c r="B418" s="2">
        <v>1440</v>
      </c>
      <c r="C418" s="2">
        <v>1733</v>
      </c>
      <c r="D418" s="2">
        <v>1120</v>
      </c>
      <c r="E418" s="1">
        <v>65310</v>
      </c>
      <c r="F418" s="1">
        <f>Table1[[#This Row],[Store_Sales]]/(Table1[[#This Row],[Store_Area]]*9)</f>
        <v>5.0393518518518521</v>
      </c>
      <c r="G418" s="2" t="str" cm="1">
        <f t="array" ref="G41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18" s="2" t="str" cm="1">
        <f t="array" ref="H41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18" s="2">
        <f>Table1[[#This Row],[Items_Available]]*Table1[[#This Row],[Store_Area]]</f>
        <v>2495520</v>
      </c>
    </row>
    <row r="419" spans="1:9" x14ac:dyDescent="0.25">
      <c r="A419">
        <v>418</v>
      </c>
      <c r="B419" s="2">
        <v>1421</v>
      </c>
      <c r="C419" s="2">
        <v>1724</v>
      </c>
      <c r="D419" s="2">
        <v>920</v>
      </c>
      <c r="E419" s="1">
        <v>52090</v>
      </c>
      <c r="F419" s="1">
        <f>Table1[[#This Row],[Store_Sales]]/(Table1[[#This Row],[Store_Area]]*9)</f>
        <v>4.0730315114551567</v>
      </c>
      <c r="G419" s="2" t="str" cm="1">
        <f t="array" ref="G41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19" s="2" t="str" cm="1">
        <f t="array" ref="H41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19" s="2">
        <f>Table1[[#This Row],[Items_Available]]*Table1[[#This Row],[Store_Area]]</f>
        <v>2449804</v>
      </c>
    </row>
    <row r="420" spans="1:9" x14ac:dyDescent="0.25">
      <c r="A420">
        <v>419</v>
      </c>
      <c r="B420" s="2">
        <v>1280</v>
      </c>
      <c r="C420" s="2">
        <v>1530</v>
      </c>
      <c r="D420" s="2">
        <v>1240</v>
      </c>
      <c r="E420" s="1">
        <v>43860</v>
      </c>
      <c r="F420" s="1">
        <f>Table1[[#This Row],[Store_Sales]]/(Table1[[#This Row],[Store_Area]]*9)</f>
        <v>3.8072916666666665</v>
      </c>
      <c r="G420" s="2" t="str" cm="1">
        <f t="array" ref="G42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20" s="2" t="str" cm="1">
        <f t="array" ref="H42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20" s="2">
        <f>Table1[[#This Row],[Items_Available]]*Table1[[#This Row],[Store_Area]]</f>
        <v>1958400</v>
      </c>
    </row>
    <row r="421" spans="1:9" x14ac:dyDescent="0.25">
      <c r="A421">
        <v>420</v>
      </c>
      <c r="B421" s="2">
        <v>1431</v>
      </c>
      <c r="C421" s="2">
        <v>1710</v>
      </c>
      <c r="D421" s="2">
        <v>840</v>
      </c>
      <c r="E421" s="1">
        <v>74170</v>
      </c>
      <c r="F421" s="1">
        <f>Table1[[#This Row],[Store_Sales]]/(Table1[[#This Row],[Store_Area]]*9)</f>
        <v>5.7589874990294279</v>
      </c>
      <c r="G421" s="2" t="str" cm="1">
        <f t="array" ref="G42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21" s="2" t="str" cm="1">
        <f t="array" ref="H42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21" s="2">
        <f>Table1[[#This Row],[Items_Available]]*Table1[[#This Row],[Store_Area]]</f>
        <v>2447010</v>
      </c>
    </row>
    <row r="422" spans="1:9" x14ac:dyDescent="0.25">
      <c r="A422">
        <v>421</v>
      </c>
      <c r="B422" s="2">
        <v>1161</v>
      </c>
      <c r="C422" s="2">
        <v>1404</v>
      </c>
      <c r="D422" s="2">
        <v>430</v>
      </c>
      <c r="E422" s="1">
        <v>58380</v>
      </c>
      <c r="F422" s="1">
        <f>Table1[[#This Row],[Store_Sales]]/(Table1[[#This Row],[Store_Area]]*9)</f>
        <v>5.5871375251220217</v>
      </c>
      <c r="G422" s="2" t="str" cm="1">
        <f t="array" ref="G42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22" s="2" t="str" cm="1">
        <f t="array" ref="H42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22" s="2">
        <f>Table1[[#This Row],[Items_Available]]*Table1[[#This Row],[Store_Area]]</f>
        <v>1630044</v>
      </c>
    </row>
    <row r="423" spans="1:9" x14ac:dyDescent="0.25">
      <c r="A423">
        <v>422</v>
      </c>
      <c r="B423" s="2">
        <v>1175</v>
      </c>
      <c r="C423" s="2">
        <v>1405</v>
      </c>
      <c r="D423" s="2">
        <v>810</v>
      </c>
      <c r="E423" s="1">
        <v>91200</v>
      </c>
      <c r="F423" s="1">
        <f>Table1[[#This Row],[Store_Sales]]/(Table1[[#This Row],[Store_Area]]*9)</f>
        <v>8.624113475177305</v>
      </c>
      <c r="G423" s="2" t="str" cm="1">
        <f t="array" ref="G42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23" s="2" t="str" cm="1">
        <f t="array" ref="H42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23" s="2">
        <f>Table1[[#This Row],[Items_Available]]*Table1[[#This Row],[Store_Area]]</f>
        <v>1650875</v>
      </c>
    </row>
    <row r="424" spans="1:9" x14ac:dyDescent="0.25">
      <c r="A424">
        <v>423</v>
      </c>
      <c r="B424" s="2">
        <v>1395</v>
      </c>
      <c r="C424" s="2">
        <v>1662</v>
      </c>
      <c r="D424" s="2">
        <v>920</v>
      </c>
      <c r="E424" s="1">
        <v>90940</v>
      </c>
      <c r="F424" s="1">
        <f>Table1[[#This Row],[Store_Sales]]/(Table1[[#This Row],[Store_Area]]*9)</f>
        <v>7.2433293508562322</v>
      </c>
      <c r="G424" s="2" t="str" cm="1">
        <f t="array" ref="G42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24" s="2" t="str" cm="1">
        <f t="array" ref="H42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24" s="2">
        <f>Table1[[#This Row],[Items_Available]]*Table1[[#This Row],[Store_Area]]</f>
        <v>2318490</v>
      </c>
    </row>
    <row r="425" spans="1:9" x14ac:dyDescent="0.25">
      <c r="A425">
        <v>424</v>
      </c>
      <c r="B425" s="2">
        <v>1443</v>
      </c>
      <c r="C425" s="2">
        <v>1755</v>
      </c>
      <c r="D425" s="2">
        <v>880</v>
      </c>
      <c r="E425" s="1">
        <v>49330</v>
      </c>
      <c r="F425" s="1">
        <f>Table1[[#This Row],[Store_Sales]]/(Table1[[#This Row],[Store_Area]]*9)</f>
        <v>3.7984137984137982</v>
      </c>
      <c r="G425" s="2" t="str" cm="1">
        <f t="array" ref="G42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25" s="2" t="str" cm="1">
        <f t="array" ref="H42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25" s="2">
        <f>Table1[[#This Row],[Items_Available]]*Table1[[#This Row],[Store_Area]]</f>
        <v>2532465</v>
      </c>
    </row>
    <row r="426" spans="1:9" x14ac:dyDescent="0.25">
      <c r="A426">
        <v>425</v>
      </c>
      <c r="B426" s="2">
        <v>1247</v>
      </c>
      <c r="C426" s="2">
        <v>1523</v>
      </c>
      <c r="D426" s="2">
        <v>1350</v>
      </c>
      <c r="E426" s="1">
        <v>53500</v>
      </c>
      <c r="F426" s="1">
        <f>Table1[[#This Row],[Store_Sales]]/(Table1[[#This Row],[Store_Area]]*9)</f>
        <v>4.7669963467878462</v>
      </c>
      <c r="G426" s="2" t="str" cm="1">
        <f t="array" ref="G42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26" s="2" t="str" cm="1">
        <f t="array" ref="H42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26" s="2">
        <f>Table1[[#This Row],[Items_Available]]*Table1[[#This Row],[Store_Area]]</f>
        <v>1899181</v>
      </c>
    </row>
    <row r="427" spans="1:9" x14ac:dyDescent="0.25">
      <c r="A427">
        <v>426</v>
      </c>
      <c r="B427" s="2">
        <v>1788</v>
      </c>
      <c r="C427" s="2">
        <v>2133</v>
      </c>
      <c r="D427" s="2">
        <v>1000</v>
      </c>
      <c r="E427" s="1">
        <v>54590</v>
      </c>
      <c r="F427" s="1">
        <f>Table1[[#This Row],[Store_Sales]]/(Table1[[#This Row],[Store_Area]]*9)</f>
        <v>3.3923688789460602</v>
      </c>
      <c r="G427" s="2" t="str" cm="1">
        <f t="array" ref="G42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27" s="2" t="str" cm="1">
        <f t="array" ref="H42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27" s="2">
        <f>Table1[[#This Row],[Items_Available]]*Table1[[#This Row],[Store_Area]]</f>
        <v>3813804</v>
      </c>
    </row>
    <row r="428" spans="1:9" x14ac:dyDescent="0.25">
      <c r="A428">
        <v>427</v>
      </c>
      <c r="B428" s="2">
        <v>1138</v>
      </c>
      <c r="C428" s="2">
        <v>1375</v>
      </c>
      <c r="D428" s="2">
        <v>1220</v>
      </c>
      <c r="E428" s="1">
        <v>57450</v>
      </c>
      <c r="F428" s="1">
        <f>Table1[[#This Row],[Store_Sales]]/(Table1[[#This Row],[Store_Area]]*9)</f>
        <v>5.6092560046865847</v>
      </c>
      <c r="G428" s="2" t="str" cm="1">
        <f t="array" ref="G42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28" s="2" t="str" cm="1">
        <f t="array" ref="H42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28" s="2">
        <f>Table1[[#This Row],[Items_Available]]*Table1[[#This Row],[Store_Area]]</f>
        <v>1564750</v>
      </c>
    </row>
    <row r="429" spans="1:9" x14ac:dyDescent="0.25">
      <c r="A429">
        <v>428</v>
      </c>
      <c r="B429" s="2">
        <v>1709</v>
      </c>
      <c r="C429" s="2">
        <v>2042</v>
      </c>
      <c r="D429" s="2">
        <v>430</v>
      </c>
      <c r="E429" s="1">
        <v>33240</v>
      </c>
      <c r="F429" s="1">
        <f>Table1[[#This Row],[Store_Sales]]/(Table1[[#This Row],[Store_Area]]*9)</f>
        <v>2.1611078603471814</v>
      </c>
      <c r="G429" s="2" t="str" cm="1">
        <f t="array" ref="G42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29" s="2" t="str" cm="1">
        <f t="array" ref="H42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29" s="2">
        <f>Table1[[#This Row],[Items_Available]]*Table1[[#This Row],[Store_Area]]</f>
        <v>3489778</v>
      </c>
    </row>
    <row r="430" spans="1:9" x14ac:dyDescent="0.25">
      <c r="A430">
        <v>429</v>
      </c>
      <c r="B430" s="2">
        <v>1777</v>
      </c>
      <c r="C430" s="2">
        <v>2145</v>
      </c>
      <c r="D430" s="2">
        <v>520</v>
      </c>
      <c r="E430" s="1">
        <v>80790</v>
      </c>
      <c r="F430" s="1">
        <f>Table1[[#This Row],[Store_Sales]]/(Table1[[#This Row],[Store_Area]]*9)</f>
        <v>5.0515850684674541</v>
      </c>
      <c r="G430" s="2" t="str" cm="1">
        <f t="array" ref="G43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30" s="2" t="str" cm="1">
        <f t="array" ref="H43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30" s="2">
        <f>Table1[[#This Row],[Items_Available]]*Table1[[#This Row],[Store_Area]]</f>
        <v>3811665</v>
      </c>
    </row>
    <row r="431" spans="1:9" x14ac:dyDescent="0.25">
      <c r="A431">
        <v>430</v>
      </c>
      <c r="B431" s="2">
        <v>1612</v>
      </c>
      <c r="C431" s="2">
        <v>1918</v>
      </c>
      <c r="D431" s="2">
        <v>580</v>
      </c>
      <c r="E431" s="1">
        <v>61000</v>
      </c>
      <c r="F431" s="1">
        <f>Table1[[#This Row],[Store_Sales]]/(Table1[[#This Row],[Store_Area]]*9)</f>
        <v>4.2045767852219464</v>
      </c>
      <c r="G431" s="2" t="str" cm="1">
        <f t="array" ref="G43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31" s="2" t="str" cm="1">
        <f t="array" ref="H43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31" s="2">
        <f>Table1[[#This Row],[Items_Available]]*Table1[[#This Row],[Store_Area]]</f>
        <v>3091816</v>
      </c>
    </row>
    <row r="432" spans="1:9" x14ac:dyDescent="0.25">
      <c r="A432">
        <v>431</v>
      </c>
      <c r="B432" s="2">
        <v>1618</v>
      </c>
      <c r="C432" s="2">
        <v>1943</v>
      </c>
      <c r="D432" s="2">
        <v>460</v>
      </c>
      <c r="E432" s="1">
        <v>47620</v>
      </c>
      <c r="F432" s="1">
        <f>Table1[[#This Row],[Store_Sales]]/(Table1[[#This Row],[Store_Area]]*9)</f>
        <v>3.2701551984617496</v>
      </c>
      <c r="G432" s="2" t="str" cm="1">
        <f t="array" ref="G43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32" s="2" t="str" cm="1">
        <f t="array" ref="H43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32" s="2">
        <f>Table1[[#This Row],[Items_Available]]*Table1[[#This Row],[Store_Area]]</f>
        <v>3143774</v>
      </c>
    </row>
    <row r="433" spans="1:9" x14ac:dyDescent="0.25">
      <c r="A433">
        <v>432</v>
      </c>
      <c r="B433" s="2">
        <v>1311</v>
      </c>
      <c r="C433" s="2">
        <v>1571</v>
      </c>
      <c r="D433" s="2">
        <v>470</v>
      </c>
      <c r="E433" s="1">
        <v>72090</v>
      </c>
      <c r="F433" s="1">
        <f>Table1[[#This Row],[Store_Sales]]/(Table1[[#This Row],[Store_Area]]*9)</f>
        <v>6.1098398169336381</v>
      </c>
      <c r="G433" s="2" t="str" cm="1">
        <f t="array" ref="G43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33" s="2" t="str" cm="1">
        <f t="array" ref="H43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33" s="2">
        <f>Table1[[#This Row],[Items_Available]]*Table1[[#This Row],[Store_Area]]</f>
        <v>2059581</v>
      </c>
    </row>
    <row r="434" spans="1:9" x14ac:dyDescent="0.25">
      <c r="A434">
        <v>433</v>
      </c>
      <c r="B434" s="2">
        <v>1365</v>
      </c>
      <c r="C434" s="2">
        <v>1638</v>
      </c>
      <c r="D434" s="2">
        <v>680</v>
      </c>
      <c r="E434" s="1">
        <v>102920</v>
      </c>
      <c r="F434" s="1">
        <f>Table1[[#This Row],[Store_Sales]]/(Table1[[#This Row],[Store_Area]]*9)</f>
        <v>8.3776963776963775</v>
      </c>
      <c r="G434" s="2" t="str" cm="1">
        <f t="array" ref="G43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34" s="2" t="str" cm="1">
        <f t="array" ref="H43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34" s="2">
        <f>Table1[[#This Row],[Items_Available]]*Table1[[#This Row],[Store_Area]]</f>
        <v>2235870</v>
      </c>
    </row>
    <row r="435" spans="1:9" x14ac:dyDescent="0.25">
      <c r="A435">
        <v>434</v>
      </c>
      <c r="B435" s="2">
        <v>1249</v>
      </c>
      <c r="C435" s="2">
        <v>1503</v>
      </c>
      <c r="D435" s="2">
        <v>950</v>
      </c>
      <c r="E435" s="1">
        <v>61970</v>
      </c>
      <c r="F435" s="1">
        <f>Table1[[#This Row],[Store_Sales]]/(Table1[[#This Row],[Store_Area]]*9)</f>
        <v>5.5128547282270262</v>
      </c>
      <c r="G435" s="2" t="str" cm="1">
        <f t="array" ref="G43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35" s="2" t="str" cm="1">
        <f t="array" ref="H43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35" s="2">
        <f>Table1[[#This Row],[Items_Available]]*Table1[[#This Row],[Store_Area]]</f>
        <v>1877247</v>
      </c>
    </row>
    <row r="436" spans="1:9" x14ac:dyDescent="0.25">
      <c r="A436">
        <v>435</v>
      </c>
      <c r="B436" s="2">
        <v>1373</v>
      </c>
      <c r="C436" s="2">
        <v>1635</v>
      </c>
      <c r="D436" s="2">
        <v>840</v>
      </c>
      <c r="E436" s="1">
        <v>61040</v>
      </c>
      <c r="F436" s="1">
        <f>Table1[[#This Row],[Store_Sales]]/(Table1[[#This Row],[Store_Area]]*9)</f>
        <v>4.9397102856680428</v>
      </c>
      <c r="G436" s="2" t="str" cm="1">
        <f t="array" ref="G43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36" s="2" t="str" cm="1">
        <f t="array" ref="H43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36" s="2">
        <f>Table1[[#This Row],[Items_Available]]*Table1[[#This Row],[Store_Area]]</f>
        <v>2244855</v>
      </c>
    </row>
    <row r="437" spans="1:9" x14ac:dyDescent="0.25">
      <c r="A437">
        <v>436</v>
      </c>
      <c r="B437" s="2">
        <v>1536</v>
      </c>
      <c r="C437" s="2">
        <v>1836</v>
      </c>
      <c r="D437" s="2">
        <v>990</v>
      </c>
      <c r="E437" s="1">
        <v>52060</v>
      </c>
      <c r="F437" s="1">
        <f>Table1[[#This Row],[Store_Sales]]/(Table1[[#This Row],[Store_Area]]*9)</f>
        <v>3.7659143518518516</v>
      </c>
      <c r="G437" s="2" t="str" cm="1">
        <f t="array" ref="G43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37" s="2" t="str" cm="1">
        <f t="array" ref="H43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37" s="2">
        <f>Table1[[#This Row],[Items_Available]]*Table1[[#This Row],[Store_Area]]</f>
        <v>2820096</v>
      </c>
    </row>
    <row r="438" spans="1:9" x14ac:dyDescent="0.25">
      <c r="A438">
        <v>437</v>
      </c>
      <c r="B438" s="2">
        <v>1744</v>
      </c>
      <c r="C438" s="2">
        <v>2101</v>
      </c>
      <c r="D438" s="2">
        <v>520</v>
      </c>
      <c r="E438" s="1">
        <v>69570</v>
      </c>
      <c r="F438" s="1">
        <f>Table1[[#This Row],[Store_Sales]]/(Table1[[#This Row],[Store_Area]]*9)</f>
        <v>4.432339449541284</v>
      </c>
      <c r="G438" s="2" t="str" cm="1">
        <f t="array" ref="G43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38" s="2" t="str" cm="1">
        <f t="array" ref="H43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38" s="2">
        <f>Table1[[#This Row],[Items_Available]]*Table1[[#This Row],[Store_Area]]</f>
        <v>3664144</v>
      </c>
    </row>
    <row r="439" spans="1:9" x14ac:dyDescent="0.25">
      <c r="A439">
        <v>438</v>
      </c>
      <c r="B439" s="2">
        <v>1513</v>
      </c>
      <c r="C439" s="2">
        <v>1820</v>
      </c>
      <c r="D439" s="2">
        <v>520</v>
      </c>
      <c r="E439" s="1">
        <v>66020</v>
      </c>
      <c r="F439" s="1">
        <f>Table1[[#This Row],[Store_Sales]]/(Table1[[#This Row],[Store_Area]]*9)</f>
        <v>4.8483513255489461</v>
      </c>
      <c r="G439" s="2" t="str" cm="1">
        <f t="array" ref="G43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39" s="2" t="str" cm="1">
        <f t="array" ref="H43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39" s="2">
        <f>Table1[[#This Row],[Items_Available]]*Table1[[#This Row],[Store_Area]]</f>
        <v>2753660</v>
      </c>
    </row>
    <row r="440" spans="1:9" x14ac:dyDescent="0.25">
      <c r="A440">
        <v>439</v>
      </c>
      <c r="B440" s="2">
        <v>1297</v>
      </c>
      <c r="C440" s="2">
        <v>1561</v>
      </c>
      <c r="D440" s="2">
        <v>1070</v>
      </c>
      <c r="E440" s="1">
        <v>40000</v>
      </c>
      <c r="F440" s="1">
        <f>Table1[[#This Row],[Store_Sales]]/(Table1[[#This Row],[Store_Area]]*9)</f>
        <v>3.4267112139124474</v>
      </c>
      <c r="G440" s="2" t="str" cm="1">
        <f t="array" ref="G44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40" s="2" t="str" cm="1">
        <f t="array" ref="H44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40" s="2">
        <f>Table1[[#This Row],[Items_Available]]*Table1[[#This Row],[Store_Area]]</f>
        <v>2024617</v>
      </c>
    </row>
    <row r="441" spans="1:9" x14ac:dyDescent="0.25">
      <c r="A441">
        <v>440</v>
      </c>
      <c r="B441" s="2">
        <v>1908</v>
      </c>
      <c r="C441" s="2">
        <v>2304</v>
      </c>
      <c r="D441" s="2">
        <v>990</v>
      </c>
      <c r="E441" s="1">
        <v>79500</v>
      </c>
      <c r="F441" s="1">
        <f>Table1[[#This Row],[Store_Sales]]/(Table1[[#This Row],[Store_Area]]*9)</f>
        <v>4.6296296296296298</v>
      </c>
      <c r="G441" s="2" t="str" cm="1">
        <f t="array" ref="G44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41" s="2" t="str" cm="1">
        <f t="array" ref="H44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41" s="2">
        <f>Table1[[#This Row],[Items_Available]]*Table1[[#This Row],[Store_Area]]</f>
        <v>4396032</v>
      </c>
    </row>
    <row r="442" spans="1:9" x14ac:dyDescent="0.25">
      <c r="A442">
        <v>441</v>
      </c>
      <c r="B442" s="2">
        <v>1721</v>
      </c>
      <c r="C442" s="2">
        <v>2076</v>
      </c>
      <c r="D442" s="2">
        <v>710</v>
      </c>
      <c r="E442" s="1">
        <v>76300</v>
      </c>
      <c r="F442" s="1">
        <f>Table1[[#This Row],[Store_Sales]]/(Table1[[#This Row],[Store_Area]]*9)</f>
        <v>4.9260765704693652</v>
      </c>
      <c r="G442" s="2" t="str" cm="1">
        <f t="array" ref="G44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42" s="2" t="str" cm="1">
        <f t="array" ref="H44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42" s="2">
        <f>Table1[[#This Row],[Items_Available]]*Table1[[#This Row],[Store_Area]]</f>
        <v>3572796</v>
      </c>
    </row>
    <row r="443" spans="1:9" x14ac:dyDescent="0.25">
      <c r="A443">
        <v>442</v>
      </c>
      <c r="B443" s="2">
        <v>1243</v>
      </c>
      <c r="C443" s="2">
        <v>1491</v>
      </c>
      <c r="D443" s="2">
        <v>430</v>
      </c>
      <c r="E443" s="1">
        <v>69030</v>
      </c>
      <c r="F443" s="1">
        <f>Table1[[#This Row],[Store_Sales]]/(Table1[[#This Row],[Store_Area]]*9)</f>
        <v>6.1705551086082062</v>
      </c>
      <c r="G443" s="2" t="str" cm="1">
        <f t="array" ref="G44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43" s="2" t="str" cm="1">
        <f t="array" ref="H44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43" s="2">
        <f>Table1[[#This Row],[Items_Available]]*Table1[[#This Row],[Store_Area]]</f>
        <v>1853313</v>
      </c>
    </row>
    <row r="444" spans="1:9" x14ac:dyDescent="0.25">
      <c r="A444">
        <v>443</v>
      </c>
      <c r="B444" s="2">
        <v>1472</v>
      </c>
      <c r="C444" s="2">
        <v>1766</v>
      </c>
      <c r="D444" s="2">
        <v>1290</v>
      </c>
      <c r="E444" s="1">
        <v>57140</v>
      </c>
      <c r="F444" s="1">
        <f>Table1[[#This Row],[Store_Sales]]/(Table1[[#This Row],[Store_Area]]*9)</f>
        <v>4.3131038647342992</v>
      </c>
      <c r="G444" s="2" t="str" cm="1">
        <f t="array" ref="G44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44" s="2" t="str" cm="1">
        <f t="array" ref="H44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44" s="2">
        <f>Table1[[#This Row],[Items_Available]]*Table1[[#This Row],[Store_Area]]</f>
        <v>2599552</v>
      </c>
    </row>
    <row r="445" spans="1:9" x14ac:dyDescent="0.25">
      <c r="A445">
        <v>444</v>
      </c>
      <c r="B445" s="2">
        <v>1307</v>
      </c>
      <c r="C445" s="2">
        <v>1570</v>
      </c>
      <c r="D445" s="2">
        <v>1080</v>
      </c>
      <c r="E445" s="1">
        <v>41710</v>
      </c>
      <c r="F445" s="1">
        <f>Table1[[#This Row],[Store_Sales]]/(Table1[[#This Row],[Store_Area]]*9)</f>
        <v>3.5458641503017936</v>
      </c>
      <c r="G445" s="2" t="str" cm="1">
        <f t="array" ref="G44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45" s="2" t="str" cm="1">
        <f t="array" ref="H44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45" s="2">
        <f>Table1[[#This Row],[Items_Available]]*Table1[[#This Row],[Store_Area]]</f>
        <v>2051990</v>
      </c>
    </row>
    <row r="446" spans="1:9" x14ac:dyDescent="0.25">
      <c r="A446">
        <v>445</v>
      </c>
      <c r="B446" s="2">
        <v>1628</v>
      </c>
      <c r="C446" s="2">
        <v>1959</v>
      </c>
      <c r="D446" s="2">
        <v>890</v>
      </c>
      <c r="E446" s="1">
        <v>71480</v>
      </c>
      <c r="F446" s="1">
        <f>Table1[[#This Row],[Store_Sales]]/(Table1[[#This Row],[Store_Area]]*9)</f>
        <v>4.8785148785148786</v>
      </c>
      <c r="G446" s="2" t="str" cm="1">
        <f t="array" ref="G44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46" s="2" t="str" cm="1">
        <f t="array" ref="H44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46" s="2">
        <f>Table1[[#This Row],[Items_Available]]*Table1[[#This Row],[Store_Area]]</f>
        <v>3189252</v>
      </c>
    </row>
    <row r="447" spans="1:9" x14ac:dyDescent="0.25">
      <c r="A447">
        <v>446</v>
      </c>
      <c r="B447" s="2">
        <v>1556</v>
      </c>
      <c r="C447" s="2">
        <v>1869</v>
      </c>
      <c r="D447" s="2">
        <v>1000</v>
      </c>
      <c r="E447" s="1">
        <v>33010</v>
      </c>
      <c r="F447" s="1">
        <f>Table1[[#This Row],[Store_Sales]]/(Table1[[#This Row],[Store_Area]]*9)</f>
        <v>2.357183661810911</v>
      </c>
      <c r="G447" s="2" t="str" cm="1">
        <f t="array" ref="G44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47" s="2" t="str" cm="1">
        <f t="array" ref="H44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47" s="2">
        <f>Table1[[#This Row],[Items_Available]]*Table1[[#This Row],[Store_Area]]</f>
        <v>2908164</v>
      </c>
    </row>
    <row r="448" spans="1:9" x14ac:dyDescent="0.25">
      <c r="A448">
        <v>447</v>
      </c>
      <c r="B448" s="2">
        <v>1179</v>
      </c>
      <c r="C448" s="2">
        <v>1428</v>
      </c>
      <c r="D448" s="2">
        <v>1290</v>
      </c>
      <c r="E448" s="1">
        <v>74570</v>
      </c>
      <c r="F448" s="1">
        <f>Table1[[#This Row],[Store_Sales]]/(Table1[[#This Row],[Store_Area]]*9)</f>
        <v>7.0276128545848646</v>
      </c>
      <c r="G448" s="2" t="str" cm="1">
        <f t="array" ref="G44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48" s="2" t="str" cm="1">
        <f t="array" ref="H44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48" s="2">
        <f>Table1[[#This Row],[Items_Available]]*Table1[[#This Row],[Store_Area]]</f>
        <v>1683612</v>
      </c>
    </row>
    <row r="449" spans="1:9" x14ac:dyDescent="0.25">
      <c r="A449">
        <v>448</v>
      </c>
      <c r="B449" s="2">
        <v>1768</v>
      </c>
      <c r="C449" s="2">
        <v>2123</v>
      </c>
      <c r="D449" s="2">
        <v>860</v>
      </c>
      <c r="E449" s="1">
        <v>49590</v>
      </c>
      <c r="F449" s="1">
        <f>Table1[[#This Row],[Store_Sales]]/(Table1[[#This Row],[Store_Area]]*9)</f>
        <v>3.1165158371040724</v>
      </c>
      <c r="G449" s="2" t="str" cm="1">
        <f t="array" ref="G44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49" s="2" t="str" cm="1">
        <f t="array" ref="H44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49" s="2">
        <f>Table1[[#This Row],[Items_Available]]*Table1[[#This Row],[Store_Area]]</f>
        <v>3753464</v>
      </c>
    </row>
    <row r="450" spans="1:9" x14ac:dyDescent="0.25">
      <c r="A450">
        <v>449</v>
      </c>
      <c r="B450" s="2">
        <v>1378</v>
      </c>
      <c r="C450" s="2">
        <v>1656</v>
      </c>
      <c r="D450" s="2">
        <v>1010</v>
      </c>
      <c r="E450" s="1">
        <v>73170</v>
      </c>
      <c r="F450" s="1">
        <f>Table1[[#This Row],[Store_Sales]]/(Table1[[#This Row],[Store_Area]]*9)</f>
        <v>5.899854862119013</v>
      </c>
      <c r="G450" s="2" t="str" cm="1">
        <f t="array" ref="G45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50" s="2" t="str" cm="1">
        <f t="array" ref="H45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50" s="2">
        <f>Table1[[#This Row],[Items_Available]]*Table1[[#This Row],[Store_Area]]</f>
        <v>2281968</v>
      </c>
    </row>
    <row r="451" spans="1:9" x14ac:dyDescent="0.25">
      <c r="A451">
        <v>450</v>
      </c>
      <c r="B451" s="2">
        <v>1685</v>
      </c>
      <c r="C451" s="2">
        <v>2015</v>
      </c>
      <c r="D451" s="2">
        <v>1160</v>
      </c>
      <c r="E451" s="1">
        <v>79220</v>
      </c>
      <c r="F451" s="1">
        <f>Table1[[#This Row],[Store_Sales]]/(Table1[[#This Row],[Store_Area]]*9)</f>
        <v>5.2238707550280248</v>
      </c>
      <c r="G451" s="2" t="str" cm="1">
        <f t="array" ref="G45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51" s="2" t="str" cm="1">
        <f t="array" ref="H45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51" s="2">
        <f>Table1[[#This Row],[Items_Available]]*Table1[[#This Row],[Store_Area]]</f>
        <v>3395275</v>
      </c>
    </row>
    <row r="452" spans="1:9" x14ac:dyDescent="0.25">
      <c r="A452">
        <v>451</v>
      </c>
      <c r="B452" s="2">
        <v>1474</v>
      </c>
      <c r="C452" s="2">
        <v>1759</v>
      </c>
      <c r="D452" s="2">
        <v>880</v>
      </c>
      <c r="E452" s="1">
        <v>75880</v>
      </c>
      <c r="F452" s="1">
        <f>Table1[[#This Row],[Store_Sales]]/(Table1[[#This Row],[Store_Area]]*9)</f>
        <v>5.7198854213779589</v>
      </c>
      <c r="G452" s="2" t="str" cm="1">
        <f t="array" ref="G45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52" s="2" t="str" cm="1">
        <f t="array" ref="H45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52" s="2">
        <f>Table1[[#This Row],[Items_Available]]*Table1[[#This Row],[Store_Area]]</f>
        <v>2592766</v>
      </c>
    </row>
    <row r="453" spans="1:9" x14ac:dyDescent="0.25">
      <c r="A453">
        <v>452</v>
      </c>
      <c r="B453" s="2">
        <v>1794</v>
      </c>
      <c r="C453" s="2">
        <v>2137</v>
      </c>
      <c r="D453" s="2">
        <v>670</v>
      </c>
      <c r="E453" s="1">
        <v>67610</v>
      </c>
      <c r="F453" s="1">
        <f>Table1[[#This Row],[Store_Sales]]/(Table1[[#This Row],[Store_Area]]*9)</f>
        <v>4.1874148395887527</v>
      </c>
      <c r="G453" s="2" t="str" cm="1">
        <f t="array" ref="G45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53" s="2" t="str" cm="1">
        <f t="array" ref="H45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53" s="2">
        <f>Table1[[#This Row],[Items_Available]]*Table1[[#This Row],[Store_Area]]</f>
        <v>3833778</v>
      </c>
    </row>
    <row r="454" spans="1:9" x14ac:dyDescent="0.25">
      <c r="A454">
        <v>453</v>
      </c>
      <c r="B454" s="2">
        <v>1086</v>
      </c>
      <c r="C454" s="2">
        <v>1291</v>
      </c>
      <c r="D454" s="2">
        <v>930</v>
      </c>
      <c r="E454" s="1">
        <v>69090</v>
      </c>
      <c r="F454" s="1">
        <f>Table1[[#This Row],[Store_Sales]]/(Table1[[#This Row],[Store_Area]]*9)</f>
        <v>7.0687538367096376</v>
      </c>
      <c r="G454" s="2" t="str" cm="1">
        <f t="array" ref="G45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54" s="2" t="str" cm="1">
        <f t="array" ref="H45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54" s="2">
        <f>Table1[[#This Row],[Items_Available]]*Table1[[#This Row],[Store_Area]]</f>
        <v>1402026</v>
      </c>
    </row>
    <row r="455" spans="1:9" x14ac:dyDescent="0.25">
      <c r="A455">
        <v>454</v>
      </c>
      <c r="B455" s="2">
        <v>1808</v>
      </c>
      <c r="C455" s="2">
        <v>2154</v>
      </c>
      <c r="D455" s="2">
        <v>990</v>
      </c>
      <c r="E455" s="1">
        <v>35220</v>
      </c>
      <c r="F455" s="1">
        <f>Table1[[#This Row],[Store_Sales]]/(Table1[[#This Row],[Store_Area]]*9)</f>
        <v>2.1644542772861355</v>
      </c>
      <c r="G455" s="2" t="str" cm="1">
        <f t="array" ref="G45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55" s="2" t="str" cm="1">
        <f t="array" ref="H45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55" s="2">
        <f>Table1[[#This Row],[Items_Available]]*Table1[[#This Row],[Store_Area]]</f>
        <v>3894432</v>
      </c>
    </row>
    <row r="456" spans="1:9" x14ac:dyDescent="0.25">
      <c r="A456">
        <v>455</v>
      </c>
      <c r="B456" s="2">
        <v>1501</v>
      </c>
      <c r="C456" s="2">
        <v>1790</v>
      </c>
      <c r="D456" s="2">
        <v>450</v>
      </c>
      <c r="E456" s="1">
        <v>53940</v>
      </c>
      <c r="F456" s="1">
        <f>Table1[[#This Row],[Store_Sales]]/(Table1[[#This Row],[Store_Area]]*9)</f>
        <v>3.9928936264712416</v>
      </c>
      <c r="G456" s="2" t="str" cm="1">
        <f t="array" ref="G45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56" s="2" t="str" cm="1">
        <f t="array" ref="H45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56" s="2">
        <f>Table1[[#This Row],[Items_Available]]*Table1[[#This Row],[Store_Area]]</f>
        <v>2686790</v>
      </c>
    </row>
    <row r="457" spans="1:9" x14ac:dyDescent="0.25">
      <c r="A457">
        <v>456</v>
      </c>
      <c r="B457" s="2">
        <v>1353</v>
      </c>
      <c r="C457" s="2">
        <v>1598</v>
      </c>
      <c r="D457" s="2">
        <v>690</v>
      </c>
      <c r="E457" s="1">
        <v>56660</v>
      </c>
      <c r="F457" s="1">
        <f>Table1[[#This Row],[Store_Sales]]/(Table1[[#This Row],[Store_Area]]*9)</f>
        <v>4.65303440913197</v>
      </c>
      <c r="G457" s="2" t="str" cm="1">
        <f t="array" ref="G45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57" s="2" t="str" cm="1">
        <f t="array" ref="H45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57" s="2">
        <f>Table1[[#This Row],[Items_Available]]*Table1[[#This Row],[Store_Area]]</f>
        <v>2162094</v>
      </c>
    </row>
    <row r="458" spans="1:9" x14ac:dyDescent="0.25">
      <c r="A458">
        <v>457</v>
      </c>
      <c r="B458" s="2">
        <v>1455</v>
      </c>
      <c r="C458" s="2">
        <v>1757</v>
      </c>
      <c r="D458" s="2">
        <v>650</v>
      </c>
      <c r="E458" s="1">
        <v>67520</v>
      </c>
      <c r="F458" s="1">
        <f>Table1[[#This Row],[Store_Sales]]/(Table1[[#This Row],[Store_Area]]*9)</f>
        <v>5.1561664757541044</v>
      </c>
      <c r="G458" s="2" t="str" cm="1">
        <f t="array" ref="G45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58" s="2" t="str" cm="1">
        <f t="array" ref="H45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58" s="2">
        <f>Table1[[#This Row],[Items_Available]]*Table1[[#This Row],[Store_Area]]</f>
        <v>2556435</v>
      </c>
    </row>
    <row r="459" spans="1:9" x14ac:dyDescent="0.25">
      <c r="A459">
        <v>458</v>
      </c>
      <c r="B459" s="2">
        <v>1165</v>
      </c>
      <c r="C459" s="2">
        <v>1411</v>
      </c>
      <c r="D459" s="2">
        <v>1020</v>
      </c>
      <c r="E459" s="1">
        <v>38620</v>
      </c>
      <c r="F459" s="1">
        <f>Table1[[#This Row],[Store_Sales]]/(Table1[[#This Row],[Store_Area]]*9)</f>
        <v>3.6833571769194089</v>
      </c>
      <c r="G459" s="2" t="str" cm="1">
        <f t="array" ref="G45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59" s="2" t="str" cm="1">
        <f t="array" ref="H45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59" s="2">
        <f>Table1[[#This Row],[Items_Available]]*Table1[[#This Row],[Store_Area]]</f>
        <v>1643815</v>
      </c>
    </row>
    <row r="460" spans="1:9" x14ac:dyDescent="0.25">
      <c r="A460">
        <v>459</v>
      </c>
      <c r="B460" s="2">
        <v>1332</v>
      </c>
      <c r="C460" s="2">
        <v>1610</v>
      </c>
      <c r="D460" s="2">
        <v>880</v>
      </c>
      <c r="E460" s="1">
        <v>38890</v>
      </c>
      <c r="F460" s="1">
        <f>Table1[[#This Row],[Store_Sales]]/(Table1[[#This Row],[Store_Area]]*9)</f>
        <v>3.2440774107440773</v>
      </c>
      <c r="G460" s="2" t="str" cm="1">
        <f t="array" ref="G46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60" s="2" t="str" cm="1">
        <f t="array" ref="H46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60" s="2">
        <f>Table1[[#This Row],[Items_Available]]*Table1[[#This Row],[Store_Area]]</f>
        <v>2144520</v>
      </c>
    </row>
    <row r="461" spans="1:9" x14ac:dyDescent="0.25">
      <c r="A461">
        <v>460</v>
      </c>
      <c r="B461" s="2">
        <v>1396</v>
      </c>
      <c r="C461" s="2">
        <v>1668</v>
      </c>
      <c r="D461" s="2">
        <v>760</v>
      </c>
      <c r="E461" s="1">
        <v>79270</v>
      </c>
      <c r="F461" s="1">
        <f>Table1[[#This Row],[Store_Sales]]/(Table1[[#This Row],[Store_Area]]*9)</f>
        <v>6.3092964024196112</v>
      </c>
      <c r="G461" s="2" t="str" cm="1">
        <f t="array" ref="G46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61" s="2" t="str" cm="1">
        <f t="array" ref="H46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61" s="2">
        <f>Table1[[#This Row],[Items_Available]]*Table1[[#This Row],[Store_Area]]</f>
        <v>2328528</v>
      </c>
    </row>
    <row r="462" spans="1:9" x14ac:dyDescent="0.25">
      <c r="A462">
        <v>461</v>
      </c>
      <c r="B462" s="2">
        <v>1513</v>
      </c>
      <c r="C462" s="2">
        <v>1821</v>
      </c>
      <c r="D462" s="2">
        <v>690</v>
      </c>
      <c r="E462" s="1">
        <v>42880</v>
      </c>
      <c r="F462" s="1">
        <f>Table1[[#This Row],[Store_Sales]]/(Table1[[#This Row],[Store_Area]]*9)</f>
        <v>3.1490049203201882</v>
      </c>
      <c r="G462" s="2" t="str" cm="1">
        <f t="array" ref="G46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62" s="2" t="str" cm="1">
        <f t="array" ref="H46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62" s="2">
        <f>Table1[[#This Row],[Items_Available]]*Table1[[#This Row],[Store_Area]]</f>
        <v>2755173</v>
      </c>
    </row>
    <row r="463" spans="1:9" x14ac:dyDescent="0.25">
      <c r="A463">
        <v>462</v>
      </c>
      <c r="B463" s="2">
        <v>1618</v>
      </c>
      <c r="C463" s="2">
        <v>1940</v>
      </c>
      <c r="D463" s="2">
        <v>630</v>
      </c>
      <c r="E463" s="1">
        <v>44240</v>
      </c>
      <c r="F463" s="1">
        <f>Table1[[#This Row],[Store_Sales]]/(Table1[[#This Row],[Store_Area]]*9)</f>
        <v>3.0380442246944099</v>
      </c>
      <c r="G463" s="2" t="str" cm="1">
        <f t="array" ref="G46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63" s="2" t="str" cm="1">
        <f t="array" ref="H46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63" s="2">
        <f>Table1[[#This Row],[Items_Available]]*Table1[[#This Row],[Store_Area]]</f>
        <v>3138920</v>
      </c>
    </row>
    <row r="464" spans="1:9" x14ac:dyDescent="0.25">
      <c r="A464">
        <v>463</v>
      </c>
      <c r="B464" s="2">
        <v>1845</v>
      </c>
      <c r="C464" s="2">
        <v>2233</v>
      </c>
      <c r="D464" s="2">
        <v>370</v>
      </c>
      <c r="E464" s="1">
        <v>43190</v>
      </c>
      <c r="F464" s="1">
        <f>Table1[[#This Row],[Store_Sales]]/(Table1[[#This Row],[Store_Area]]*9)</f>
        <v>2.6010237880156581</v>
      </c>
      <c r="G464" s="2" t="str" cm="1">
        <f t="array" ref="G46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64" s="2" t="str" cm="1">
        <f t="array" ref="H46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64" s="2">
        <f>Table1[[#This Row],[Items_Available]]*Table1[[#This Row],[Store_Area]]</f>
        <v>4119885</v>
      </c>
    </row>
    <row r="465" spans="1:9" x14ac:dyDescent="0.25">
      <c r="A465">
        <v>464</v>
      </c>
      <c r="B465" s="2">
        <v>1172</v>
      </c>
      <c r="C465" s="2">
        <v>1411</v>
      </c>
      <c r="D465" s="2">
        <v>460</v>
      </c>
      <c r="E465" s="1">
        <v>74550</v>
      </c>
      <c r="F465" s="1">
        <f>Table1[[#This Row],[Store_Sales]]/(Table1[[#This Row],[Store_Area]]*9)</f>
        <v>7.06769055745165</v>
      </c>
      <c r="G465" s="2" t="str" cm="1">
        <f t="array" ref="G46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65" s="2" t="str" cm="1">
        <f t="array" ref="H46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65" s="2">
        <f>Table1[[#This Row],[Items_Available]]*Table1[[#This Row],[Store_Area]]</f>
        <v>1653692</v>
      </c>
    </row>
    <row r="466" spans="1:9" x14ac:dyDescent="0.25">
      <c r="A466">
        <v>465</v>
      </c>
      <c r="B466" s="2">
        <v>1436</v>
      </c>
      <c r="C466" s="2">
        <v>1737</v>
      </c>
      <c r="D466" s="2">
        <v>770</v>
      </c>
      <c r="E466" s="1">
        <v>57090</v>
      </c>
      <c r="F466" s="1">
        <f>Table1[[#This Row],[Store_Sales]]/(Table1[[#This Row],[Store_Area]]*9)</f>
        <v>4.4173630454967503</v>
      </c>
      <c r="G466" s="2" t="str" cm="1">
        <f t="array" ref="G46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66" s="2" t="str" cm="1">
        <f t="array" ref="H46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66" s="2">
        <f>Table1[[#This Row],[Items_Available]]*Table1[[#This Row],[Store_Area]]</f>
        <v>2494332</v>
      </c>
    </row>
    <row r="467" spans="1:9" x14ac:dyDescent="0.25">
      <c r="A467">
        <v>466</v>
      </c>
      <c r="B467" s="2">
        <v>1738</v>
      </c>
      <c r="C467" s="2">
        <v>2065</v>
      </c>
      <c r="D467" s="2">
        <v>750</v>
      </c>
      <c r="E467" s="1">
        <v>56480</v>
      </c>
      <c r="F467" s="1">
        <f>Table1[[#This Row],[Store_Sales]]/(Table1[[#This Row],[Store_Area]]*9)</f>
        <v>3.6107914588927246</v>
      </c>
      <c r="G467" s="2" t="str" cm="1">
        <f t="array" ref="G46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67" s="2" t="str" cm="1">
        <f t="array" ref="H46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67" s="2">
        <f>Table1[[#This Row],[Items_Available]]*Table1[[#This Row],[Store_Area]]</f>
        <v>3588970</v>
      </c>
    </row>
    <row r="468" spans="1:9" x14ac:dyDescent="0.25">
      <c r="A468">
        <v>467</v>
      </c>
      <c r="B468" s="2">
        <v>2229</v>
      </c>
      <c r="C468" s="2">
        <v>2667</v>
      </c>
      <c r="D468" s="2">
        <v>660</v>
      </c>
      <c r="E468" s="1">
        <v>87410</v>
      </c>
      <c r="F468" s="1">
        <f>Table1[[#This Row],[Store_Sales]]/(Table1[[#This Row],[Store_Area]]*9)</f>
        <v>4.3572105079507502</v>
      </c>
      <c r="G468" s="2" t="str" cm="1">
        <f t="array" ref="G46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68" s="2" t="str" cm="1">
        <f t="array" ref="H46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68" s="2">
        <f>Table1[[#This Row],[Items_Available]]*Table1[[#This Row],[Store_Area]]</f>
        <v>5944743</v>
      </c>
    </row>
    <row r="469" spans="1:9" x14ac:dyDescent="0.25">
      <c r="A469">
        <v>468</v>
      </c>
      <c r="B469" s="2">
        <v>1490</v>
      </c>
      <c r="C469" s="2">
        <v>1783</v>
      </c>
      <c r="D469" s="2">
        <v>730</v>
      </c>
      <c r="E469" s="1">
        <v>81370</v>
      </c>
      <c r="F469" s="1">
        <f>Table1[[#This Row],[Store_Sales]]/(Table1[[#This Row],[Store_Area]]*9)</f>
        <v>6.0678598061148401</v>
      </c>
      <c r="G469" s="2" t="str" cm="1">
        <f t="array" ref="G46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69" s="2" t="str" cm="1">
        <f t="array" ref="H46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69" s="2">
        <f>Table1[[#This Row],[Items_Available]]*Table1[[#This Row],[Store_Area]]</f>
        <v>2656670</v>
      </c>
    </row>
    <row r="470" spans="1:9" x14ac:dyDescent="0.25">
      <c r="A470">
        <v>469</v>
      </c>
      <c r="B470" s="2">
        <v>1060</v>
      </c>
      <c r="C470" s="2">
        <v>1279</v>
      </c>
      <c r="D470" s="2">
        <v>670</v>
      </c>
      <c r="E470" s="1">
        <v>97360</v>
      </c>
      <c r="F470" s="1">
        <f>Table1[[#This Row],[Store_Sales]]/(Table1[[#This Row],[Store_Area]]*9)</f>
        <v>10.20545073375262</v>
      </c>
      <c r="G470" s="2" t="str" cm="1">
        <f t="array" ref="G47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70" s="2" t="str" cm="1">
        <f t="array" ref="H47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70" s="2">
        <f>Table1[[#This Row],[Items_Available]]*Table1[[#This Row],[Store_Area]]</f>
        <v>1355740</v>
      </c>
    </row>
    <row r="471" spans="1:9" x14ac:dyDescent="0.25">
      <c r="A471">
        <v>470</v>
      </c>
      <c r="B471" s="2">
        <v>2015</v>
      </c>
      <c r="C471" s="2">
        <v>2436</v>
      </c>
      <c r="D471" s="2">
        <v>680</v>
      </c>
      <c r="E471" s="1">
        <v>77960</v>
      </c>
      <c r="F471" s="1">
        <f>Table1[[#This Row],[Store_Sales]]/(Table1[[#This Row],[Store_Area]]*9)</f>
        <v>4.2988695891921695</v>
      </c>
      <c r="G471" s="2" t="str" cm="1">
        <f t="array" ref="G47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71" s="2" t="str" cm="1">
        <f t="array" ref="H47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71" s="2">
        <f>Table1[[#This Row],[Items_Available]]*Table1[[#This Row],[Store_Area]]</f>
        <v>4908540</v>
      </c>
    </row>
    <row r="472" spans="1:9" x14ac:dyDescent="0.25">
      <c r="A472">
        <v>471</v>
      </c>
      <c r="B472" s="2">
        <v>1611</v>
      </c>
      <c r="C472" s="2">
        <v>1919</v>
      </c>
      <c r="D472" s="2">
        <v>960</v>
      </c>
      <c r="E472" s="1">
        <v>71240</v>
      </c>
      <c r="F472" s="1">
        <f>Table1[[#This Row],[Store_Sales]]/(Table1[[#This Row],[Store_Area]]*9)</f>
        <v>4.9134423063659565</v>
      </c>
      <c r="G472" s="2" t="str" cm="1">
        <f t="array" ref="G47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72" s="2" t="str" cm="1">
        <f t="array" ref="H47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72" s="2">
        <f>Table1[[#This Row],[Items_Available]]*Table1[[#This Row],[Store_Area]]</f>
        <v>3091509</v>
      </c>
    </row>
    <row r="473" spans="1:9" x14ac:dyDescent="0.25">
      <c r="A473">
        <v>472</v>
      </c>
      <c r="B473" s="2">
        <v>1187</v>
      </c>
      <c r="C473" s="2">
        <v>1417</v>
      </c>
      <c r="D473" s="2">
        <v>1230</v>
      </c>
      <c r="E473" s="1">
        <v>58940</v>
      </c>
      <c r="F473" s="1">
        <f>Table1[[#This Row],[Store_Sales]]/(Table1[[#This Row],[Store_Area]]*9)</f>
        <v>5.5171768229897973</v>
      </c>
      <c r="G473" s="2" t="str" cm="1">
        <f t="array" ref="G47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73" s="2" t="str" cm="1">
        <f t="array" ref="H47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73" s="2">
        <f>Table1[[#This Row],[Items_Available]]*Table1[[#This Row],[Store_Area]]</f>
        <v>1681979</v>
      </c>
    </row>
    <row r="474" spans="1:9" x14ac:dyDescent="0.25">
      <c r="A474">
        <v>473</v>
      </c>
      <c r="B474" s="2">
        <v>1430</v>
      </c>
      <c r="C474" s="2">
        <v>1690</v>
      </c>
      <c r="D474" s="2">
        <v>800</v>
      </c>
      <c r="E474" s="1">
        <v>78950</v>
      </c>
      <c r="F474" s="1">
        <f>Table1[[#This Row],[Store_Sales]]/(Table1[[#This Row],[Store_Area]]*9)</f>
        <v>6.1344211344211343</v>
      </c>
      <c r="G474" s="2" t="str" cm="1">
        <f t="array" ref="G47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74" s="2" t="str" cm="1">
        <f t="array" ref="H47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74" s="2">
        <f>Table1[[#This Row],[Items_Available]]*Table1[[#This Row],[Store_Area]]</f>
        <v>2416700</v>
      </c>
    </row>
    <row r="475" spans="1:9" x14ac:dyDescent="0.25">
      <c r="A475">
        <v>474</v>
      </c>
      <c r="B475" s="2">
        <v>1543</v>
      </c>
      <c r="C475" s="2">
        <v>1840</v>
      </c>
      <c r="D475" s="2">
        <v>450</v>
      </c>
      <c r="E475" s="1">
        <v>36380</v>
      </c>
      <c r="F475" s="1">
        <f>Table1[[#This Row],[Store_Sales]]/(Table1[[#This Row],[Store_Area]]*9)</f>
        <v>2.6197162814142723</v>
      </c>
      <c r="G475" s="2" t="str" cm="1">
        <f t="array" ref="G47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75" s="2" t="str" cm="1">
        <f t="array" ref="H47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75" s="2">
        <f>Table1[[#This Row],[Items_Available]]*Table1[[#This Row],[Store_Area]]</f>
        <v>2839120</v>
      </c>
    </row>
    <row r="476" spans="1:9" x14ac:dyDescent="0.25">
      <c r="A476">
        <v>475</v>
      </c>
      <c r="B476" s="2">
        <v>1836</v>
      </c>
      <c r="C476" s="2">
        <v>2195</v>
      </c>
      <c r="D476" s="2">
        <v>940</v>
      </c>
      <c r="E476" s="1">
        <v>45160</v>
      </c>
      <c r="F476" s="1">
        <f>Table1[[#This Row],[Store_Sales]]/(Table1[[#This Row],[Store_Area]]*9)</f>
        <v>2.7329944323408375</v>
      </c>
      <c r="G476" s="2" t="str" cm="1">
        <f t="array" ref="G47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76" s="2" t="str" cm="1">
        <f t="array" ref="H47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76" s="2">
        <f>Table1[[#This Row],[Items_Available]]*Table1[[#This Row],[Store_Area]]</f>
        <v>4030020</v>
      </c>
    </row>
    <row r="477" spans="1:9" x14ac:dyDescent="0.25">
      <c r="A477">
        <v>476</v>
      </c>
      <c r="B477" s="2">
        <v>1463</v>
      </c>
      <c r="C477" s="2">
        <v>1764</v>
      </c>
      <c r="D477" s="2">
        <v>1060</v>
      </c>
      <c r="E477" s="1">
        <v>69050</v>
      </c>
      <c r="F477" s="1">
        <f>Table1[[#This Row],[Store_Sales]]/(Table1[[#This Row],[Store_Area]]*9)</f>
        <v>5.2441710336447178</v>
      </c>
      <c r="G477" s="2" t="str" cm="1">
        <f t="array" ref="G47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77" s="2" t="str" cm="1">
        <f t="array" ref="H47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77" s="2">
        <f>Table1[[#This Row],[Items_Available]]*Table1[[#This Row],[Store_Area]]</f>
        <v>2580732</v>
      </c>
    </row>
    <row r="478" spans="1:9" x14ac:dyDescent="0.25">
      <c r="A478">
        <v>477</v>
      </c>
      <c r="B478" s="2">
        <v>1213</v>
      </c>
      <c r="C478" s="2">
        <v>1462</v>
      </c>
      <c r="D478" s="2">
        <v>560</v>
      </c>
      <c r="E478" s="1">
        <v>56830</v>
      </c>
      <c r="F478" s="1">
        <f>Table1[[#This Row],[Store_Sales]]/(Table1[[#This Row],[Store_Area]]*9)</f>
        <v>5.205642575799212</v>
      </c>
      <c r="G478" s="2" t="str" cm="1">
        <f t="array" ref="G47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78" s="2" t="str" cm="1">
        <f t="array" ref="H47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78" s="2">
        <f>Table1[[#This Row],[Items_Available]]*Table1[[#This Row],[Store_Area]]</f>
        <v>1773406</v>
      </c>
    </row>
    <row r="479" spans="1:9" x14ac:dyDescent="0.25">
      <c r="A479">
        <v>478</v>
      </c>
      <c r="B479" s="2">
        <v>1244</v>
      </c>
      <c r="C479" s="2">
        <v>1480</v>
      </c>
      <c r="D479" s="2">
        <v>860</v>
      </c>
      <c r="E479" s="1">
        <v>93530</v>
      </c>
      <c r="F479" s="1">
        <f>Table1[[#This Row],[Store_Sales]]/(Table1[[#This Row],[Store_Area]]*9)</f>
        <v>8.3538763844230086</v>
      </c>
      <c r="G479" s="2" t="str" cm="1">
        <f t="array" ref="G47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79" s="2" t="str" cm="1">
        <f t="array" ref="H47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79" s="2">
        <f>Table1[[#This Row],[Items_Available]]*Table1[[#This Row],[Store_Area]]</f>
        <v>1841120</v>
      </c>
    </row>
    <row r="480" spans="1:9" x14ac:dyDescent="0.25">
      <c r="A480">
        <v>479</v>
      </c>
      <c r="B480" s="2">
        <v>1745</v>
      </c>
      <c r="C480" s="2">
        <v>2108</v>
      </c>
      <c r="D480" s="2">
        <v>730</v>
      </c>
      <c r="E480" s="1">
        <v>46920</v>
      </c>
      <c r="F480" s="1">
        <f>Table1[[#This Row],[Store_Sales]]/(Table1[[#This Row],[Store_Area]]*9)</f>
        <v>2.9875835721107928</v>
      </c>
      <c r="G480" s="2" t="str" cm="1">
        <f t="array" ref="G48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80" s="2" t="str" cm="1">
        <f t="array" ref="H48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80" s="2">
        <f>Table1[[#This Row],[Items_Available]]*Table1[[#This Row],[Store_Area]]</f>
        <v>3678460</v>
      </c>
    </row>
    <row r="481" spans="1:9" x14ac:dyDescent="0.25">
      <c r="A481">
        <v>480</v>
      </c>
      <c r="B481" s="2">
        <v>933</v>
      </c>
      <c r="C481" s="2">
        <v>1121</v>
      </c>
      <c r="D481" s="2">
        <v>940</v>
      </c>
      <c r="E481" s="1">
        <v>55990</v>
      </c>
      <c r="F481" s="1">
        <f>Table1[[#This Row],[Store_Sales]]/(Table1[[#This Row],[Store_Area]]*9)</f>
        <v>6.6678575681791115</v>
      </c>
      <c r="G481" s="2" t="str" cm="1">
        <f t="array" ref="G48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81" s="2" t="str" cm="1">
        <f t="array" ref="H48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81" s="2">
        <f>Table1[[#This Row],[Items_Available]]*Table1[[#This Row],[Store_Area]]</f>
        <v>1045893</v>
      </c>
    </row>
    <row r="482" spans="1:9" x14ac:dyDescent="0.25">
      <c r="A482">
        <v>481</v>
      </c>
      <c r="B482" s="2">
        <v>1764</v>
      </c>
      <c r="C482" s="2">
        <v>2132</v>
      </c>
      <c r="D482" s="2">
        <v>920</v>
      </c>
      <c r="E482" s="1">
        <v>40840</v>
      </c>
      <c r="F482" s="1">
        <f>Table1[[#This Row],[Store_Sales]]/(Table1[[#This Row],[Store_Area]]*9)</f>
        <v>2.5724363819601916</v>
      </c>
      <c r="G482" s="2" t="str" cm="1">
        <f t="array" ref="G48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82" s="2" t="str" cm="1">
        <f t="array" ref="H48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82" s="2">
        <f>Table1[[#This Row],[Items_Available]]*Table1[[#This Row],[Store_Area]]</f>
        <v>3760848</v>
      </c>
    </row>
    <row r="483" spans="1:9" x14ac:dyDescent="0.25">
      <c r="A483">
        <v>482</v>
      </c>
      <c r="B483" s="2">
        <v>1675</v>
      </c>
      <c r="C483" s="2">
        <v>2002</v>
      </c>
      <c r="D483" s="2">
        <v>1050</v>
      </c>
      <c r="E483" s="1">
        <v>64990</v>
      </c>
      <c r="F483" s="1">
        <f>Table1[[#This Row],[Store_Sales]]/(Table1[[#This Row],[Store_Area]]*9)</f>
        <v>4.3111111111111109</v>
      </c>
      <c r="G483" s="2" t="str" cm="1">
        <f t="array" ref="G48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83" s="2" t="str" cm="1">
        <f t="array" ref="H48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83" s="2">
        <f>Table1[[#This Row],[Items_Available]]*Table1[[#This Row],[Store_Area]]</f>
        <v>3353350</v>
      </c>
    </row>
    <row r="484" spans="1:9" x14ac:dyDescent="0.25">
      <c r="A484">
        <v>483</v>
      </c>
      <c r="B484" s="2">
        <v>1688</v>
      </c>
      <c r="C484" s="2">
        <v>2046</v>
      </c>
      <c r="D484" s="2">
        <v>380</v>
      </c>
      <c r="E484" s="1">
        <v>53550</v>
      </c>
      <c r="F484" s="1">
        <f>Table1[[#This Row],[Store_Sales]]/(Table1[[#This Row],[Store_Area]]*9)</f>
        <v>3.5248815165876777</v>
      </c>
      <c r="G484" s="2" t="str" cm="1">
        <f t="array" ref="G48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84" s="2" t="str" cm="1">
        <f t="array" ref="H48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84" s="2">
        <f>Table1[[#This Row],[Items_Available]]*Table1[[#This Row],[Store_Area]]</f>
        <v>3453648</v>
      </c>
    </row>
    <row r="485" spans="1:9" x14ac:dyDescent="0.25">
      <c r="A485">
        <v>484</v>
      </c>
      <c r="B485" s="2">
        <v>1842</v>
      </c>
      <c r="C485" s="2">
        <v>2204</v>
      </c>
      <c r="D485" s="2">
        <v>930</v>
      </c>
      <c r="E485" s="1">
        <v>51320</v>
      </c>
      <c r="F485" s="1">
        <f>Table1[[#This Row],[Store_Sales]]/(Table1[[#This Row],[Store_Area]]*9)</f>
        <v>3.0956689588611415</v>
      </c>
      <c r="G485" s="2" t="str" cm="1">
        <f t="array" ref="G48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85" s="2" t="str" cm="1">
        <f t="array" ref="H48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85" s="2">
        <f>Table1[[#This Row],[Items_Available]]*Table1[[#This Row],[Store_Area]]</f>
        <v>4059768</v>
      </c>
    </row>
    <row r="486" spans="1:9" x14ac:dyDescent="0.25">
      <c r="A486">
        <v>485</v>
      </c>
      <c r="B486" s="2">
        <v>1316</v>
      </c>
      <c r="C486" s="2">
        <v>1597</v>
      </c>
      <c r="D486" s="2">
        <v>980</v>
      </c>
      <c r="E486" s="1">
        <v>36560</v>
      </c>
      <c r="F486" s="1">
        <f>Table1[[#This Row],[Store_Sales]]/(Table1[[#This Row],[Store_Area]]*9)</f>
        <v>3.0867950016886185</v>
      </c>
      <c r="G486" s="2" t="str" cm="1">
        <f t="array" ref="G48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86" s="2" t="str" cm="1">
        <f t="array" ref="H48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86" s="2">
        <f>Table1[[#This Row],[Items_Available]]*Table1[[#This Row],[Store_Area]]</f>
        <v>2101652</v>
      </c>
    </row>
    <row r="487" spans="1:9" x14ac:dyDescent="0.25">
      <c r="A487">
        <v>486</v>
      </c>
      <c r="B487" s="2">
        <v>1440</v>
      </c>
      <c r="C487" s="2">
        <v>1719</v>
      </c>
      <c r="D487" s="2">
        <v>580</v>
      </c>
      <c r="E487" s="1">
        <v>66050</v>
      </c>
      <c r="F487" s="1">
        <f>Table1[[#This Row],[Store_Sales]]/(Table1[[#This Row],[Store_Area]]*9)</f>
        <v>5.096450617283951</v>
      </c>
      <c r="G487" s="2" t="str" cm="1">
        <f t="array" ref="G48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87" s="2" t="str" cm="1">
        <f t="array" ref="H48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87" s="2">
        <f>Table1[[#This Row],[Items_Available]]*Table1[[#This Row],[Store_Area]]</f>
        <v>2475360</v>
      </c>
    </row>
    <row r="488" spans="1:9" x14ac:dyDescent="0.25">
      <c r="A488">
        <v>487</v>
      </c>
      <c r="B488" s="2">
        <v>1760</v>
      </c>
      <c r="C488" s="2">
        <v>2111</v>
      </c>
      <c r="D488" s="2">
        <v>680</v>
      </c>
      <c r="E488" s="1">
        <v>52400</v>
      </c>
      <c r="F488" s="1">
        <f>Table1[[#This Row],[Store_Sales]]/(Table1[[#This Row],[Store_Area]]*9)</f>
        <v>3.308080808080808</v>
      </c>
      <c r="G488" s="2" t="str" cm="1">
        <f t="array" ref="G48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88" s="2" t="str" cm="1">
        <f t="array" ref="H48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88" s="2">
        <f>Table1[[#This Row],[Items_Available]]*Table1[[#This Row],[Store_Area]]</f>
        <v>3715360</v>
      </c>
    </row>
    <row r="489" spans="1:9" x14ac:dyDescent="0.25">
      <c r="A489">
        <v>488</v>
      </c>
      <c r="B489" s="2">
        <v>1323</v>
      </c>
      <c r="C489" s="2">
        <v>1571</v>
      </c>
      <c r="D489" s="2">
        <v>850</v>
      </c>
      <c r="E489" s="1">
        <v>27970</v>
      </c>
      <c r="F489" s="1">
        <f>Table1[[#This Row],[Store_Sales]]/(Table1[[#This Row],[Store_Area]]*9)</f>
        <v>2.3490383807844126</v>
      </c>
      <c r="G489" s="2" t="str" cm="1">
        <f t="array" ref="G48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89" s="2" t="str" cm="1">
        <f t="array" ref="H48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89" s="2">
        <f>Table1[[#This Row],[Items_Available]]*Table1[[#This Row],[Store_Area]]</f>
        <v>2078433</v>
      </c>
    </row>
    <row r="490" spans="1:9" x14ac:dyDescent="0.25">
      <c r="A490">
        <v>489</v>
      </c>
      <c r="B490" s="2">
        <v>1230</v>
      </c>
      <c r="C490" s="2">
        <v>1466</v>
      </c>
      <c r="D490" s="2">
        <v>730</v>
      </c>
      <c r="E490" s="1">
        <v>67100</v>
      </c>
      <c r="F490" s="1">
        <f>Table1[[#This Row],[Store_Sales]]/(Table1[[#This Row],[Store_Area]]*9)</f>
        <v>6.0614272809394762</v>
      </c>
      <c r="G490" s="2" t="str" cm="1">
        <f t="array" ref="G49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90" s="2" t="str" cm="1">
        <f t="array" ref="H49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90" s="2">
        <f>Table1[[#This Row],[Items_Available]]*Table1[[#This Row],[Store_Area]]</f>
        <v>1803180</v>
      </c>
    </row>
    <row r="491" spans="1:9" x14ac:dyDescent="0.25">
      <c r="A491">
        <v>490</v>
      </c>
      <c r="B491" s="2">
        <v>1540</v>
      </c>
      <c r="C491" s="2">
        <v>1838</v>
      </c>
      <c r="D491" s="2">
        <v>570</v>
      </c>
      <c r="E491" s="1">
        <v>43710</v>
      </c>
      <c r="F491" s="1">
        <f>Table1[[#This Row],[Store_Sales]]/(Table1[[#This Row],[Store_Area]]*9)</f>
        <v>3.1536796536796539</v>
      </c>
      <c r="G491" s="2" t="str" cm="1">
        <f t="array" ref="G49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91" s="2" t="str" cm="1">
        <f t="array" ref="H49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91" s="2">
        <f>Table1[[#This Row],[Items_Available]]*Table1[[#This Row],[Store_Area]]</f>
        <v>2830520</v>
      </c>
    </row>
    <row r="492" spans="1:9" x14ac:dyDescent="0.25">
      <c r="A492">
        <v>491</v>
      </c>
      <c r="B492" s="2">
        <v>1167</v>
      </c>
      <c r="C492" s="2">
        <v>1388</v>
      </c>
      <c r="D492" s="2">
        <v>620</v>
      </c>
      <c r="E492" s="1">
        <v>38600</v>
      </c>
      <c r="F492" s="1">
        <f>Table1[[#This Row],[Store_Sales]]/(Table1[[#This Row],[Store_Area]]*9)</f>
        <v>3.6751404360658859</v>
      </c>
      <c r="G492" s="2" t="str" cm="1">
        <f t="array" ref="G49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92" s="2" t="str" cm="1">
        <f t="array" ref="H49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92" s="2">
        <f>Table1[[#This Row],[Items_Available]]*Table1[[#This Row],[Store_Area]]</f>
        <v>1619796</v>
      </c>
    </row>
    <row r="493" spans="1:9" x14ac:dyDescent="0.25">
      <c r="A493">
        <v>492</v>
      </c>
      <c r="B493" s="2">
        <v>1429</v>
      </c>
      <c r="C493" s="2">
        <v>1695</v>
      </c>
      <c r="D493" s="2">
        <v>890</v>
      </c>
      <c r="E493" s="1">
        <v>53890</v>
      </c>
      <c r="F493" s="1">
        <f>Table1[[#This Row],[Store_Sales]]/(Table1[[#This Row],[Store_Area]]*9)</f>
        <v>4.1901873882279759</v>
      </c>
      <c r="G493" s="2" t="str" cm="1">
        <f t="array" ref="G49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93" s="2" t="str" cm="1">
        <f t="array" ref="H49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93" s="2">
        <f>Table1[[#This Row],[Items_Available]]*Table1[[#This Row],[Store_Area]]</f>
        <v>2422155</v>
      </c>
    </row>
    <row r="494" spans="1:9" x14ac:dyDescent="0.25">
      <c r="A494">
        <v>493</v>
      </c>
      <c r="B494" s="2">
        <v>1491</v>
      </c>
      <c r="C494" s="2">
        <v>1770</v>
      </c>
      <c r="D494" s="2">
        <v>800</v>
      </c>
      <c r="E494" s="1">
        <v>52610</v>
      </c>
      <c r="F494" s="1">
        <f>Table1[[#This Row],[Store_Sales]]/(Table1[[#This Row],[Store_Area]]*9)</f>
        <v>3.9205603994336387</v>
      </c>
      <c r="G494" s="2" t="str" cm="1">
        <f t="array" ref="G49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94" s="2" t="str" cm="1">
        <f t="array" ref="H49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94" s="2">
        <f>Table1[[#This Row],[Items_Available]]*Table1[[#This Row],[Store_Area]]</f>
        <v>2639070</v>
      </c>
    </row>
    <row r="495" spans="1:9" x14ac:dyDescent="0.25">
      <c r="A495">
        <v>494</v>
      </c>
      <c r="B495" s="2">
        <v>1313</v>
      </c>
      <c r="C495" s="2">
        <v>1574</v>
      </c>
      <c r="D495" s="2">
        <v>920</v>
      </c>
      <c r="E495" s="1">
        <v>43130</v>
      </c>
      <c r="F495" s="1">
        <f>Table1[[#This Row],[Store_Sales]]/(Table1[[#This Row],[Store_Area]]*9)</f>
        <v>3.64982652111365</v>
      </c>
      <c r="G495" s="2" t="str" cm="1">
        <f t="array" ref="G49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95" s="2" t="str" cm="1">
        <f t="array" ref="H49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95" s="2">
        <f>Table1[[#This Row],[Items_Available]]*Table1[[#This Row],[Store_Area]]</f>
        <v>2066662</v>
      </c>
    </row>
    <row r="496" spans="1:9" x14ac:dyDescent="0.25">
      <c r="A496">
        <v>495</v>
      </c>
      <c r="B496" s="2">
        <v>1609</v>
      </c>
      <c r="C496" s="2">
        <v>1943</v>
      </c>
      <c r="D496" s="2">
        <v>920</v>
      </c>
      <c r="E496" s="1">
        <v>40300</v>
      </c>
      <c r="F496" s="1">
        <f>Table1[[#This Row],[Store_Sales]]/(Table1[[#This Row],[Store_Area]]*9)</f>
        <v>2.7829569781092465</v>
      </c>
      <c r="G496" s="2" t="str" cm="1">
        <f t="array" ref="G49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96" s="2" t="str" cm="1">
        <f t="array" ref="H49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96" s="2">
        <f>Table1[[#This Row],[Items_Available]]*Table1[[#This Row],[Store_Area]]</f>
        <v>3126287</v>
      </c>
    </row>
    <row r="497" spans="1:9" x14ac:dyDescent="0.25">
      <c r="A497">
        <v>496</v>
      </c>
      <c r="B497" s="2">
        <v>1109</v>
      </c>
      <c r="C497" s="2">
        <v>1342</v>
      </c>
      <c r="D497" s="2">
        <v>760</v>
      </c>
      <c r="E497" s="1">
        <v>49750</v>
      </c>
      <c r="F497" s="1">
        <f>Table1[[#This Row],[Store_Sales]]/(Table1[[#This Row],[Store_Area]]*9)</f>
        <v>4.984470493938483</v>
      </c>
      <c r="G497" s="2" t="str" cm="1">
        <f t="array" ref="G49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97" s="2" t="str" cm="1">
        <f t="array" ref="H49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97" s="2">
        <f>Table1[[#This Row],[Items_Available]]*Table1[[#This Row],[Store_Area]]</f>
        <v>1488278</v>
      </c>
    </row>
    <row r="498" spans="1:9" x14ac:dyDescent="0.25">
      <c r="A498">
        <v>497</v>
      </c>
      <c r="B498" s="2">
        <v>1207</v>
      </c>
      <c r="C498" s="2">
        <v>1440</v>
      </c>
      <c r="D498" s="2">
        <v>500</v>
      </c>
      <c r="E498" s="1">
        <v>43840</v>
      </c>
      <c r="F498" s="1">
        <f>Table1[[#This Row],[Store_Sales]]/(Table1[[#This Row],[Store_Area]]*9)</f>
        <v>4.0357175734143427</v>
      </c>
      <c r="G498" s="2" t="str" cm="1">
        <f t="array" ref="G49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98" s="2" t="str" cm="1">
        <f t="array" ref="H49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98" s="2">
        <f>Table1[[#This Row],[Items_Available]]*Table1[[#This Row],[Store_Area]]</f>
        <v>1738080</v>
      </c>
    </row>
    <row r="499" spans="1:9" x14ac:dyDescent="0.25">
      <c r="A499">
        <v>498</v>
      </c>
      <c r="B499" s="2">
        <v>902</v>
      </c>
      <c r="C499" s="2">
        <v>1087</v>
      </c>
      <c r="D499" s="2">
        <v>680</v>
      </c>
      <c r="E499" s="1">
        <v>56820</v>
      </c>
      <c r="F499" s="1">
        <f>Table1[[#This Row],[Store_Sales]]/(Table1[[#This Row],[Store_Area]]*9)</f>
        <v>6.9992609016999259</v>
      </c>
      <c r="G499" s="2" t="str" cm="1">
        <f t="array" ref="G49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99" s="2" t="str" cm="1">
        <f t="array" ref="H49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99" s="2">
        <f>Table1[[#This Row],[Items_Available]]*Table1[[#This Row],[Store_Area]]</f>
        <v>980474</v>
      </c>
    </row>
    <row r="500" spans="1:9" x14ac:dyDescent="0.25">
      <c r="A500">
        <v>499</v>
      </c>
      <c r="B500" s="2">
        <v>1191</v>
      </c>
      <c r="C500" s="2">
        <v>1422</v>
      </c>
      <c r="D500" s="2">
        <v>770</v>
      </c>
      <c r="E500" s="1">
        <v>36350</v>
      </c>
      <c r="F500" s="1">
        <f>Table1[[#This Row],[Store_Sales]]/(Table1[[#This Row],[Store_Area]]*9)</f>
        <v>3.3911745498647261</v>
      </c>
      <c r="G500" s="2" t="str" cm="1">
        <f t="array" ref="G50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00" s="2" t="str" cm="1">
        <f t="array" ref="H50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00" s="2">
        <f>Table1[[#This Row],[Items_Available]]*Table1[[#This Row],[Store_Area]]</f>
        <v>1693602</v>
      </c>
    </row>
    <row r="501" spans="1:9" x14ac:dyDescent="0.25">
      <c r="A501">
        <v>500</v>
      </c>
      <c r="B501" s="2">
        <v>1335</v>
      </c>
      <c r="C501" s="2">
        <v>1601</v>
      </c>
      <c r="D501" s="2">
        <v>460</v>
      </c>
      <c r="E501" s="1">
        <v>50820</v>
      </c>
      <c r="F501" s="1">
        <f>Table1[[#This Row],[Store_Sales]]/(Table1[[#This Row],[Store_Area]]*9)</f>
        <v>4.2297128589263417</v>
      </c>
      <c r="G501" s="2" t="str" cm="1">
        <f t="array" ref="G50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01" s="2" t="str" cm="1">
        <f t="array" ref="H50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01" s="2">
        <f>Table1[[#This Row],[Items_Available]]*Table1[[#This Row],[Store_Area]]</f>
        <v>2137335</v>
      </c>
    </row>
    <row r="502" spans="1:9" x14ac:dyDescent="0.25">
      <c r="A502">
        <v>501</v>
      </c>
      <c r="B502" s="2">
        <v>1382</v>
      </c>
      <c r="C502" s="2">
        <v>1660</v>
      </c>
      <c r="D502" s="2">
        <v>1070</v>
      </c>
      <c r="E502" s="1">
        <v>83720</v>
      </c>
      <c r="F502" s="1">
        <f>Table1[[#This Row],[Store_Sales]]/(Table1[[#This Row],[Store_Area]]*9)</f>
        <v>6.730985689017527</v>
      </c>
      <c r="G502" s="2" t="str" cm="1">
        <f t="array" ref="G50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02" s="2" t="str" cm="1">
        <f t="array" ref="H50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02" s="2">
        <f>Table1[[#This Row],[Items_Available]]*Table1[[#This Row],[Store_Area]]</f>
        <v>2294120</v>
      </c>
    </row>
    <row r="503" spans="1:9" x14ac:dyDescent="0.25">
      <c r="A503">
        <v>502</v>
      </c>
      <c r="B503" s="2">
        <v>1588</v>
      </c>
      <c r="C503" s="2">
        <v>1906</v>
      </c>
      <c r="D503" s="2">
        <v>450</v>
      </c>
      <c r="E503" s="1">
        <v>46970</v>
      </c>
      <c r="F503" s="1">
        <f>Table1[[#This Row],[Store_Sales]]/(Table1[[#This Row],[Store_Area]]*9)</f>
        <v>3.2864539602574867</v>
      </c>
      <c r="G503" s="2" t="str" cm="1">
        <f t="array" ref="G50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03" s="2" t="str" cm="1">
        <f t="array" ref="H50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03" s="2">
        <f>Table1[[#This Row],[Items_Available]]*Table1[[#This Row],[Store_Area]]</f>
        <v>3026728</v>
      </c>
    </row>
    <row r="504" spans="1:9" x14ac:dyDescent="0.25">
      <c r="A504">
        <v>503</v>
      </c>
      <c r="B504" s="2">
        <v>1918</v>
      </c>
      <c r="C504" s="2">
        <v>2284</v>
      </c>
      <c r="D504" s="2">
        <v>310</v>
      </c>
      <c r="E504" s="1">
        <v>78020</v>
      </c>
      <c r="F504" s="1">
        <f>Table1[[#This Row],[Store_Sales]]/(Table1[[#This Row],[Store_Area]]*9)</f>
        <v>4.519754373768972</v>
      </c>
      <c r="G504" s="2" t="str" cm="1">
        <f t="array" ref="G50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04" s="2" t="str" cm="1">
        <f t="array" ref="H50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04" s="2">
        <f>Table1[[#This Row],[Items_Available]]*Table1[[#This Row],[Store_Area]]</f>
        <v>4380712</v>
      </c>
    </row>
    <row r="505" spans="1:9" x14ac:dyDescent="0.25">
      <c r="A505">
        <v>504</v>
      </c>
      <c r="B505" s="2">
        <v>1484</v>
      </c>
      <c r="C505" s="2">
        <v>1774</v>
      </c>
      <c r="D505" s="2">
        <v>880</v>
      </c>
      <c r="E505" s="1">
        <v>45080</v>
      </c>
      <c r="F505" s="1">
        <f>Table1[[#This Row],[Store_Sales]]/(Table1[[#This Row],[Store_Area]]*9)</f>
        <v>3.3752620545073375</v>
      </c>
      <c r="G505" s="2" t="str" cm="1">
        <f t="array" ref="G50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05" s="2" t="str" cm="1">
        <f t="array" ref="H50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05" s="2">
        <f>Table1[[#This Row],[Items_Available]]*Table1[[#This Row],[Store_Area]]</f>
        <v>2632616</v>
      </c>
    </row>
    <row r="506" spans="1:9" x14ac:dyDescent="0.25">
      <c r="A506">
        <v>505</v>
      </c>
      <c r="B506" s="2">
        <v>1334</v>
      </c>
      <c r="C506" s="2">
        <v>1607</v>
      </c>
      <c r="D506" s="2">
        <v>370</v>
      </c>
      <c r="E506" s="1">
        <v>55160</v>
      </c>
      <c r="F506" s="1">
        <f>Table1[[#This Row],[Store_Sales]]/(Table1[[#This Row],[Store_Area]]*9)</f>
        <v>4.5943694819257042</v>
      </c>
      <c r="G506" s="2" t="str" cm="1">
        <f t="array" ref="G50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06" s="2" t="str" cm="1">
        <f t="array" ref="H50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06" s="2">
        <f>Table1[[#This Row],[Items_Available]]*Table1[[#This Row],[Store_Area]]</f>
        <v>2143738</v>
      </c>
    </row>
    <row r="507" spans="1:9" x14ac:dyDescent="0.25">
      <c r="A507">
        <v>506</v>
      </c>
      <c r="B507" s="2">
        <v>1556</v>
      </c>
      <c r="C507" s="2">
        <v>1846</v>
      </c>
      <c r="D507" s="2">
        <v>760</v>
      </c>
      <c r="E507" s="1">
        <v>72020</v>
      </c>
      <c r="F507" s="1">
        <f>Table1[[#This Row],[Store_Sales]]/(Table1[[#This Row],[Store_Area]]*9)</f>
        <v>5.142816338189089</v>
      </c>
      <c r="G507" s="2" t="str" cm="1">
        <f t="array" ref="G50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07" s="2" t="str" cm="1">
        <f t="array" ref="H50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07" s="2">
        <f>Table1[[#This Row],[Items_Available]]*Table1[[#This Row],[Store_Area]]</f>
        <v>2872376</v>
      </c>
    </row>
    <row r="508" spans="1:9" x14ac:dyDescent="0.25">
      <c r="A508">
        <v>507</v>
      </c>
      <c r="B508" s="2">
        <v>1784</v>
      </c>
      <c r="C508" s="2">
        <v>2142</v>
      </c>
      <c r="D508" s="2">
        <v>950</v>
      </c>
      <c r="E508" s="1">
        <v>64010</v>
      </c>
      <c r="F508" s="1">
        <f>Table1[[#This Row],[Store_Sales]]/(Table1[[#This Row],[Store_Area]]*9)</f>
        <v>3.986671649227703</v>
      </c>
      <c r="G508" s="2" t="str" cm="1">
        <f t="array" ref="G50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08" s="2" t="str" cm="1">
        <f t="array" ref="H50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08" s="2">
        <f>Table1[[#This Row],[Items_Available]]*Table1[[#This Row],[Store_Area]]</f>
        <v>3821328</v>
      </c>
    </row>
    <row r="509" spans="1:9" x14ac:dyDescent="0.25">
      <c r="A509">
        <v>508</v>
      </c>
      <c r="B509" s="2">
        <v>1244</v>
      </c>
      <c r="C509" s="2">
        <v>1477</v>
      </c>
      <c r="D509" s="2">
        <v>890</v>
      </c>
      <c r="E509" s="1">
        <v>27840</v>
      </c>
      <c r="F509" s="1">
        <f>Table1[[#This Row],[Store_Sales]]/(Table1[[#This Row],[Store_Area]]*9)</f>
        <v>2.4866023579849945</v>
      </c>
      <c r="G509" s="2" t="str" cm="1">
        <f t="array" ref="G50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09" s="2" t="str" cm="1">
        <f t="array" ref="H50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09" s="2">
        <f>Table1[[#This Row],[Items_Available]]*Table1[[#This Row],[Store_Area]]</f>
        <v>1837388</v>
      </c>
    </row>
    <row r="510" spans="1:9" x14ac:dyDescent="0.25">
      <c r="A510">
        <v>509</v>
      </c>
      <c r="B510" s="2">
        <v>1496</v>
      </c>
      <c r="C510" s="2">
        <v>1787</v>
      </c>
      <c r="D510" s="2">
        <v>800</v>
      </c>
      <c r="E510" s="1">
        <v>58070</v>
      </c>
      <c r="F510" s="1">
        <f>Table1[[#This Row],[Store_Sales]]/(Table1[[#This Row],[Store_Area]]*9)</f>
        <v>4.3129827688651217</v>
      </c>
      <c r="G510" s="2" t="str" cm="1">
        <f t="array" ref="G51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10" s="2" t="str" cm="1">
        <f t="array" ref="H51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10" s="2">
        <f>Table1[[#This Row],[Items_Available]]*Table1[[#This Row],[Store_Area]]</f>
        <v>2673352</v>
      </c>
    </row>
    <row r="511" spans="1:9" x14ac:dyDescent="0.25">
      <c r="A511">
        <v>510</v>
      </c>
      <c r="B511" s="2">
        <v>1719</v>
      </c>
      <c r="C511" s="2">
        <v>2058</v>
      </c>
      <c r="D511" s="2">
        <v>700</v>
      </c>
      <c r="E511" s="1">
        <v>51760</v>
      </c>
      <c r="F511" s="1">
        <f>Table1[[#This Row],[Store_Sales]]/(Table1[[#This Row],[Store_Area]]*9)</f>
        <v>3.3456143752827869</v>
      </c>
      <c r="G511" s="2" t="str" cm="1">
        <f t="array" ref="G51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11" s="2" t="str" cm="1">
        <f t="array" ref="H51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11" s="2">
        <f>Table1[[#This Row],[Items_Available]]*Table1[[#This Row],[Store_Area]]</f>
        <v>3537702</v>
      </c>
    </row>
    <row r="512" spans="1:9" x14ac:dyDescent="0.25">
      <c r="A512">
        <v>511</v>
      </c>
      <c r="B512" s="2">
        <v>1678</v>
      </c>
      <c r="C512" s="2">
        <v>2022</v>
      </c>
      <c r="D512" s="2">
        <v>1050</v>
      </c>
      <c r="E512" s="1">
        <v>66050</v>
      </c>
      <c r="F512" s="1">
        <f>Table1[[#This Row],[Store_Sales]]/(Table1[[#This Row],[Store_Area]]*9)</f>
        <v>4.3735929016024366</v>
      </c>
      <c r="G512" s="2" t="str" cm="1">
        <f t="array" ref="G51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12" s="2" t="str" cm="1">
        <f t="array" ref="H51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12" s="2">
        <f>Table1[[#This Row],[Items_Available]]*Table1[[#This Row],[Store_Area]]</f>
        <v>3392916</v>
      </c>
    </row>
    <row r="513" spans="1:9" x14ac:dyDescent="0.25">
      <c r="A513">
        <v>512</v>
      </c>
      <c r="B513" s="2">
        <v>1247</v>
      </c>
      <c r="C513" s="2">
        <v>1490</v>
      </c>
      <c r="D513" s="2">
        <v>330</v>
      </c>
      <c r="E513" s="1">
        <v>65750</v>
      </c>
      <c r="F513" s="1">
        <f>Table1[[#This Row],[Store_Sales]]/(Table1[[#This Row],[Store_Area]]*9)</f>
        <v>5.8585048560990822</v>
      </c>
      <c r="G513" s="2" t="str" cm="1">
        <f t="array" ref="G51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13" s="2" t="str" cm="1">
        <f t="array" ref="H51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13" s="2">
        <f>Table1[[#This Row],[Items_Available]]*Table1[[#This Row],[Store_Area]]</f>
        <v>1858030</v>
      </c>
    </row>
    <row r="514" spans="1:9" x14ac:dyDescent="0.25">
      <c r="A514">
        <v>513</v>
      </c>
      <c r="B514" s="2">
        <v>1191</v>
      </c>
      <c r="C514" s="2">
        <v>1421</v>
      </c>
      <c r="D514" s="2">
        <v>980</v>
      </c>
      <c r="E514" s="1">
        <v>65820</v>
      </c>
      <c r="F514" s="1">
        <f>Table1[[#This Row],[Store_Sales]]/(Table1[[#This Row],[Store_Area]]*9)</f>
        <v>6.1404981808004475</v>
      </c>
      <c r="G514" s="2" t="str" cm="1">
        <f t="array" ref="G51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14" s="2" t="str" cm="1">
        <f t="array" ref="H51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14" s="2">
        <f>Table1[[#This Row],[Items_Available]]*Table1[[#This Row],[Store_Area]]</f>
        <v>1692411</v>
      </c>
    </row>
    <row r="515" spans="1:9" x14ac:dyDescent="0.25">
      <c r="A515">
        <v>514</v>
      </c>
      <c r="B515" s="2">
        <v>1832</v>
      </c>
      <c r="C515" s="2">
        <v>2208</v>
      </c>
      <c r="D515" s="2">
        <v>1090</v>
      </c>
      <c r="E515" s="1">
        <v>46760</v>
      </c>
      <c r="F515" s="1">
        <f>Table1[[#This Row],[Store_Sales]]/(Table1[[#This Row],[Store_Area]]*9)</f>
        <v>2.8360019408054344</v>
      </c>
      <c r="G515" s="2" t="str" cm="1">
        <f t="array" ref="G51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15" s="2" t="str" cm="1">
        <f t="array" ref="H51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15" s="2">
        <f>Table1[[#This Row],[Items_Available]]*Table1[[#This Row],[Store_Area]]</f>
        <v>4045056</v>
      </c>
    </row>
    <row r="516" spans="1:9" x14ac:dyDescent="0.25">
      <c r="A516">
        <v>515</v>
      </c>
      <c r="B516" s="2">
        <v>1271</v>
      </c>
      <c r="C516" s="2">
        <v>1523</v>
      </c>
      <c r="D516" s="2">
        <v>1140</v>
      </c>
      <c r="E516" s="1">
        <v>50940</v>
      </c>
      <c r="F516" s="1">
        <f>Table1[[#This Row],[Store_Sales]]/(Table1[[#This Row],[Store_Area]]*9)</f>
        <v>4.4531864673485444</v>
      </c>
      <c r="G516" s="2" t="str" cm="1">
        <f t="array" ref="G51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16" s="2" t="str" cm="1">
        <f t="array" ref="H51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16" s="2">
        <f>Table1[[#This Row],[Items_Available]]*Table1[[#This Row],[Store_Area]]</f>
        <v>1935733</v>
      </c>
    </row>
    <row r="517" spans="1:9" x14ac:dyDescent="0.25">
      <c r="A517">
        <v>516</v>
      </c>
      <c r="B517" s="2">
        <v>1735</v>
      </c>
      <c r="C517" s="2">
        <v>2084</v>
      </c>
      <c r="D517" s="2">
        <v>820</v>
      </c>
      <c r="E517" s="1">
        <v>56440</v>
      </c>
      <c r="F517" s="1">
        <f>Table1[[#This Row],[Store_Sales]]/(Table1[[#This Row],[Store_Area]]*9)</f>
        <v>3.6144732628882483</v>
      </c>
      <c r="G517" s="2" t="str" cm="1">
        <f t="array" ref="G51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17" s="2" t="str" cm="1">
        <f t="array" ref="H51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17" s="2">
        <f>Table1[[#This Row],[Items_Available]]*Table1[[#This Row],[Store_Area]]</f>
        <v>3615740</v>
      </c>
    </row>
    <row r="518" spans="1:9" x14ac:dyDescent="0.25">
      <c r="A518">
        <v>517</v>
      </c>
      <c r="B518" s="2">
        <v>1627</v>
      </c>
      <c r="C518" s="2">
        <v>1948</v>
      </c>
      <c r="D518" s="2">
        <v>890</v>
      </c>
      <c r="E518" s="1">
        <v>32610</v>
      </c>
      <c r="F518" s="1">
        <f>Table1[[#This Row],[Store_Sales]]/(Table1[[#This Row],[Store_Area]]*9)</f>
        <v>2.2270026633886499</v>
      </c>
      <c r="G518" s="2" t="str" cm="1">
        <f t="array" ref="G51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18" s="2" t="str" cm="1">
        <f t="array" ref="H51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18" s="2">
        <f>Table1[[#This Row],[Items_Available]]*Table1[[#This Row],[Store_Area]]</f>
        <v>3169396</v>
      </c>
    </row>
    <row r="519" spans="1:9" x14ac:dyDescent="0.25">
      <c r="A519">
        <v>518</v>
      </c>
      <c r="B519" s="2">
        <v>1351</v>
      </c>
      <c r="C519" s="2">
        <v>1616</v>
      </c>
      <c r="D519" s="2">
        <v>650</v>
      </c>
      <c r="E519" s="1">
        <v>62770</v>
      </c>
      <c r="F519" s="1">
        <f>Table1[[#This Row],[Store_Sales]]/(Table1[[#This Row],[Store_Area]]*9)</f>
        <v>5.1624311209803437</v>
      </c>
      <c r="G519" s="2" t="str" cm="1">
        <f t="array" ref="G51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19" s="2" t="str" cm="1">
        <f t="array" ref="H51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19" s="2">
        <f>Table1[[#This Row],[Items_Available]]*Table1[[#This Row],[Store_Area]]</f>
        <v>2183216</v>
      </c>
    </row>
    <row r="520" spans="1:9" x14ac:dyDescent="0.25">
      <c r="A520">
        <v>519</v>
      </c>
      <c r="B520" s="2">
        <v>1520</v>
      </c>
      <c r="C520" s="2">
        <v>1817</v>
      </c>
      <c r="D520" s="2">
        <v>850</v>
      </c>
      <c r="E520" s="1">
        <v>63600</v>
      </c>
      <c r="F520" s="1">
        <f>Table1[[#This Row],[Store_Sales]]/(Table1[[#This Row],[Store_Area]]*9)</f>
        <v>4.6491228070175437</v>
      </c>
      <c r="G520" s="2" t="str" cm="1">
        <f t="array" ref="G52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20" s="2" t="str" cm="1">
        <f t="array" ref="H52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20" s="2">
        <f>Table1[[#This Row],[Items_Available]]*Table1[[#This Row],[Store_Area]]</f>
        <v>2761840</v>
      </c>
    </row>
    <row r="521" spans="1:9" x14ac:dyDescent="0.25">
      <c r="A521">
        <v>520</v>
      </c>
      <c r="B521" s="2">
        <v>1490</v>
      </c>
      <c r="C521" s="2">
        <v>1788</v>
      </c>
      <c r="D521" s="2">
        <v>360</v>
      </c>
      <c r="E521" s="1">
        <v>45840</v>
      </c>
      <c r="F521" s="1">
        <f>Table1[[#This Row],[Store_Sales]]/(Table1[[#This Row],[Store_Area]]*9)</f>
        <v>3.4183445190156601</v>
      </c>
      <c r="G521" s="2" t="str" cm="1">
        <f t="array" ref="G52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21" s="2" t="str" cm="1">
        <f t="array" ref="H52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21" s="2">
        <f>Table1[[#This Row],[Items_Available]]*Table1[[#This Row],[Store_Area]]</f>
        <v>2664120</v>
      </c>
    </row>
    <row r="522" spans="1:9" x14ac:dyDescent="0.25">
      <c r="A522">
        <v>521</v>
      </c>
      <c r="B522" s="2">
        <v>1777</v>
      </c>
      <c r="C522" s="2">
        <v>2117</v>
      </c>
      <c r="D522" s="2">
        <v>780</v>
      </c>
      <c r="E522" s="1">
        <v>38280</v>
      </c>
      <c r="F522" s="1">
        <f>Table1[[#This Row],[Store_Sales]]/(Table1[[#This Row],[Store_Area]]*9)</f>
        <v>2.3935471768898893</v>
      </c>
      <c r="G522" s="2" t="str" cm="1">
        <f t="array" ref="G52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22" s="2" t="str" cm="1">
        <f t="array" ref="H52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22" s="2">
        <f>Table1[[#This Row],[Items_Available]]*Table1[[#This Row],[Store_Area]]</f>
        <v>3761909</v>
      </c>
    </row>
    <row r="523" spans="1:9" x14ac:dyDescent="0.25">
      <c r="A523">
        <v>522</v>
      </c>
      <c r="B523" s="2">
        <v>1688</v>
      </c>
      <c r="C523" s="2">
        <v>2037</v>
      </c>
      <c r="D523" s="2">
        <v>590</v>
      </c>
      <c r="E523" s="1">
        <v>50960</v>
      </c>
      <c r="F523" s="1">
        <f>Table1[[#This Row],[Store_Sales]]/(Table1[[#This Row],[Store_Area]]*9)</f>
        <v>3.3543970510795154</v>
      </c>
      <c r="G523" s="2" t="str" cm="1">
        <f t="array" ref="G52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23" s="2" t="str" cm="1">
        <f t="array" ref="H52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23" s="2">
        <f>Table1[[#This Row],[Items_Available]]*Table1[[#This Row],[Store_Area]]</f>
        <v>3438456</v>
      </c>
    </row>
    <row r="524" spans="1:9" x14ac:dyDescent="0.25">
      <c r="A524">
        <v>523</v>
      </c>
      <c r="B524" s="2">
        <v>1537</v>
      </c>
      <c r="C524" s="2">
        <v>1836</v>
      </c>
      <c r="D524" s="2">
        <v>670</v>
      </c>
      <c r="E524" s="1">
        <v>39480</v>
      </c>
      <c r="F524" s="1">
        <f>Table1[[#This Row],[Store_Sales]]/(Table1[[#This Row],[Store_Area]]*9)</f>
        <v>2.8540446757753197</v>
      </c>
      <c r="G524" s="2" t="str" cm="1">
        <f t="array" ref="G52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24" s="2" t="str" cm="1">
        <f t="array" ref="H52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24" s="2">
        <f>Table1[[#This Row],[Items_Available]]*Table1[[#This Row],[Store_Area]]</f>
        <v>2821932</v>
      </c>
    </row>
    <row r="525" spans="1:9" x14ac:dyDescent="0.25">
      <c r="A525">
        <v>524</v>
      </c>
      <c r="B525" s="2">
        <v>1622</v>
      </c>
      <c r="C525" s="2">
        <v>1968</v>
      </c>
      <c r="D525" s="2">
        <v>340</v>
      </c>
      <c r="E525" s="1">
        <v>69610</v>
      </c>
      <c r="F525" s="1">
        <f>Table1[[#This Row],[Store_Sales]]/(Table1[[#This Row],[Store_Area]]*9)</f>
        <v>4.7684614330730239</v>
      </c>
      <c r="G525" s="2" t="str" cm="1">
        <f t="array" ref="G52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25" s="2" t="str" cm="1">
        <f t="array" ref="H52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25" s="2">
        <f>Table1[[#This Row],[Items_Available]]*Table1[[#This Row],[Store_Area]]</f>
        <v>3192096</v>
      </c>
    </row>
    <row r="526" spans="1:9" x14ac:dyDescent="0.25">
      <c r="A526">
        <v>525</v>
      </c>
      <c r="B526" s="2">
        <v>1148</v>
      </c>
      <c r="C526" s="2">
        <v>1384</v>
      </c>
      <c r="D526" s="2">
        <v>730</v>
      </c>
      <c r="E526" s="1">
        <v>47800</v>
      </c>
      <c r="F526" s="1">
        <f>Table1[[#This Row],[Store_Sales]]/(Table1[[#This Row],[Store_Area]]*9)</f>
        <v>4.6264034068912121</v>
      </c>
      <c r="G526" s="2" t="str" cm="1">
        <f t="array" ref="G52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26" s="2" t="str" cm="1">
        <f t="array" ref="H52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26" s="2">
        <f>Table1[[#This Row],[Items_Available]]*Table1[[#This Row],[Store_Area]]</f>
        <v>1588832</v>
      </c>
    </row>
    <row r="527" spans="1:9" x14ac:dyDescent="0.25">
      <c r="A527">
        <v>526</v>
      </c>
      <c r="B527" s="2">
        <v>1001</v>
      </c>
      <c r="C527" s="2">
        <v>1194</v>
      </c>
      <c r="D527" s="2">
        <v>1210</v>
      </c>
      <c r="E527" s="1">
        <v>44890</v>
      </c>
      <c r="F527" s="1">
        <f>Table1[[#This Row],[Store_Sales]]/(Table1[[#This Row],[Store_Area]]*9)</f>
        <v>4.9827949827949825</v>
      </c>
      <c r="G527" s="2" t="str" cm="1">
        <f t="array" ref="G52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27" s="2" t="str" cm="1">
        <f t="array" ref="H52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27" s="2">
        <f>Table1[[#This Row],[Items_Available]]*Table1[[#This Row],[Store_Area]]</f>
        <v>1195194</v>
      </c>
    </row>
    <row r="528" spans="1:9" x14ac:dyDescent="0.25">
      <c r="A528">
        <v>527</v>
      </c>
      <c r="B528" s="2">
        <v>1857</v>
      </c>
      <c r="C528" s="2">
        <v>2236</v>
      </c>
      <c r="D528" s="2">
        <v>1280</v>
      </c>
      <c r="E528" s="1">
        <v>67420</v>
      </c>
      <c r="F528" s="1">
        <f>Table1[[#This Row],[Store_Sales]]/(Table1[[#This Row],[Store_Area]]*9)</f>
        <v>4.0339855202536947</v>
      </c>
      <c r="G528" s="2" t="str" cm="1">
        <f t="array" ref="G52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28" s="2" t="str" cm="1">
        <f t="array" ref="H52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28" s="2">
        <f>Table1[[#This Row],[Items_Available]]*Table1[[#This Row],[Store_Area]]</f>
        <v>4152252</v>
      </c>
    </row>
    <row r="529" spans="1:9" x14ac:dyDescent="0.25">
      <c r="A529">
        <v>528</v>
      </c>
      <c r="B529" s="2">
        <v>1552</v>
      </c>
      <c r="C529" s="2">
        <v>1869</v>
      </c>
      <c r="D529" s="2">
        <v>710</v>
      </c>
      <c r="E529" s="1">
        <v>78870</v>
      </c>
      <c r="F529" s="1">
        <f>Table1[[#This Row],[Store_Sales]]/(Table1[[#This Row],[Store_Area]]*9)</f>
        <v>5.6464776632302405</v>
      </c>
      <c r="G529" s="2" t="str" cm="1">
        <f t="array" ref="G52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29" s="2" t="str" cm="1">
        <f t="array" ref="H52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29" s="2">
        <f>Table1[[#This Row],[Items_Available]]*Table1[[#This Row],[Store_Area]]</f>
        <v>2900688</v>
      </c>
    </row>
    <row r="530" spans="1:9" x14ac:dyDescent="0.25">
      <c r="A530">
        <v>529</v>
      </c>
      <c r="B530" s="2">
        <v>1700</v>
      </c>
      <c r="C530" s="2">
        <v>2064</v>
      </c>
      <c r="D530" s="2">
        <v>940</v>
      </c>
      <c r="E530" s="1">
        <v>70310</v>
      </c>
      <c r="F530" s="1">
        <f>Table1[[#This Row],[Store_Sales]]/(Table1[[#This Row],[Store_Area]]*9)</f>
        <v>4.5954248366013069</v>
      </c>
      <c r="G530" s="2" t="str" cm="1">
        <f t="array" ref="G53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30" s="2" t="str" cm="1">
        <f t="array" ref="H53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30" s="2">
        <f>Table1[[#This Row],[Items_Available]]*Table1[[#This Row],[Store_Area]]</f>
        <v>3508800</v>
      </c>
    </row>
    <row r="531" spans="1:9" x14ac:dyDescent="0.25">
      <c r="A531">
        <v>530</v>
      </c>
      <c r="B531" s="2">
        <v>1554</v>
      </c>
      <c r="C531" s="2">
        <v>1844</v>
      </c>
      <c r="D531" s="2">
        <v>670</v>
      </c>
      <c r="E531" s="1">
        <v>38530</v>
      </c>
      <c r="F531" s="1">
        <f>Table1[[#This Row],[Store_Sales]]/(Table1[[#This Row],[Store_Area]]*9)</f>
        <v>2.7548977548977547</v>
      </c>
      <c r="G531" s="2" t="str" cm="1">
        <f t="array" ref="G53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31" s="2" t="str" cm="1">
        <f t="array" ref="H53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31" s="2">
        <f>Table1[[#This Row],[Items_Available]]*Table1[[#This Row],[Store_Area]]</f>
        <v>2865576</v>
      </c>
    </row>
    <row r="532" spans="1:9" x14ac:dyDescent="0.25">
      <c r="A532">
        <v>531</v>
      </c>
      <c r="B532" s="2">
        <v>1482</v>
      </c>
      <c r="C532" s="2">
        <v>1777</v>
      </c>
      <c r="D532" s="2">
        <v>800</v>
      </c>
      <c r="E532" s="1">
        <v>77570</v>
      </c>
      <c r="F532" s="1">
        <f>Table1[[#This Row],[Store_Sales]]/(Table1[[#This Row],[Store_Area]]*9)</f>
        <v>5.8157144999250265</v>
      </c>
      <c r="G532" s="2" t="str" cm="1">
        <f t="array" ref="G53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32" s="2" t="str" cm="1">
        <f t="array" ref="H53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32" s="2">
        <f>Table1[[#This Row],[Items_Available]]*Table1[[#This Row],[Store_Area]]</f>
        <v>2633514</v>
      </c>
    </row>
    <row r="533" spans="1:9" x14ac:dyDescent="0.25">
      <c r="A533">
        <v>532</v>
      </c>
      <c r="B533" s="2">
        <v>1275</v>
      </c>
      <c r="C533" s="2">
        <v>1517</v>
      </c>
      <c r="D533" s="2">
        <v>790</v>
      </c>
      <c r="E533" s="1">
        <v>59920</v>
      </c>
      <c r="F533" s="1">
        <f>Table1[[#This Row],[Store_Sales]]/(Table1[[#This Row],[Store_Area]]*9)</f>
        <v>5.2217864923747275</v>
      </c>
      <c r="G533" s="2" t="str" cm="1">
        <f t="array" ref="G53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33" s="2" t="str" cm="1">
        <f t="array" ref="H53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33" s="2">
        <f>Table1[[#This Row],[Items_Available]]*Table1[[#This Row],[Store_Area]]</f>
        <v>1934175</v>
      </c>
    </row>
    <row r="534" spans="1:9" x14ac:dyDescent="0.25">
      <c r="A534">
        <v>533</v>
      </c>
      <c r="B534" s="2">
        <v>1642</v>
      </c>
      <c r="C534" s="2">
        <v>1981</v>
      </c>
      <c r="D534" s="2">
        <v>720</v>
      </c>
      <c r="E534" s="1">
        <v>54450</v>
      </c>
      <c r="F534" s="1">
        <f>Table1[[#This Row],[Store_Sales]]/(Table1[[#This Row],[Store_Area]]*9)</f>
        <v>3.6845310596833132</v>
      </c>
      <c r="G534" s="2" t="str" cm="1">
        <f t="array" ref="G53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34" s="2" t="str" cm="1">
        <f t="array" ref="H53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34" s="2">
        <f>Table1[[#This Row],[Items_Available]]*Table1[[#This Row],[Store_Area]]</f>
        <v>3252802</v>
      </c>
    </row>
    <row r="535" spans="1:9" x14ac:dyDescent="0.25">
      <c r="A535">
        <v>534</v>
      </c>
      <c r="B535" s="2">
        <v>1381</v>
      </c>
      <c r="C535" s="2">
        <v>1633</v>
      </c>
      <c r="D535" s="2">
        <v>1270</v>
      </c>
      <c r="E535" s="1">
        <v>50250</v>
      </c>
      <c r="F535" s="1">
        <f>Table1[[#This Row],[Store_Sales]]/(Table1[[#This Row],[Store_Area]]*9)</f>
        <v>4.042964035722906</v>
      </c>
      <c r="G535" s="2" t="str" cm="1">
        <f t="array" ref="G53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35" s="2" t="str" cm="1">
        <f t="array" ref="H53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35" s="2">
        <f>Table1[[#This Row],[Items_Available]]*Table1[[#This Row],[Store_Area]]</f>
        <v>2255173</v>
      </c>
    </row>
    <row r="536" spans="1:9" x14ac:dyDescent="0.25">
      <c r="A536">
        <v>535</v>
      </c>
      <c r="B536" s="2">
        <v>1381</v>
      </c>
      <c r="C536" s="2">
        <v>1634</v>
      </c>
      <c r="D536" s="2">
        <v>930</v>
      </c>
      <c r="E536" s="1">
        <v>30790</v>
      </c>
      <c r="F536" s="1">
        <f>Table1[[#This Row],[Store_Sales]]/(Table1[[#This Row],[Store_Area]]*9)</f>
        <v>2.4772708987046426</v>
      </c>
      <c r="G536" s="2" t="str" cm="1">
        <f t="array" ref="G53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36" s="2" t="str" cm="1">
        <f t="array" ref="H53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36" s="2">
        <f>Table1[[#This Row],[Items_Available]]*Table1[[#This Row],[Store_Area]]</f>
        <v>2256554</v>
      </c>
    </row>
    <row r="537" spans="1:9" x14ac:dyDescent="0.25">
      <c r="A537">
        <v>536</v>
      </c>
      <c r="B537" s="2">
        <v>1057</v>
      </c>
      <c r="C537" s="2">
        <v>1262</v>
      </c>
      <c r="D537" s="2">
        <v>1490</v>
      </c>
      <c r="E537" s="1">
        <v>35420</v>
      </c>
      <c r="F537" s="1">
        <f>Table1[[#This Row],[Store_Sales]]/(Table1[[#This Row],[Store_Area]]*9)</f>
        <v>3.7233259749816043</v>
      </c>
      <c r="G537" s="2" t="str" cm="1">
        <f t="array" ref="G53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37" s="2" t="str" cm="1">
        <f t="array" ref="H53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37" s="2">
        <f>Table1[[#This Row],[Items_Available]]*Table1[[#This Row],[Store_Area]]</f>
        <v>1333934</v>
      </c>
    </row>
    <row r="538" spans="1:9" x14ac:dyDescent="0.25">
      <c r="A538">
        <v>537</v>
      </c>
      <c r="B538" s="2">
        <v>1192</v>
      </c>
      <c r="C538" s="2">
        <v>1445</v>
      </c>
      <c r="D538" s="2">
        <v>810</v>
      </c>
      <c r="E538" s="1">
        <v>43470</v>
      </c>
      <c r="F538" s="1">
        <f>Table1[[#This Row],[Store_Sales]]/(Table1[[#This Row],[Store_Area]]*9)</f>
        <v>4.0520134228187921</v>
      </c>
      <c r="G538" s="2" t="str" cm="1">
        <f t="array" ref="G53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38" s="2" t="str" cm="1">
        <f t="array" ref="H53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38" s="2">
        <f>Table1[[#This Row],[Items_Available]]*Table1[[#This Row],[Store_Area]]</f>
        <v>1722440</v>
      </c>
    </row>
    <row r="539" spans="1:9" x14ac:dyDescent="0.25">
      <c r="A539">
        <v>538</v>
      </c>
      <c r="B539" s="2">
        <v>1601</v>
      </c>
      <c r="C539" s="2">
        <v>1920</v>
      </c>
      <c r="D539" s="2">
        <v>600</v>
      </c>
      <c r="E539" s="1">
        <v>61000</v>
      </c>
      <c r="F539" s="1">
        <f>Table1[[#This Row],[Store_Sales]]/(Table1[[#This Row],[Store_Area]]*9)</f>
        <v>4.2334651953640083</v>
      </c>
      <c r="G539" s="2" t="str" cm="1">
        <f t="array" ref="G53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39" s="2" t="str" cm="1">
        <f t="array" ref="H53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39" s="2">
        <f>Table1[[#This Row],[Items_Available]]*Table1[[#This Row],[Store_Area]]</f>
        <v>3073920</v>
      </c>
    </row>
    <row r="540" spans="1:9" x14ac:dyDescent="0.25">
      <c r="A540">
        <v>539</v>
      </c>
      <c r="B540" s="2">
        <v>1622</v>
      </c>
      <c r="C540" s="2">
        <v>1968</v>
      </c>
      <c r="D540" s="2">
        <v>210</v>
      </c>
      <c r="E540" s="1">
        <v>64780</v>
      </c>
      <c r="F540" s="1">
        <f>Table1[[#This Row],[Store_Sales]]/(Table1[[#This Row],[Store_Area]]*9)</f>
        <v>4.4375941909850667</v>
      </c>
      <c r="G540" s="2" t="str" cm="1">
        <f t="array" ref="G54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40" s="2" t="str" cm="1">
        <f t="array" ref="H54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40" s="2">
        <f>Table1[[#This Row],[Items_Available]]*Table1[[#This Row],[Store_Area]]</f>
        <v>3192096</v>
      </c>
    </row>
    <row r="541" spans="1:9" x14ac:dyDescent="0.25">
      <c r="A541">
        <v>540</v>
      </c>
      <c r="B541" s="2">
        <v>1607</v>
      </c>
      <c r="C541" s="2">
        <v>1909</v>
      </c>
      <c r="D541" s="2">
        <v>460</v>
      </c>
      <c r="E541" s="1">
        <v>39030</v>
      </c>
      <c r="F541" s="1">
        <f>Table1[[#This Row],[Store_Sales]]/(Table1[[#This Row],[Store_Area]]*9)</f>
        <v>2.6986102468367559</v>
      </c>
      <c r="G541" s="2" t="str" cm="1">
        <f t="array" ref="G54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41" s="2" t="str" cm="1">
        <f t="array" ref="H54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41" s="2">
        <f>Table1[[#This Row],[Items_Available]]*Table1[[#This Row],[Store_Area]]</f>
        <v>3067763</v>
      </c>
    </row>
    <row r="542" spans="1:9" x14ac:dyDescent="0.25">
      <c r="A542">
        <v>541</v>
      </c>
      <c r="B542" s="2">
        <v>2214</v>
      </c>
      <c r="C542" s="2">
        <v>2647</v>
      </c>
      <c r="D542" s="2">
        <v>740</v>
      </c>
      <c r="E542" s="1">
        <v>65900</v>
      </c>
      <c r="F542" s="1">
        <f>Table1[[#This Row],[Store_Sales]]/(Table1[[#This Row],[Store_Area]]*9)</f>
        <v>3.3072367760714645</v>
      </c>
      <c r="G542" s="2" t="str" cm="1">
        <f t="array" ref="G54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42" s="2" t="str" cm="1">
        <f t="array" ref="H54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42" s="2">
        <f>Table1[[#This Row],[Items_Available]]*Table1[[#This Row],[Store_Area]]</f>
        <v>5860458</v>
      </c>
    </row>
    <row r="543" spans="1:9" x14ac:dyDescent="0.25">
      <c r="A543">
        <v>542</v>
      </c>
      <c r="B543" s="2">
        <v>1633</v>
      </c>
      <c r="C543" s="2">
        <v>1936</v>
      </c>
      <c r="D543" s="2">
        <v>1320</v>
      </c>
      <c r="E543" s="1">
        <v>46050</v>
      </c>
      <c r="F543" s="1">
        <f>Table1[[#This Row],[Store_Sales]]/(Table1[[#This Row],[Store_Area]]*9)</f>
        <v>3.1332925086752397</v>
      </c>
      <c r="G543" s="2" t="str" cm="1">
        <f t="array" ref="G54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43" s="2" t="str" cm="1">
        <f t="array" ref="H54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43" s="2">
        <f>Table1[[#This Row],[Items_Available]]*Table1[[#This Row],[Store_Area]]</f>
        <v>3161488</v>
      </c>
    </row>
    <row r="544" spans="1:9" x14ac:dyDescent="0.25">
      <c r="A544">
        <v>543</v>
      </c>
      <c r="B544" s="2">
        <v>1546</v>
      </c>
      <c r="C544" s="2">
        <v>1845</v>
      </c>
      <c r="D544" s="2">
        <v>760</v>
      </c>
      <c r="E544" s="1">
        <v>59070</v>
      </c>
      <c r="F544" s="1">
        <f>Table1[[#This Row],[Store_Sales]]/(Table1[[#This Row],[Store_Area]]*9)</f>
        <v>4.2453643811987929</v>
      </c>
      <c r="G544" s="2" t="str" cm="1">
        <f t="array" ref="G54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44" s="2" t="str" cm="1">
        <f t="array" ref="H54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44" s="2">
        <f>Table1[[#This Row],[Items_Available]]*Table1[[#This Row],[Store_Area]]</f>
        <v>2852370</v>
      </c>
    </row>
    <row r="545" spans="1:9" x14ac:dyDescent="0.25">
      <c r="A545">
        <v>544</v>
      </c>
      <c r="B545" s="2">
        <v>1475</v>
      </c>
      <c r="C545" s="2">
        <v>1753</v>
      </c>
      <c r="D545" s="2">
        <v>920</v>
      </c>
      <c r="E545" s="1">
        <v>44670</v>
      </c>
      <c r="F545" s="1">
        <f>Table1[[#This Row],[Store_Sales]]/(Table1[[#This Row],[Store_Area]]*9)</f>
        <v>3.3649717514124293</v>
      </c>
      <c r="G545" s="2" t="str" cm="1">
        <f t="array" ref="G54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45" s="2" t="str" cm="1">
        <f t="array" ref="H54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45" s="2">
        <f>Table1[[#This Row],[Items_Available]]*Table1[[#This Row],[Store_Area]]</f>
        <v>2585675</v>
      </c>
    </row>
    <row r="546" spans="1:9" x14ac:dyDescent="0.25">
      <c r="A546">
        <v>545</v>
      </c>
      <c r="B546" s="2">
        <v>1270</v>
      </c>
      <c r="C546" s="2">
        <v>1519</v>
      </c>
      <c r="D546" s="2">
        <v>920</v>
      </c>
      <c r="E546" s="1">
        <v>58390</v>
      </c>
      <c r="F546" s="1">
        <f>Table1[[#This Row],[Store_Sales]]/(Table1[[#This Row],[Store_Area]]*9)</f>
        <v>5.1084864391951008</v>
      </c>
      <c r="G546" s="2" t="str" cm="1">
        <f t="array" ref="G54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46" s="2" t="str" cm="1">
        <f t="array" ref="H54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46" s="2">
        <f>Table1[[#This Row],[Items_Available]]*Table1[[#This Row],[Store_Area]]</f>
        <v>1929130</v>
      </c>
    </row>
    <row r="547" spans="1:9" x14ac:dyDescent="0.25">
      <c r="A547">
        <v>546</v>
      </c>
      <c r="B547" s="2">
        <v>1185</v>
      </c>
      <c r="C547" s="2">
        <v>1420</v>
      </c>
      <c r="D547" s="2">
        <v>880</v>
      </c>
      <c r="E547" s="1">
        <v>80370</v>
      </c>
      <c r="F547" s="1">
        <f>Table1[[#This Row],[Store_Sales]]/(Table1[[#This Row],[Store_Area]]*9)</f>
        <v>7.5358649789029535</v>
      </c>
      <c r="G547" s="2" t="str" cm="1">
        <f t="array" ref="G54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47" s="2" t="str" cm="1">
        <f t="array" ref="H54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47" s="2">
        <f>Table1[[#This Row],[Items_Available]]*Table1[[#This Row],[Store_Area]]</f>
        <v>1682700</v>
      </c>
    </row>
    <row r="548" spans="1:9" x14ac:dyDescent="0.25">
      <c r="A548">
        <v>547</v>
      </c>
      <c r="B548" s="2">
        <v>1614</v>
      </c>
      <c r="C548" s="2">
        <v>1938</v>
      </c>
      <c r="D548" s="2">
        <v>1110</v>
      </c>
      <c r="E548" s="1">
        <v>53230</v>
      </c>
      <c r="F548" s="1">
        <f>Table1[[#This Row],[Store_Sales]]/(Table1[[#This Row],[Store_Area]]*9)</f>
        <v>3.6644637202258021</v>
      </c>
      <c r="G548" s="2" t="str" cm="1">
        <f t="array" ref="G54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48" s="2" t="str" cm="1">
        <f t="array" ref="H54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48" s="2">
        <f>Table1[[#This Row],[Items_Available]]*Table1[[#This Row],[Store_Area]]</f>
        <v>3127932</v>
      </c>
    </row>
    <row r="549" spans="1:9" x14ac:dyDescent="0.25">
      <c r="A549">
        <v>548</v>
      </c>
      <c r="B549" s="2">
        <v>1141</v>
      </c>
      <c r="C549" s="2">
        <v>1353</v>
      </c>
      <c r="D549" s="2">
        <v>1370</v>
      </c>
      <c r="E549" s="1">
        <v>72000</v>
      </c>
      <c r="F549" s="1">
        <f>Table1[[#This Row],[Store_Sales]]/(Table1[[#This Row],[Store_Area]]*9)</f>
        <v>7.0113935144609991</v>
      </c>
      <c r="G549" s="2" t="str" cm="1">
        <f t="array" ref="G54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49" s="2" t="str" cm="1">
        <f t="array" ref="H54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49" s="2">
        <f>Table1[[#This Row],[Items_Available]]*Table1[[#This Row],[Store_Area]]</f>
        <v>1543773</v>
      </c>
    </row>
    <row r="550" spans="1:9" x14ac:dyDescent="0.25">
      <c r="A550">
        <v>549</v>
      </c>
      <c r="B550" s="2">
        <v>1244</v>
      </c>
      <c r="C550" s="2">
        <v>1481</v>
      </c>
      <c r="D550" s="2">
        <v>410</v>
      </c>
      <c r="E550" s="1">
        <v>84040</v>
      </c>
      <c r="F550" s="1">
        <f>Table1[[#This Row],[Store_Sales]]/(Table1[[#This Row],[Store_Area]]*9)</f>
        <v>7.5062522329403363</v>
      </c>
      <c r="G550" s="2" t="str" cm="1">
        <f t="array" ref="G55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50" s="2" t="str" cm="1">
        <f t="array" ref="H55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50" s="2">
        <f>Table1[[#This Row],[Items_Available]]*Table1[[#This Row],[Store_Area]]</f>
        <v>1842364</v>
      </c>
    </row>
    <row r="551" spans="1:9" x14ac:dyDescent="0.25">
      <c r="A551">
        <v>550</v>
      </c>
      <c r="B551" s="2">
        <v>869</v>
      </c>
      <c r="C551" s="2">
        <v>1050</v>
      </c>
      <c r="D551" s="2">
        <v>850</v>
      </c>
      <c r="E551" s="1">
        <v>52540</v>
      </c>
      <c r="F551" s="1">
        <f>Table1[[#This Row],[Store_Sales]]/(Table1[[#This Row],[Store_Area]]*9)</f>
        <v>6.7178110216084903</v>
      </c>
      <c r="G551" s="2" t="str" cm="1">
        <f t="array" ref="G55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51" s="2" t="str" cm="1">
        <f t="array" ref="H55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51" s="2">
        <f>Table1[[#This Row],[Items_Available]]*Table1[[#This Row],[Store_Area]]</f>
        <v>912450</v>
      </c>
    </row>
    <row r="552" spans="1:9" x14ac:dyDescent="0.25">
      <c r="A552">
        <v>551</v>
      </c>
      <c r="B552" s="2">
        <v>2049</v>
      </c>
      <c r="C552" s="2">
        <v>2465</v>
      </c>
      <c r="D552" s="2">
        <v>720</v>
      </c>
      <c r="E552" s="1">
        <v>63510</v>
      </c>
      <c r="F552" s="1">
        <f>Table1[[#This Row],[Store_Sales]]/(Table1[[#This Row],[Store_Area]]*9)</f>
        <v>3.4439564014966648</v>
      </c>
      <c r="G552" s="2" t="str" cm="1">
        <f t="array" ref="G55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52" s="2" t="str" cm="1">
        <f t="array" ref="H55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52" s="2">
        <f>Table1[[#This Row],[Items_Available]]*Table1[[#This Row],[Store_Area]]</f>
        <v>5050785</v>
      </c>
    </row>
    <row r="553" spans="1:9" x14ac:dyDescent="0.25">
      <c r="A553">
        <v>552</v>
      </c>
      <c r="B553" s="2">
        <v>1883</v>
      </c>
      <c r="C553" s="2">
        <v>2262</v>
      </c>
      <c r="D553" s="2">
        <v>570</v>
      </c>
      <c r="E553" s="1">
        <v>42240</v>
      </c>
      <c r="F553" s="1">
        <f>Table1[[#This Row],[Store_Sales]]/(Table1[[#This Row],[Store_Area]]*9)</f>
        <v>2.4924765445211543</v>
      </c>
      <c r="G553" s="2" t="str" cm="1">
        <f t="array" ref="G55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53" s="2" t="str" cm="1">
        <f t="array" ref="H55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53" s="2">
        <f>Table1[[#This Row],[Items_Available]]*Table1[[#This Row],[Store_Area]]</f>
        <v>4259346</v>
      </c>
    </row>
    <row r="554" spans="1:9" x14ac:dyDescent="0.25">
      <c r="A554">
        <v>553</v>
      </c>
      <c r="B554" s="2">
        <v>1526</v>
      </c>
      <c r="C554" s="2">
        <v>1842</v>
      </c>
      <c r="D554" s="2">
        <v>690</v>
      </c>
      <c r="E554" s="1">
        <v>39580</v>
      </c>
      <c r="F554" s="1">
        <f>Table1[[#This Row],[Store_Sales]]/(Table1[[#This Row],[Store_Area]]*9)</f>
        <v>2.8818989369448085</v>
      </c>
      <c r="G554" s="2" t="str" cm="1">
        <f t="array" ref="G55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54" s="2" t="str" cm="1">
        <f t="array" ref="H55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54" s="2">
        <f>Table1[[#This Row],[Items_Available]]*Table1[[#This Row],[Store_Area]]</f>
        <v>2810892</v>
      </c>
    </row>
    <row r="555" spans="1:9" x14ac:dyDescent="0.25">
      <c r="A555">
        <v>554</v>
      </c>
      <c r="B555" s="2">
        <v>1165</v>
      </c>
      <c r="C555" s="2">
        <v>1390</v>
      </c>
      <c r="D555" s="2">
        <v>1220</v>
      </c>
      <c r="E555" s="1">
        <v>54610</v>
      </c>
      <c r="F555" s="1">
        <f>Table1[[#This Row],[Store_Sales]]/(Table1[[#This Row],[Store_Area]]*9)</f>
        <v>5.2083929422985218</v>
      </c>
      <c r="G555" s="2" t="str" cm="1">
        <f t="array" ref="G55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55" s="2" t="str" cm="1">
        <f t="array" ref="H55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55" s="2">
        <f>Table1[[#This Row],[Items_Available]]*Table1[[#This Row],[Store_Area]]</f>
        <v>1619350</v>
      </c>
    </row>
    <row r="556" spans="1:9" x14ac:dyDescent="0.25">
      <c r="A556">
        <v>555</v>
      </c>
      <c r="B556" s="2">
        <v>1832</v>
      </c>
      <c r="C556" s="2">
        <v>2185</v>
      </c>
      <c r="D556" s="2">
        <v>840</v>
      </c>
      <c r="E556" s="1">
        <v>87330</v>
      </c>
      <c r="F556" s="1">
        <f>Table1[[#This Row],[Store_Sales]]/(Table1[[#This Row],[Store_Area]]*9)</f>
        <v>5.2965793304221256</v>
      </c>
      <c r="G556" s="2" t="str" cm="1">
        <f t="array" ref="G55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56" s="2" t="str" cm="1">
        <f t="array" ref="H55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56" s="2">
        <f>Table1[[#This Row],[Items_Available]]*Table1[[#This Row],[Store_Area]]</f>
        <v>4002920</v>
      </c>
    </row>
    <row r="557" spans="1:9" x14ac:dyDescent="0.25">
      <c r="A557">
        <v>556</v>
      </c>
      <c r="B557" s="2">
        <v>1723</v>
      </c>
      <c r="C557" s="2">
        <v>2072</v>
      </c>
      <c r="D557" s="2">
        <v>560</v>
      </c>
      <c r="E557" s="1">
        <v>88410</v>
      </c>
      <c r="F557" s="1">
        <f>Table1[[#This Row],[Store_Sales]]/(Table1[[#This Row],[Store_Area]]*9)</f>
        <v>5.7012961888179534</v>
      </c>
      <c r="G557" s="2" t="str" cm="1">
        <f t="array" ref="G55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57" s="2" t="str" cm="1">
        <f t="array" ref="H55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57" s="2">
        <f>Table1[[#This Row],[Items_Available]]*Table1[[#This Row],[Store_Area]]</f>
        <v>3570056</v>
      </c>
    </row>
    <row r="558" spans="1:9" x14ac:dyDescent="0.25">
      <c r="A558">
        <v>557</v>
      </c>
      <c r="B558" s="2">
        <v>932</v>
      </c>
      <c r="C558" s="2">
        <v>1138</v>
      </c>
      <c r="D558" s="2">
        <v>820</v>
      </c>
      <c r="E558" s="1">
        <v>89760</v>
      </c>
      <c r="F558" s="1">
        <f>Table1[[#This Row],[Store_Sales]]/(Table1[[#This Row],[Store_Area]]*9)</f>
        <v>10.701001430615165</v>
      </c>
      <c r="G558" s="2" t="str" cm="1">
        <f t="array" ref="G55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58" s="2" t="str" cm="1">
        <f t="array" ref="H55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58" s="2">
        <f>Table1[[#This Row],[Items_Available]]*Table1[[#This Row],[Store_Area]]</f>
        <v>1060616</v>
      </c>
    </row>
    <row r="559" spans="1:9" x14ac:dyDescent="0.25">
      <c r="A559">
        <v>558</v>
      </c>
      <c r="B559" s="2">
        <v>1137</v>
      </c>
      <c r="C559" s="2">
        <v>1374</v>
      </c>
      <c r="D559" s="2">
        <v>700</v>
      </c>
      <c r="E559" s="1">
        <v>101780</v>
      </c>
      <c r="F559" s="1">
        <f>Table1[[#This Row],[Store_Sales]]/(Table1[[#This Row],[Store_Area]]*9)</f>
        <v>9.9462523209225058</v>
      </c>
      <c r="G559" s="2" t="str" cm="1">
        <f t="array" ref="G55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59" s="2" t="str" cm="1">
        <f t="array" ref="H55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59" s="2">
        <f>Table1[[#This Row],[Items_Available]]*Table1[[#This Row],[Store_Area]]</f>
        <v>1562238</v>
      </c>
    </row>
    <row r="560" spans="1:9" x14ac:dyDescent="0.25">
      <c r="A560">
        <v>559</v>
      </c>
      <c r="B560" s="2">
        <v>1231</v>
      </c>
      <c r="C560" s="2">
        <v>1472</v>
      </c>
      <c r="D560" s="2">
        <v>810</v>
      </c>
      <c r="E560" s="1">
        <v>70290</v>
      </c>
      <c r="F560" s="1">
        <f>Table1[[#This Row],[Store_Sales]]/(Table1[[#This Row],[Store_Area]]*9)</f>
        <v>6.3444354183590574</v>
      </c>
      <c r="G560" s="2" t="str" cm="1">
        <f t="array" ref="G56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60" s="2" t="str" cm="1">
        <f t="array" ref="H56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60" s="2">
        <f>Table1[[#This Row],[Items_Available]]*Table1[[#This Row],[Store_Area]]</f>
        <v>1812032</v>
      </c>
    </row>
    <row r="561" spans="1:9" x14ac:dyDescent="0.25">
      <c r="A561">
        <v>560</v>
      </c>
      <c r="B561" s="2">
        <v>1237</v>
      </c>
      <c r="C561" s="2">
        <v>1512</v>
      </c>
      <c r="D561" s="2">
        <v>1070</v>
      </c>
      <c r="E561" s="1">
        <v>88210</v>
      </c>
      <c r="F561" s="1">
        <f>Table1[[#This Row],[Store_Sales]]/(Table1[[#This Row],[Store_Area]]*9)</f>
        <v>7.9232911165004944</v>
      </c>
      <c r="G561" s="2" t="str" cm="1">
        <f t="array" ref="G56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61" s="2" t="str" cm="1">
        <f t="array" ref="H56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61" s="2">
        <f>Table1[[#This Row],[Items_Available]]*Table1[[#This Row],[Store_Area]]</f>
        <v>1870344</v>
      </c>
    </row>
    <row r="562" spans="1:9" x14ac:dyDescent="0.25">
      <c r="A562">
        <v>561</v>
      </c>
      <c r="B562" s="2">
        <v>1371</v>
      </c>
      <c r="C562" s="2">
        <v>1650</v>
      </c>
      <c r="D562" s="2">
        <v>540</v>
      </c>
      <c r="E562" s="1">
        <v>87160</v>
      </c>
      <c r="F562" s="1">
        <f>Table1[[#This Row],[Store_Sales]]/(Table1[[#This Row],[Store_Area]]*9)</f>
        <v>7.0637815057946352</v>
      </c>
      <c r="G562" s="2" t="str" cm="1">
        <f t="array" ref="G56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62" s="2" t="str" cm="1">
        <f t="array" ref="H56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62" s="2">
        <f>Table1[[#This Row],[Items_Available]]*Table1[[#This Row],[Store_Area]]</f>
        <v>2262150</v>
      </c>
    </row>
    <row r="563" spans="1:9" x14ac:dyDescent="0.25">
      <c r="A563">
        <v>562</v>
      </c>
      <c r="B563" s="2">
        <v>1767</v>
      </c>
      <c r="C563" s="2">
        <v>2158</v>
      </c>
      <c r="D563" s="2">
        <v>530</v>
      </c>
      <c r="E563" s="1">
        <v>41540</v>
      </c>
      <c r="F563" s="1">
        <f>Table1[[#This Row],[Store_Sales]]/(Table1[[#This Row],[Store_Area]]*9)</f>
        <v>2.6120857699805069</v>
      </c>
      <c r="G563" s="2" t="str" cm="1">
        <f t="array" ref="G56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63" s="2" t="str" cm="1">
        <f t="array" ref="H56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63" s="2">
        <f>Table1[[#This Row],[Items_Available]]*Table1[[#This Row],[Store_Area]]</f>
        <v>3813186</v>
      </c>
    </row>
    <row r="564" spans="1:9" x14ac:dyDescent="0.25">
      <c r="A564">
        <v>563</v>
      </c>
      <c r="B564" s="2">
        <v>1748</v>
      </c>
      <c r="C564" s="2">
        <v>2092</v>
      </c>
      <c r="D564" s="2">
        <v>580</v>
      </c>
      <c r="E564" s="1">
        <v>49170</v>
      </c>
      <c r="F564" s="1">
        <f>Table1[[#This Row],[Store_Sales]]/(Table1[[#This Row],[Store_Area]]*9)</f>
        <v>3.1254767353165525</v>
      </c>
      <c r="G564" s="2" t="str" cm="1">
        <f t="array" ref="G56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64" s="2" t="str" cm="1">
        <f t="array" ref="H56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64" s="2">
        <f>Table1[[#This Row],[Items_Available]]*Table1[[#This Row],[Store_Area]]</f>
        <v>3656816</v>
      </c>
    </row>
    <row r="565" spans="1:9" x14ac:dyDescent="0.25">
      <c r="A565">
        <v>564</v>
      </c>
      <c r="B565" s="2">
        <v>1212</v>
      </c>
      <c r="C565" s="2">
        <v>1440</v>
      </c>
      <c r="D565" s="2">
        <v>500</v>
      </c>
      <c r="E565" s="1">
        <v>63950</v>
      </c>
      <c r="F565" s="1">
        <f>Table1[[#This Row],[Store_Sales]]/(Table1[[#This Row],[Store_Area]]*9)</f>
        <v>5.8626696002933629</v>
      </c>
      <c r="G565" s="2" t="str" cm="1">
        <f t="array" ref="G56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65" s="2" t="str" cm="1">
        <f t="array" ref="H56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65" s="2">
        <f>Table1[[#This Row],[Items_Available]]*Table1[[#This Row],[Store_Area]]</f>
        <v>1745280</v>
      </c>
    </row>
    <row r="566" spans="1:9" x14ac:dyDescent="0.25">
      <c r="A566">
        <v>565</v>
      </c>
      <c r="B566" s="2">
        <v>1466</v>
      </c>
      <c r="C566" s="2">
        <v>1743</v>
      </c>
      <c r="D566" s="2">
        <v>1200</v>
      </c>
      <c r="E566" s="1">
        <v>70810</v>
      </c>
      <c r="F566" s="1">
        <f>Table1[[#This Row],[Store_Sales]]/(Table1[[#This Row],[Store_Area]]*9)</f>
        <v>5.36683340912536</v>
      </c>
      <c r="G566" s="2" t="str" cm="1">
        <f t="array" ref="G56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66" s="2" t="str" cm="1">
        <f t="array" ref="H56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66" s="2">
        <f>Table1[[#This Row],[Items_Available]]*Table1[[#This Row],[Store_Area]]</f>
        <v>2555238</v>
      </c>
    </row>
    <row r="567" spans="1:9" x14ac:dyDescent="0.25">
      <c r="A567">
        <v>566</v>
      </c>
      <c r="B567" s="2">
        <v>1152</v>
      </c>
      <c r="C567" s="2">
        <v>1386</v>
      </c>
      <c r="D567" s="2">
        <v>980</v>
      </c>
      <c r="E567" s="1">
        <v>49590</v>
      </c>
      <c r="F567" s="1">
        <f>Table1[[#This Row],[Store_Sales]]/(Table1[[#This Row],[Store_Area]]*9)</f>
        <v>4.7829861111111107</v>
      </c>
      <c r="G567" s="2" t="str" cm="1">
        <f t="array" ref="G56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67" s="2" t="str" cm="1">
        <f t="array" ref="H56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67" s="2">
        <f>Table1[[#This Row],[Items_Available]]*Table1[[#This Row],[Store_Area]]</f>
        <v>1596672</v>
      </c>
    </row>
    <row r="568" spans="1:9" x14ac:dyDescent="0.25">
      <c r="A568">
        <v>567</v>
      </c>
      <c r="B568" s="2">
        <v>1439</v>
      </c>
      <c r="C568" s="2">
        <v>1703</v>
      </c>
      <c r="D568" s="2">
        <v>1000</v>
      </c>
      <c r="E568" s="1">
        <v>67290</v>
      </c>
      <c r="F568" s="1">
        <f>Table1[[#This Row],[Store_Sales]]/(Table1[[#This Row],[Store_Area]]*9)</f>
        <v>5.1957377808663425</v>
      </c>
      <c r="G568" s="2" t="str" cm="1">
        <f t="array" ref="G56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68" s="2" t="str" cm="1">
        <f t="array" ref="H56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68" s="2">
        <f>Table1[[#This Row],[Items_Available]]*Table1[[#This Row],[Store_Area]]</f>
        <v>2450617</v>
      </c>
    </row>
    <row r="569" spans="1:9" x14ac:dyDescent="0.25">
      <c r="A569">
        <v>568</v>
      </c>
      <c r="B569" s="2">
        <v>2026</v>
      </c>
      <c r="C569" s="2">
        <v>2400</v>
      </c>
      <c r="D569" s="2">
        <v>720</v>
      </c>
      <c r="E569" s="1">
        <v>51240</v>
      </c>
      <c r="F569" s="1">
        <f>Table1[[#This Row],[Store_Sales]]/(Table1[[#This Row],[Store_Area]]*9)</f>
        <v>2.8101349128002631</v>
      </c>
      <c r="G569" s="2" t="str" cm="1">
        <f t="array" ref="G56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69" s="2" t="str" cm="1">
        <f t="array" ref="H56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69" s="2">
        <f>Table1[[#This Row],[Items_Available]]*Table1[[#This Row],[Store_Area]]</f>
        <v>4862400</v>
      </c>
    </row>
    <row r="570" spans="1:9" x14ac:dyDescent="0.25">
      <c r="A570">
        <v>569</v>
      </c>
      <c r="B570" s="2">
        <v>1772</v>
      </c>
      <c r="C570" s="2">
        <v>2146</v>
      </c>
      <c r="D570" s="2">
        <v>1030</v>
      </c>
      <c r="E570" s="1">
        <v>48540</v>
      </c>
      <c r="F570" s="1">
        <f>Table1[[#This Row],[Store_Sales]]/(Table1[[#This Row],[Store_Area]]*9)</f>
        <v>3.0436418359668922</v>
      </c>
      <c r="G570" s="2" t="str" cm="1">
        <f t="array" ref="G57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70" s="2" t="str" cm="1">
        <f t="array" ref="H57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70" s="2">
        <f>Table1[[#This Row],[Items_Available]]*Table1[[#This Row],[Store_Area]]</f>
        <v>3802712</v>
      </c>
    </row>
    <row r="571" spans="1:9" x14ac:dyDescent="0.25">
      <c r="A571">
        <v>570</v>
      </c>
      <c r="B571" s="2">
        <v>1511</v>
      </c>
      <c r="C571" s="2">
        <v>1822</v>
      </c>
      <c r="D571" s="2">
        <v>420</v>
      </c>
      <c r="E571" s="1">
        <v>72410</v>
      </c>
      <c r="F571" s="1">
        <f>Table1[[#This Row],[Store_Sales]]/(Table1[[#This Row],[Store_Area]]*9)</f>
        <v>5.3246562247224061</v>
      </c>
      <c r="G571" s="2" t="str" cm="1">
        <f t="array" ref="G57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71" s="2" t="str" cm="1">
        <f t="array" ref="H57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71" s="2">
        <f>Table1[[#This Row],[Items_Available]]*Table1[[#This Row],[Store_Area]]</f>
        <v>2753042</v>
      </c>
    </row>
    <row r="572" spans="1:9" x14ac:dyDescent="0.25">
      <c r="A572">
        <v>571</v>
      </c>
      <c r="B572" s="2">
        <v>1199</v>
      </c>
      <c r="C572" s="2">
        <v>1461</v>
      </c>
      <c r="D572" s="2">
        <v>1070</v>
      </c>
      <c r="E572" s="1">
        <v>54370</v>
      </c>
      <c r="F572" s="1">
        <f>Table1[[#This Row],[Store_Sales]]/(Table1[[#This Row],[Store_Area]]*9)</f>
        <v>5.0384579742377911</v>
      </c>
      <c r="G572" s="2" t="str" cm="1">
        <f t="array" ref="G57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72" s="2" t="str" cm="1">
        <f t="array" ref="H57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72" s="2">
        <f>Table1[[#This Row],[Items_Available]]*Table1[[#This Row],[Store_Area]]</f>
        <v>1751739</v>
      </c>
    </row>
    <row r="573" spans="1:9" x14ac:dyDescent="0.25">
      <c r="A573">
        <v>572</v>
      </c>
      <c r="B573" s="2">
        <v>1834</v>
      </c>
      <c r="C573" s="2">
        <v>2184</v>
      </c>
      <c r="D573" s="2">
        <v>830</v>
      </c>
      <c r="E573" s="1">
        <v>94460</v>
      </c>
      <c r="F573" s="1">
        <f>Table1[[#This Row],[Store_Sales]]/(Table1[[#This Row],[Store_Area]]*9)</f>
        <v>5.7227674784926696</v>
      </c>
      <c r="G573" s="2" t="str" cm="1">
        <f t="array" ref="G57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73" s="2" t="str" cm="1">
        <f t="array" ref="H57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73" s="2">
        <f>Table1[[#This Row],[Items_Available]]*Table1[[#This Row],[Store_Area]]</f>
        <v>4005456</v>
      </c>
    </row>
    <row r="574" spans="1:9" x14ac:dyDescent="0.25">
      <c r="A574">
        <v>573</v>
      </c>
      <c r="B574" s="2">
        <v>1143</v>
      </c>
      <c r="C574" s="2">
        <v>1375</v>
      </c>
      <c r="D574" s="2">
        <v>940</v>
      </c>
      <c r="E574" s="1">
        <v>85160</v>
      </c>
      <c r="F574" s="1">
        <f>Table1[[#This Row],[Store_Sales]]/(Table1[[#This Row],[Store_Area]]*9)</f>
        <v>8.2784096432390388</v>
      </c>
      <c r="G574" s="2" t="str" cm="1">
        <f t="array" ref="G57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74" s="2" t="str" cm="1">
        <f t="array" ref="H57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74" s="2">
        <f>Table1[[#This Row],[Items_Available]]*Table1[[#This Row],[Store_Area]]</f>
        <v>1571625</v>
      </c>
    </row>
    <row r="575" spans="1:9" x14ac:dyDescent="0.25">
      <c r="A575">
        <v>574</v>
      </c>
      <c r="B575" s="2">
        <v>1494</v>
      </c>
      <c r="C575" s="2">
        <v>1794</v>
      </c>
      <c r="D575" s="2">
        <v>550</v>
      </c>
      <c r="E575" s="1">
        <v>52130</v>
      </c>
      <c r="F575" s="1">
        <f>Table1[[#This Row],[Store_Sales]]/(Table1[[#This Row],[Store_Area]]*9)</f>
        <v>3.8769894392384354</v>
      </c>
      <c r="G575" s="2" t="str" cm="1">
        <f t="array" ref="G57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75" s="2" t="str" cm="1">
        <f t="array" ref="H57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75" s="2">
        <f>Table1[[#This Row],[Items_Available]]*Table1[[#This Row],[Store_Area]]</f>
        <v>2680236</v>
      </c>
    </row>
    <row r="576" spans="1:9" x14ac:dyDescent="0.25">
      <c r="A576">
        <v>575</v>
      </c>
      <c r="B576" s="2">
        <v>1770</v>
      </c>
      <c r="C576" s="2">
        <v>2131</v>
      </c>
      <c r="D576" s="2">
        <v>1140</v>
      </c>
      <c r="E576" s="1">
        <v>54650</v>
      </c>
      <c r="F576" s="1">
        <f>Table1[[#This Row],[Store_Sales]]/(Table1[[#This Row],[Store_Area]]*9)</f>
        <v>3.4306340238543629</v>
      </c>
      <c r="G576" s="2" t="str" cm="1">
        <f t="array" ref="G57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76" s="2" t="str" cm="1">
        <f t="array" ref="H57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76" s="2">
        <f>Table1[[#This Row],[Items_Available]]*Table1[[#This Row],[Store_Area]]</f>
        <v>3771870</v>
      </c>
    </row>
    <row r="577" spans="1:9" x14ac:dyDescent="0.25">
      <c r="A577">
        <v>576</v>
      </c>
      <c r="B577" s="2">
        <v>1455</v>
      </c>
      <c r="C577" s="2">
        <v>1747</v>
      </c>
      <c r="D577" s="2">
        <v>750</v>
      </c>
      <c r="E577" s="1">
        <v>69320</v>
      </c>
      <c r="F577" s="1">
        <f>Table1[[#This Row],[Store_Sales]]/(Table1[[#This Row],[Store_Area]]*9)</f>
        <v>5.2936235204276443</v>
      </c>
      <c r="G577" s="2" t="str" cm="1">
        <f t="array" ref="G57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77" s="2" t="str" cm="1">
        <f t="array" ref="H57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77" s="2">
        <f>Table1[[#This Row],[Items_Available]]*Table1[[#This Row],[Store_Area]]</f>
        <v>2541885</v>
      </c>
    </row>
    <row r="578" spans="1:9" x14ac:dyDescent="0.25">
      <c r="A578">
        <v>577</v>
      </c>
      <c r="B578" s="2">
        <v>1141</v>
      </c>
      <c r="C578" s="2">
        <v>1372</v>
      </c>
      <c r="D578" s="2">
        <v>620</v>
      </c>
      <c r="E578" s="1">
        <v>51480</v>
      </c>
      <c r="F578" s="1">
        <f>Table1[[#This Row],[Store_Sales]]/(Table1[[#This Row],[Store_Area]]*9)</f>
        <v>5.0131463628396142</v>
      </c>
      <c r="G578" s="2" t="str" cm="1">
        <f t="array" ref="G57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78" s="2" t="str" cm="1">
        <f t="array" ref="H57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78" s="2">
        <f>Table1[[#This Row],[Items_Available]]*Table1[[#This Row],[Store_Area]]</f>
        <v>1565452</v>
      </c>
    </row>
    <row r="579" spans="1:9" x14ac:dyDescent="0.25">
      <c r="A579">
        <v>578</v>
      </c>
      <c r="B579" s="2">
        <v>1586</v>
      </c>
      <c r="C579" s="2">
        <v>1886</v>
      </c>
      <c r="D579" s="2">
        <v>660</v>
      </c>
      <c r="E579" s="1">
        <v>50060</v>
      </c>
      <c r="F579" s="1">
        <f>Table1[[#This Row],[Store_Sales]]/(Table1[[#This Row],[Store_Area]]*9)</f>
        <v>3.5070758021577695</v>
      </c>
      <c r="G579" s="2" t="str" cm="1">
        <f t="array" ref="G57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79" s="2" t="str" cm="1">
        <f t="array" ref="H57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79" s="2">
        <f>Table1[[#This Row],[Items_Available]]*Table1[[#This Row],[Store_Area]]</f>
        <v>2991196</v>
      </c>
    </row>
    <row r="580" spans="1:9" x14ac:dyDescent="0.25">
      <c r="A580">
        <v>579</v>
      </c>
      <c r="B580" s="2">
        <v>1701</v>
      </c>
      <c r="C580" s="2">
        <v>2034</v>
      </c>
      <c r="D580" s="2">
        <v>660</v>
      </c>
      <c r="E580" s="1">
        <v>62180</v>
      </c>
      <c r="F580" s="1">
        <f>Table1[[#This Row],[Store_Sales]]/(Table1[[#This Row],[Store_Area]]*9)</f>
        <v>4.0616630740087531</v>
      </c>
      <c r="G580" s="2" t="str" cm="1">
        <f t="array" ref="G58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80" s="2" t="str" cm="1">
        <f t="array" ref="H58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80" s="2">
        <f>Table1[[#This Row],[Items_Available]]*Table1[[#This Row],[Store_Area]]</f>
        <v>3459834</v>
      </c>
    </row>
    <row r="581" spans="1:9" x14ac:dyDescent="0.25">
      <c r="A581">
        <v>580</v>
      </c>
      <c r="B581" s="2">
        <v>1860</v>
      </c>
      <c r="C581" s="2">
        <v>2246</v>
      </c>
      <c r="D581" s="2">
        <v>410</v>
      </c>
      <c r="E581" s="1">
        <v>79780</v>
      </c>
      <c r="F581" s="1">
        <f>Table1[[#This Row],[Store_Sales]]/(Table1[[#This Row],[Store_Area]]*9)</f>
        <v>4.7658303464755081</v>
      </c>
      <c r="G581" s="2" t="str" cm="1">
        <f t="array" ref="G58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81" s="2" t="str" cm="1">
        <f t="array" ref="H58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81" s="2">
        <f>Table1[[#This Row],[Items_Available]]*Table1[[#This Row],[Store_Area]]</f>
        <v>4177560</v>
      </c>
    </row>
    <row r="582" spans="1:9" x14ac:dyDescent="0.25">
      <c r="A582">
        <v>581</v>
      </c>
      <c r="B582" s="2">
        <v>1167</v>
      </c>
      <c r="C582" s="2">
        <v>1406</v>
      </c>
      <c r="D582" s="2">
        <v>440</v>
      </c>
      <c r="E582" s="1">
        <v>42860</v>
      </c>
      <c r="F582" s="1">
        <f>Table1[[#This Row],[Store_Sales]]/(Table1[[#This Row],[Store_Area]]*9)</f>
        <v>4.0807388365228983</v>
      </c>
      <c r="G582" s="2" t="str" cm="1">
        <f t="array" ref="G58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82" s="2" t="str" cm="1">
        <f t="array" ref="H58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82" s="2">
        <f>Table1[[#This Row],[Items_Available]]*Table1[[#This Row],[Store_Area]]</f>
        <v>1640802</v>
      </c>
    </row>
    <row r="583" spans="1:9" x14ac:dyDescent="0.25">
      <c r="A583">
        <v>582</v>
      </c>
      <c r="B583" s="2">
        <v>1424</v>
      </c>
      <c r="C583" s="2">
        <v>1716</v>
      </c>
      <c r="D583" s="2">
        <v>630</v>
      </c>
      <c r="E583" s="1">
        <v>54410</v>
      </c>
      <c r="F583" s="1">
        <f>Table1[[#This Row],[Store_Sales]]/(Table1[[#This Row],[Store_Area]]*9)</f>
        <v>4.2454744069912609</v>
      </c>
      <c r="G583" s="2" t="str" cm="1">
        <f t="array" ref="G58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83" s="2" t="str" cm="1">
        <f t="array" ref="H58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83" s="2">
        <f>Table1[[#This Row],[Items_Available]]*Table1[[#This Row],[Store_Area]]</f>
        <v>2443584</v>
      </c>
    </row>
    <row r="584" spans="1:9" x14ac:dyDescent="0.25">
      <c r="A584">
        <v>583</v>
      </c>
      <c r="B584" s="2">
        <v>1710</v>
      </c>
      <c r="C584" s="2">
        <v>2053</v>
      </c>
      <c r="D584" s="2">
        <v>730</v>
      </c>
      <c r="E584" s="1">
        <v>69390</v>
      </c>
      <c r="F584" s="1">
        <f>Table1[[#This Row],[Store_Sales]]/(Table1[[#This Row],[Store_Area]]*9)</f>
        <v>4.5087719298245617</v>
      </c>
      <c r="G584" s="2" t="str" cm="1">
        <f t="array" ref="G58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84" s="2" t="str" cm="1">
        <f t="array" ref="H58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84" s="2">
        <f>Table1[[#This Row],[Items_Available]]*Table1[[#This Row],[Store_Area]]</f>
        <v>3510630</v>
      </c>
    </row>
    <row r="585" spans="1:9" x14ac:dyDescent="0.25">
      <c r="A585">
        <v>584</v>
      </c>
      <c r="B585" s="2">
        <v>1408</v>
      </c>
      <c r="C585" s="2">
        <v>1708</v>
      </c>
      <c r="D585" s="2">
        <v>220</v>
      </c>
      <c r="E585" s="1">
        <v>42810</v>
      </c>
      <c r="F585" s="1">
        <f>Table1[[#This Row],[Store_Sales]]/(Table1[[#This Row],[Store_Area]]*9)</f>
        <v>3.378314393939394</v>
      </c>
      <c r="G585" s="2" t="str" cm="1">
        <f t="array" ref="G58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85" s="2" t="str" cm="1">
        <f t="array" ref="H58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85" s="2">
        <f>Table1[[#This Row],[Items_Available]]*Table1[[#This Row],[Store_Area]]</f>
        <v>2404864</v>
      </c>
    </row>
    <row r="586" spans="1:9" x14ac:dyDescent="0.25">
      <c r="A586">
        <v>585</v>
      </c>
      <c r="B586" s="2">
        <v>1517</v>
      </c>
      <c r="C586" s="2">
        <v>1831</v>
      </c>
      <c r="D586" s="2">
        <v>610</v>
      </c>
      <c r="E586" s="1">
        <v>30840</v>
      </c>
      <c r="F586" s="1">
        <f>Table1[[#This Row],[Store_Sales]]/(Table1[[#This Row],[Store_Area]]*9)</f>
        <v>2.2588442100637223</v>
      </c>
      <c r="G586" s="2" t="str" cm="1">
        <f t="array" ref="G58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86" s="2" t="str" cm="1">
        <f t="array" ref="H58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86" s="2">
        <f>Table1[[#This Row],[Items_Available]]*Table1[[#This Row],[Store_Area]]</f>
        <v>2777627</v>
      </c>
    </row>
    <row r="587" spans="1:9" x14ac:dyDescent="0.25">
      <c r="A587">
        <v>586</v>
      </c>
      <c r="B587" s="2">
        <v>1227</v>
      </c>
      <c r="C587" s="2">
        <v>1476</v>
      </c>
      <c r="D587" s="2">
        <v>720</v>
      </c>
      <c r="E587" s="1">
        <v>56260</v>
      </c>
      <c r="F587" s="1">
        <f>Table1[[#This Row],[Store_Sales]]/(Table1[[#This Row],[Store_Area]]*9)</f>
        <v>5.0946300824051436</v>
      </c>
      <c r="G587" s="2" t="str" cm="1">
        <f t="array" ref="G58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87" s="2" t="str" cm="1">
        <f t="array" ref="H58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87" s="2">
        <f>Table1[[#This Row],[Items_Available]]*Table1[[#This Row],[Store_Area]]</f>
        <v>1811052</v>
      </c>
    </row>
    <row r="588" spans="1:9" x14ac:dyDescent="0.25">
      <c r="A588">
        <v>587</v>
      </c>
      <c r="B588" s="2">
        <v>1609</v>
      </c>
      <c r="C588" s="2">
        <v>1930</v>
      </c>
      <c r="D588" s="2">
        <v>740</v>
      </c>
      <c r="E588" s="1">
        <v>76470</v>
      </c>
      <c r="F588" s="1">
        <f>Table1[[#This Row],[Store_Sales]]/(Table1[[#This Row],[Store_Area]]*9)</f>
        <v>5.2807126579656103</v>
      </c>
      <c r="G588" s="2" t="str" cm="1">
        <f t="array" ref="G58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88" s="2" t="str" cm="1">
        <f t="array" ref="H58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88" s="2">
        <f>Table1[[#This Row],[Items_Available]]*Table1[[#This Row],[Store_Area]]</f>
        <v>3105370</v>
      </c>
    </row>
    <row r="589" spans="1:9" x14ac:dyDescent="0.25">
      <c r="A589">
        <v>588</v>
      </c>
      <c r="B589" s="2">
        <v>1553</v>
      </c>
      <c r="C589" s="2">
        <v>1831</v>
      </c>
      <c r="D589" s="2">
        <v>740</v>
      </c>
      <c r="E589" s="1">
        <v>35680</v>
      </c>
      <c r="F589" s="1">
        <f>Table1[[#This Row],[Store_Sales]]/(Table1[[#This Row],[Store_Area]]*9)</f>
        <v>2.5527652572082706</v>
      </c>
      <c r="G589" s="2" t="str" cm="1">
        <f t="array" ref="G58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89" s="2" t="str" cm="1">
        <f t="array" ref="H58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89" s="2">
        <f>Table1[[#This Row],[Items_Available]]*Table1[[#This Row],[Store_Area]]</f>
        <v>2843543</v>
      </c>
    </row>
    <row r="590" spans="1:9" x14ac:dyDescent="0.25">
      <c r="A590">
        <v>589</v>
      </c>
      <c r="B590" s="2">
        <v>1814</v>
      </c>
      <c r="C590" s="2">
        <v>2174</v>
      </c>
      <c r="D590" s="2">
        <v>770</v>
      </c>
      <c r="E590" s="1">
        <v>90070</v>
      </c>
      <c r="F590" s="1">
        <f>Table1[[#This Row],[Store_Sales]]/(Table1[[#This Row],[Store_Area]]*9)</f>
        <v>5.516966801421046</v>
      </c>
      <c r="G590" s="2" t="str" cm="1">
        <f t="array" ref="G59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90" s="2" t="str" cm="1">
        <f t="array" ref="H59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90" s="2">
        <f>Table1[[#This Row],[Items_Available]]*Table1[[#This Row],[Store_Area]]</f>
        <v>3943636</v>
      </c>
    </row>
    <row r="591" spans="1:9" x14ac:dyDescent="0.25">
      <c r="A591">
        <v>590</v>
      </c>
      <c r="B591" s="2">
        <v>1240</v>
      </c>
      <c r="C591" s="2">
        <v>1493</v>
      </c>
      <c r="D591" s="2">
        <v>590</v>
      </c>
      <c r="E591" s="1">
        <v>33120</v>
      </c>
      <c r="F591" s="1">
        <f>Table1[[#This Row],[Store_Sales]]/(Table1[[#This Row],[Store_Area]]*9)</f>
        <v>2.967741935483871</v>
      </c>
      <c r="G591" s="2" t="str" cm="1">
        <f t="array" ref="G59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91" s="2" t="str" cm="1">
        <f t="array" ref="H59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91" s="2">
        <f>Table1[[#This Row],[Items_Available]]*Table1[[#This Row],[Store_Area]]</f>
        <v>1851320</v>
      </c>
    </row>
    <row r="592" spans="1:9" x14ac:dyDescent="0.25">
      <c r="A592">
        <v>591</v>
      </c>
      <c r="B592" s="2">
        <v>1206</v>
      </c>
      <c r="C592" s="2">
        <v>1437</v>
      </c>
      <c r="D592" s="2">
        <v>1330</v>
      </c>
      <c r="E592" s="1">
        <v>54060</v>
      </c>
      <c r="F592" s="1">
        <f>Table1[[#This Row],[Store_Sales]]/(Table1[[#This Row],[Store_Area]]*9)</f>
        <v>4.9806522940851297</v>
      </c>
      <c r="G592" s="2" t="str" cm="1">
        <f t="array" ref="G59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92" s="2" t="str" cm="1">
        <f t="array" ref="H59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92" s="2">
        <f>Table1[[#This Row],[Items_Available]]*Table1[[#This Row],[Store_Area]]</f>
        <v>1733022</v>
      </c>
    </row>
    <row r="593" spans="1:9" x14ac:dyDescent="0.25">
      <c r="A593">
        <v>592</v>
      </c>
      <c r="B593" s="2">
        <v>1847</v>
      </c>
      <c r="C593" s="2">
        <v>2186</v>
      </c>
      <c r="D593" s="2">
        <v>910</v>
      </c>
      <c r="E593" s="1">
        <v>75120</v>
      </c>
      <c r="F593" s="1">
        <f>Table1[[#This Row],[Store_Sales]]/(Table1[[#This Row],[Store_Area]]*9)</f>
        <v>4.5190398844973831</v>
      </c>
      <c r="G593" s="2" t="str" cm="1">
        <f t="array" ref="G59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93" s="2" t="str" cm="1">
        <f t="array" ref="H59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93" s="2">
        <f>Table1[[#This Row],[Items_Available]]*Table1[[#This Row],[Store_Area]]</f>
        <v>4037542</v>
      </c>
    </row>
    <row r="594" spans="1:9" x14ac:dyDescent="0.25">
      <c r="A594">
        <v>593</v>
      </c>
      <c r="B594" s="2">
        <v>1009</v>
      </c>
      <c r="C594" s="2">
        <v>1202</v>
      </c>
      <c r="D594" s="2">
        <v>330</v>
      </c>
      <c r="E594" s="1">
        <v>41600</v>
      </c>
      <c r="F594" s="1">
        <f>Table1[[#This Row],[Store_Sales]]/(Table1[[#This Row],[Store_Area]]*9)</f>
        <v>4.5809932826781194</v>
      </c>
      <c r="G594" s="2" t="str" cm="1">
        <f t="array" ref="G59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94" s="2" t="str" cm="1">
        <f t="array" ref="H59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94" s="2">
        <f>Table1[[#This Row],[Items_Available]]*Table1[[#This Row],[Store_Area]]</f>
        <v>1212818</v>
      </c>
    </row>
    <row r="595" spans="1:9" x14ac:dyDescent="0.25">
      <c r="A595">
        <v>594</v>
      </c>
      <c r="B595" s="2">
        <v>1624</v>
      </c>
      <c r="C595" s="2">
        <v>1946</v>
      </c>
      <c r="D595" s="2">
        <v>870</v>
      </c>
      <c r="E595" s="1">
        <v>20270</v>
      </c>
      <c r="F595" s="1">
        <f>Table1[[#This Row],[Store_Sales]]/(Table1[[#This Row],[Store_Area]]*9)</f>
        <v>1.3868363437328954</v>
      </c>
      <c r="G595" s="2" t="str" cm="1">
        <f t="array" ref="G59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95" s="2" t="str" cm="1">
        <f t="array" ref="H59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95" s="2">
        <f>Table1[[#This Row],[Items_Available]]*Table1[[#This Row],[Store_Area]]</f>
        <v>3160304</v>
      </c>
    </row>
    <row r="596" spans="1:9" x14ac:dyDescent="0.25">
      <c r="A596">
        <v>595</v>
      </c>
      <c r="B596" s="2">
        <v>1612</v>
      </c>
      <c r="C596" s="2">
        <v>1931</v>
      </c>
      <c r="D596" s="2">
        <v>790</v>
      </c>
      <c r="E596" s="1">
        <v>60060</v>
      </c>
      <c r="F596" s="1">
        <f>Table1[[#This Row],[Store_Sales]]/(Table1[[#This Row],[Store_Area]]*9)</f>
        <v>4.139784946236559</v>
      </c>
      <c r="G596" s="2" t="str" cm="1">
        <f t="array" ref="G59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96" s="2" t="str" cm="1">
        <f t="array" ref="H59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96" s="2">
        <f>Table1[[#This Row],[Items_Available]]*Table1[[#This Row],[Store_Area]]</f>
        <v>3112772</v>
      </c>
    </row>
    <row r="597" spans="1:9" x14ac:dyDescent="0.25">
      <c r="A597">
        <v>596</v>
      </c>
      <c r="B597" s="2">
        <v>1498</v>
      </c>
      <c r="C597" s="2">
        <v>1805</v>
      </c>
      <c r="D597" s="2">
        <v>1270</v>
      </c>
      <c r="E597" s="1">
        <v>82270</v>
      </c>
      <c r="F597" s="1">
        <f>Table1[[#This Row],[Store_Sales]]/(Table1[[#This Row],[Store_Area]]*9)</f>
        <v>6.1022103545468029</v>
      </c>
      <c r="G597" s="2" t="str" cm="1">
        <f t="array" ref="G59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97" s="2" t="str" cm="1">
        <f t="array" ref="H59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97" s="2">
        <f>Table1[[#This Row],[Items_Available]]*Table1[[#This Row],[Store_Area]]</f>
        <v>2703890</v>
      </c>
    </row>
    <row r="598" spans="1:9" x14ac:dyDescent="0.25">
      <c r="A598">
        <v>597</v>
      </c>
      <c r="B598" s="2">
        <v>946</v>
      </c>
      <c r="C598" s="2">
        <v>1125</v>
      </c>
      <c r="D598" s="2">
        <v>590</v>
      </c>
      <c r="E598" s="1">
        <v>29170</v>
      </c>
      <c r="F598" s="1">
        <f>Table1[[#This Row],[Store_Sales]]/(Table1[[#This Row],[Store_Area]]*9)</f>
        <v>3.4261216819356353</v>
      </c>
      <c r="G598" s="2" t="str" cm="1">
        <f t="array" ref="G59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98" s="2" t="str" cm="1">
        <f t="array" ref="H59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98" s="2">
        <f>Table1[[#This Row],[Items_Available]]*Table1[[#This Row],[Store_Area]]</f>
        <v>1064250</v>
      </c>
    </row>
    <row r="599" spans="1:9" x14ac:dyDescent="0.25">
      <c r="A599">
        <v>598</v>
      </c>
      <c r="B599" s="2">
        <v>1563</v>
      </c>
      <c r="C599" s="2">
        <v>1872</v>
      </c>
      <c r="D599" s="2">
        <v>1080</v>
      </c>
      <c r="E599" s="1">
        <v>68420</v>
      </c>
      <c r="F599" s="1">
        <f>Table1[[#This Row],[Store_Sales]]/(Table1[[#This Row],[Store_Area]]*9)</f>
        <v>4.8638657851709679</v>
      </c>
      <c r="G599" s="2" t="str" cm="1">
        <f t="array" ref="G59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99" s="2" t="str" cm="1">
        <f t="array" ref="H59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99" s="2">
        <f>Table1[[#This Row],[Items_Available]]*Table1[[#This Row],[Store_Area]]</f>
        <v>2925936</v>
      </c>
    </row>
    <row r="600" spans="1:9" x14ac:dyDescent="0.25">
      <c r="A600">
        <v>599</v>
      </c>
      <c r="B600" s="2">
        <v>1664</v>
      </c>
      <c r="C600" s="2">
        <v>2016</v>
      </c>
      <c r="D600" s="2">
        <v>830</v>
      </c>
      <c r="E600" s="1">
        <v>59130</v>
      </c>
      <c r="F600" s="1">
        <f>Table1[[#This Row],[Store_Sales]]/(Table1[[#This Row],[Store_Area]]*9)</f>
        <v>3.9483173076923075</v>
      </c>
      <c r="G600" s="2" t="str" cm="1">
        <f t="array" ref="G60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00" s="2" t="str" cm="1">
        <f t="array" ref="H60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00" s="2">
        <f>Table1[[#This Row],[Items_Available]]*Table1[[#This Row],[Store_Area]]</f>
        <v>3354624</v>
      </c>
    </row>
    <row r="601" spans="1:9" x14ac:dyDescent="0.25">
      <c r="A601">
        <v>600</v>
      </c>
      <c r="B601" s="2">
        <v>1619</v>
      </c>
      <c r="C601" s="2">
        <v>1947</v>
      </c>
      <c r="D601" s="2">
        <v>910</v>
      </c>
      <c r="E601" s="1">
        <v>74330</v>
      </c>
      <c r="F601" s="1">
        <f>Table1[[#This Row],[Store_Sales]]/(Table1[[#This Row],[Store_Area]]*9)</f>
        <v>5.1012284675039465</v>
      </c>
      <c r="G601" s="2" t="str" cm="1">
        <f t="array" ref="G60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01" s="2" t="str" cm="1">
        <f t="array" ref="H60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01" s="2">
        <f>Table1[[#This Row],[Items_Available]]*Table1[[#This Row],[Store_Area]]</f>
        <v>3152193</v>
      </c>
    </row>
    <row r="602" spans="1:9" x14ac:dyDescent="0.25">
      <c r="A602">
        <v>601</v>
      </c>
      <c r="B602" s="2">
        <v>1433</v>
      </c>
      <c r="C602" s="2">
        <v>1722</v>
      </c>
      <c r="D602" s="2">
        <v>830</v>
      </c>
      <c r="E602" s="1">
        <v>77080</v>
      </c>
      <c r="F602" s="1">
        <f>Table1[[#This Row],[Store_Sales]]/(Table1[[#This Row],[Store_Area]]*9)</f>
        <v>5.9765837016360397</v>
      </c>
      <c r="G602" s="2" t="str" cm="1">
        <f t="array" ref="G60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02" s="2" t="str" cm="1">
        <f t="array" ref="H60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02" s="2">
        <f>Table1[[#This Row],[Items_Available]]*Table1[[#This Row],[Store_Area]]</f>
        <v>2467626</v>
      </c>
    </row>
    <row r="603" spans="1:9" x14ac:dyDescent="0.25">
      <c r="A603">
        <v>602</v>
      </c>
      <c r="B603" s="2">
        <v>1241</v>
      </c>
      <c r="C603" s="2">
        <v>1489</v>
      </c>
      <c r="D603" s="2">
        <v>1380</v>
      </c>
      <c r="E603" s="1">
        <v>76250</v>
      </c>
      <c r="F603" s="1">
        <f>Table1[[#This Row],[Store_Sales]]/(Table1[[#This Row],[Store_Area]]*9)</f>
        <v>6.8269316859163753</v>
      </c>
      <c r="G603" s="2" t="str" cm="1">
        <f t="array" ref="G60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03" s="2" t="str" cm="1">
        <f t="array" ref="H60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03" s="2">
        <f>Table1[[#This Row],[Items_Available]]*Table1[[#This Row],[Store_Area]]</f>
        <v>1847849</v>
      </c>
    </row>
    <row r="604" spans="1:9" x14ac:dyDescent="0.25">
      <c r="A604">
        <v>603</v>
      </c>
      <c r="B604" s="2">
        <v>1429</v>
      </c>
      <c r="C604" s="2">
        <v>1720</v>
      </c>
      <c r="D604" s="2">
        <v>1180</v>
      </c>
      <c r="E604" s="1">
        <v>59540</v>
      </c>
      <c r="F604" s="1">
        <f>Table1[[#This Row],[Store_Sales]]/(Table1[[#This Row],[Store_Area]]*9)</f>
        <v>4.6295000388772261</v>
      </c>
      <c r="G604" s="2" t="str" cm="1">
        <f t="array" ref="G60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04" s="2" t="str" cm="1">
        <f t="array" ref="H60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04" s="2">
        <f>Table1[[#This Row],[Items_Available]]*Table1[[#This Row],[Store_Area]]</f>
        <v>2457880</v>
      </c>
    </row>
    <row r="605" spans="1:9" x14ac:dyDescent="0.25">
      <c r="A605">
        <v>604</v>
      </c>
      <c r="B605" s="2">
        <v>1241</v>
      </c>
      <c r="C605" s="2">
        <v>1488</v>
      </c>
      <c r="D605" s="2">
        <v>770</v>
      </c>
      <c r="E605" s="1">
        <v>54690</v>
      </c>
      <c r="F605" s="1">
        <f>Table1[[#This Row],[Store_Sales]]/(Table1[[#This Row],[Store_Area]]*9)</f>
        <v>4.8965887724952992</v>
      </c>
      <c r="G605" s="2" t="str" cm="1">
        <f t="array" ref="G60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05" s="2" t="str" cm="1">
        <f t="array" ref="H60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05" s="2">
        <f>Table1[[#This Row],[Items_Available]]*Table1[[#This Row],[Store_Area]]</f>
        <v>1846608</v>
      </c>
    </row>
    <row r="606" spans="1:9" x14ac:dyDescent="0.25">
      <c r="A606">
        <v>605</v>
      </c>
      <c r="B606" s="2">
        <v>1078</v>
      </c>
      <c r="C606" s="2">
        <v>1306</v>
      </c>
      <c r="D606" s="2">
        <v>680</v>
      </c>
      <c r="E606" s="1">
        <v>84360</v>
      </c>
      <c r="F606" s="1">
        <f>Table1[[#This Row],[Store_Sales]]/(Table1[[#This Row],[Store_Area]]*9)</f>
        <v>8.6951144094001229</v>
      </c>
      <c r="G606" s="2" t="str" cm="1">
        <f t="array" ref="G60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06" s="2" t="str" cm="1">
        <f t="array" ref="H60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06" s="2">
        <f>Table1[[#This Row],[Items_Available]]*Table1[[#This Row],[Store_Area]]</f>
        <v>1407868</v>
      </c>
    </row>
    <row r="607" spans="1:9" x14ac:dyDescent="0.25">
      <c r="A607">
        <v>606</v>
      </c>
      <c r="B607" s="2">
        <v>1690</v>
      </c>
      <c r="C607" s="2">
        <v>2065</v>
      </c>
      <c r="D607" s="2">
        <v>910</v>
      </c>
      <c r="E607" s="1">
        <v>51420</v>
      </c>
      <c r="F607" s="1">
        <f>Table1[[#This Row],[Store_Sales]]/(Table1[[#This Row],[Store_Area]]*9)</f>
        <v>3.3806706114398422</v>
      </c>
      <c r="G607" s="2" t="str" cm="1">
        <f t="array" ref="G60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07" s="2" t="str" cm="1">
        <f t="array" ref="H60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07" s="2">
        <f>Table1[[#This Row],[Items_Available]]*Table1[[#This Row],[Store_Area]]</f>
        <v>3489850</v>
      </c>
    </row>
    <row r="608" spans="1:9" x14ac:dyDescent="0.25">
      <c r="A608">
        <v>607</v>
      </c>
      <c r="B608" s="2">
        <v>1289</v>
      </c>
      <c r="C608" s="2">
        <v>1536</v>
      </c>
      <c r="D608" s="2">
        <v>540</v>
      </c>
      <c r="E608" s="1">
        <v>65120</v>
      </c>
      <c r="F608" s="1">
        <f>Table1[[#This Row],[Store_Sales]]/(Table1[[#This Row],[Store_Area]]*9)</f>
        <v>5.6133091974829759</v>
      </c>
      <c r="G608" s="2" t="str" cm="1">
        <f t="array" ref="G60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08" s="2" t="str" cm="1">
        <f t="array" ref="H60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08" s="2">
        <f>Table1[[#This Row],[Items_Available]]*Table1[[#This Row],[Store_Area]]</f>
        <v>1979904</v>
      </c>
    </row>
    <row r="609" spans="1:9" x14ac:dyDescent="0.25">
      <c r="A609">
        <v>608</v>
      </c>
      <c r="B609" s="2">
        <v>1581</v>
      </c>
      <c r="C609" s="2">
        <v>1894</v>
      </c>
      <c r="D609" s="2">
        <v>760</v>
      </c>
      <c r="E609" s="1">
        <v>49380</v>
      </c>
      <c r="F609" s="1">
        <f>Table1[[#This Row],[Store_Sales]]/(Table1[[#This Row],[Store_Area]]*9)</f>
        <v>3.4703773982711366</v>
      </c>
      <c r="G609" s="2" t="str" cm="1">
        <f t="array" ref="G60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09" s="2" t="str" cm="1">
        <f t="array" ref="H60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09" s="2">
        <f>Table1[[#This Row],[Items_Available]]*Table1[[#This Row],[Store_Area]]</f>
        <v>2994414</v>
      </c>
    </row>
    <row r="610" spans="1:9" x14ac:dyDescent="0.25">
      <c r="A610">
        <v>609</v>
      </c>
      <c r="B610" s="2">
        <v>1608</v>
      </c>
      <c r="C610" s="2">
        <v>1945</v>
      </c>
      <c r="D610" s="2">
        <v>760</v>
      </c>
      <c r="E610" s="1">
        <v>37830</v>
      </c>
      <c r="F610" s="1">
        <f>Table1[[#This Row],[Store_Sales]]/(Table1[[#This Row],[Store_Area]]*9)</f>
        <v>2.6140132669983416</v>
      </c>
      <c r="G610" s="2" t="str" cm="1">
        <f t="array" ref="G61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10" s="2" t="str" cm="1">
        <f t="array" ref="H61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10" s="2">
        <f>Table1[[#This Row],[Items_Available]]*Table1[[#This Row],[Store_Area]]</f>
        <v>3127560</v>
      </c>
    </row>
    <row r="611" spans="1:9" x14ac:dyDescent="0.25">
      <c r="A611">
        <v>610</v>
      </c>
      <c r="B611" s="2">
        <v>1344</v>
      </c>
      <c r="C611" s="2">
        <v>1608</v>
      </c>
      <c r="D611" s="2">
        <v>730</v>
      </c>
      <c r="E611" s="1">
        <v>35980</v>
      </c>
      <c r="F611" s="1">
        <f>Table1[[#This Row],[Store_Sales]]/(Table1[[#This Row],[Store_Area]]*9)</f>
        <v>2.9745370370370372</v>
      </c>
      <c r="G611" s="2" t="str" cm="1">
        <f t="array" ref="G61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11" s="2" t="str" cm="1">
        <f t="array" ref="H61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11" s="2">
        <f>Table1[[#This Row],[Items_Available]]*Table1[[#This Row],[Store_Area]]</f>
        <v>2161152</v>
      </c>
    </row>
    <row r="612" spans="1:9" x14ac:dyDescent="0.25">
      <c r="A612">
        <v>611</v>
      </c>
      <c r="B612" s="2">
        <v>1513</v>
      </c>
      <c r="C612" s="2">
        <v>1804</v>
      </c>
      <c r="D612" s="2">
        <v>430</v>
      </c>
      <c r="E612" s="1">
        <v>69190</v>
      </c>
      <c r="F612" s="1">
        <f>Table1[[#This Row],[Store_Sales]]/(Table1[[#This Row],[Store_Area]]*9)</f>
        <v>5.0811485642946321</v>
      </c>
      <c r="G612" s="2" t="str" cm="1">
        <f t="array" ref="G61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12" s="2" t="str" cm="1">
        <f t="array" ref="H61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12" s="2">
        <f>Table1[[#This Row],[Items_Available]]*Table1[[#This Row],[Store_Area]]</f>
        <v>2729452</v>
      </c>
    </row>
    <row r="613" spans="1:9" x14ac:dyDescent="0.25">
      <c r="A613">
        <v>612</v>
      </c>
      <c r="B613" s="2">
        <v>1529</v>
      </c>
      <c r="C613" s="2">
        <v>1839</v>
      </c>
      <c r="D613" s="2">
        <v>1000</v>
      </c>
      <c r="E613" s="1">
        <v>50590</v>
      </c>
      <c r="F613" s="1">
        <f>Table1[[#This Row],[Store_Sales]]/(Table1[[#This Row],[Store_Area]]*9)</f>
        <v>3.6763316619431725</v>
      </c>
      <c r="G613" s="2" t="str" cm="1">
        <f t="array" ref="G61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13" s="2" t="str" cm="1">
        <f t="array" ref="H61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13" s="2">
        <f>Table1[[#This Row],[Items_Available]]*Table1[[#This Row],[Store_Area]]</f>
        <v>2811831</v>
      </c>
    </row>
    <row r="614" spans="1:9" x14ac:dyDescent="0.25">
      <c r="A614">
        <v>613</v>
      </c>
      <c r="B614" s="2">
        <v>1677</v>
      </c>
      <c r="C614" s="2">
        <v>2014</v>
      </c>
      <c r="D614" s="2">
        <v>660</v>
      </c>
      <c r="E614" s="1">
        <v>60800</v>
      </c>
      <c r="F614" s="1">
        <f>Table1[[#This Row],[Store_Sales]]/(Table1[[#This Row],[Store_Area]]*9)</f>
        <v>4.02835751672961</v>
      </c>
      <c r="G614" s="2" t="str" cm="1">
        <f t="array" ref="G61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14" s="2" t="str" cm="1">
        <f t="array" ref="H61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14" s="2">
        <f>Table1[[#This Row],[Items_Available]]*Table1[[#This Row],[Store_Area]]</f>
        <v>3377478</v>
      </c>
    </row>
    <row r="615" spans="1:9" x14ac:dyDescent="0.25">
      <c r="A615">
        <v>614</v>
      </c>
      <c r="B615" s="2">
        <v>1015</v>
      </c>
      <c r="C615" s="2">
        <v>1229</v>
      </c>
      <c r="D615" s="2">
        <v>930</v>
      </c>
      <c r="E615" s="1">
        <v>31180</v>
      </c>
      <c r="F615" s="1">
        <f>Table1[[#This Row],[Store_Sales]]/(Table1[[#This Row],[Store_Area]]*9)</f>
        <v>3.4132457580733444</v>
      </c>
      <c r="G615" s="2" t="str" cm="1">
        <f t="array" ref="G61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15" s="2" t="str" cm="1">
        <f t="array" ref="H61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15" s="2">
        <f>Table1[[#This Row],[Items_Available]]*Table1[[#This Row],[Store_Area]]</f>
        <v>1247435</v>
      </c>
    </row>
    <row r="616" spans="1:9" x14ac:dyDescent="0.25">
      <c r="A616">
        <v>615</v>
      </c>
      <c r="B616" s="2">
        <v>1438</v>
      </c>
      <c r="C616" s="2">
        <v>1751</v>
      </c>
      <c r="D616" s="2">
        <v>760</v>
      </c>
      <c r="E616" s="1">
        <v>77790</v>
      </c>
      <c r="F616" s="1">
        <f>Table1[[#This Row],[Store_Sales]]/(Table1[[#This Row],[Store_Area]]*9)</f>
        <v>6.0106629578117756</v>
      </c>
      <c r="G616" s="2" t="str" cm="1">
        <f t="array" ref="G61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16" s="2" t="str" cm="1">
        <f t="array" ref="H61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16" s="2">
        <f>Table1[[#This Row],[Items_Available]]*Table1[[#This Row],[Store_Area]]</f>
        <v>2517938</v>
      </c>
    </row>
    <row r="617" spans="1:9" x14ac:dyDescent="0.25">
      <c r="A617">
        <v>616</v>
      </c>
      <c r="B617" s="2">
        <v>1426</v>
      </c>
      <c r="C617" s="2">
        <v>1718</v>
      </c>
      <c r="D617" s="2">
        <v>370</v>
      </c>
      <c r="E617" s="1">
        <v>47570</v>
      </c>
      <c r="F617" s="1">
        <f>Table1[[#This Row],[Store_Sales]]/(Table1[[#This Row],[Store_Area]]*9)</f>
        <v>3.7065606981455508</v>
      </c>
      <c r="G617" s="2" t="str" cm="1">
        <f t="array" ref="G61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17" s="2" t="str" cm="1">
        <f t="array" ref="H61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17" s="2">
        <f>Table1[[#This Row],[Items_Available]]*Table1[[#This Row],[Store_Area]]</f>
        <v>2449868</v>
      </c>
    </row>
    <row r="618" spans="1:9" x14ac:dyDescent="0.25">
      <c r="A618">
        <v>617</v>
      </c>
      <c r="B618" s="2">
        <v>1412</v>
      </c>
      <c r="C618" s="2">
        <v>1701</v>
      </c>
      <c r="D618" s="2">
        <v>630</v>
      </c>
      <c r="E618" s="1">
        <v>69130</v>
      </c>
      <c r="F618" s="1">
        <f>Table1[[#This Row],[Store_Sales]]/(Table1[[#This Row],[Store_Area]]*9)</f>
        <v>5.4398803903053192</v>
      </c>
      <c r="G618" s="2" t="str" cm="1">
        <f t="array" ref="G61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18" s="2" t="str" cm="1">
        <f t="array" ref="H61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18" s="2">
        <f>Table1[[#This Row],[Items_Available]]*Table1[[#This Row],[Store_Area]]</f>
        <v>2401812</v>
      </c>
    </row>
    <row r="619" spans="1:9" x14ac:dyDescent="0.25">
      <c r="A619">
        <v>618</v>
      </c>
      <c r="B619" s="2">
        <v>1622</v>
      </c>
      <c r="C619" s="2">
        <v>1944</v>
      </c>
      <c r="D619" s="2">
        <v>360</v>
      </c>
      <c r="E619" s="1">
        <v>75970</v>
      </c>
      <c r="F619" s="1">
        <f>Table1[[#This Row],[Store_Sales]]/(Table1[[#This Row],[Store_Area]]*9)</f>
        <v>5.2041375530894642</v>
      </c>
      <c r="G619" s="2" t="str" cm="1">
        <f t="array" ref="G61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19" s="2" t="str" cm="1">
        <f t="array" ref="H61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19" s="2">
        <f>Table1[[#This Row],[Items_Available]]*Table1[[#This Row],[Store_Area]]</f>
        <v>3153168</v>
      </c>
    </row>
    <row r="620" spans="1:9" x14ac:dyDescent="0.25">
      <c r="A620">
        <v>619</v>
      </c>
      <c r="B620" s="2">
        <v>1503</v>
      </c>
      <c r="C620" s="2">
        <v>1791</v>
      </c>
      <c r="D620" s="2">
        <v>630</v>
      </c>
      <c r="E620" s="1">
        <v>68350</v>
      </c>
      <c r="F620" s="1">
        <f>Table1[[#This Row],[Store_Sales]]/(Table1[[#This Row],[Store_Area]]*9)</f>
        <v>5.0528572484660312</v>
      </c>
      <c r="G620" s="2" t="str" cm="1">
        <f t="array" ref="G62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20" s="2" t="str" cm="1">
        <f t="array" ref="H62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20" s="2">
        <f>Table1[[#This Row],[Items_Available]]*Table1[[#This Row],[Store_Area]]</f>
        <v>2691873</v>
      </c>
    </row>
    <row r="621" spans="1:9" x14ac:dyDescent="0.25">
      <c r="A621">
        <v>620</v>
      </c>
      <c r="B621" s="2">
        <v>1501</v>
      </c>
      <c r="C621" s="2">
        <v>1789</v>
      </c>
      <c r="D621" s="2">
        <v>670</v>
      </c>
      <c r="E621" s="1">
        <v>41680</v>
      </c>
      <c r="F621" s="1">
        <f>Table1[[#This Row],[Store_Sales]]/(Table1[[#This Row],[Store_Area]]*9)</f>
        <v>3.0853505070693612</v>
      </c>
      <c r="G621" s="2" t="str" cm="1">
        <f t="array" ref="G62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21" s="2" t="str" cm="1">
        <f t="array" ref="H62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21" s="2">
        <f>Table1[[#This Row],[Items_Available]]*Table1[[#This Row],[Store_Area]]</f>
        <v>2685289</v>
      </c>
    </row>
    <row r="622" spans="1:9" x14ac:dyDescent="0.25">
      <c r="A622">
        <v>621</v>
      </c>
      <c r="B622" s="2">
        <v>1971</v>
      </c>
      <c r="C622" s="2">
        <v>2342</v>
      </c>
      <c r="D622" s="2">
        <v>690</v>
      </c>
      <c r="E622" s="1">
        <v>86560</v>
      </c>
      <c r="F622" s="1">
        <f>Table1[[#This Row],[Store_Sales]]/(Table1[[#This Row],[Store_Area]]*9)</f>
        <v>4.8796437228705116</v>
      </c>
      <c r="G622" s="2" t="str" cm="1">
        <f t="array" ref="G62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22" s="2" t="str" cm="1">
        <f t="array" ref="H62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22" s="2">
        <f>Table1[[#This Row],[Items_Available]]*Table1[[#This Row],[Store_Area]]</f>
        <v>4616082</v>
      </c>
    </row>
    <row r="623" spans="1:9" x14ac:dyDescent="0.25">
      <c r="A623">
        <v>622</v>
      </c>
      <c r="B623" s="2">
        <v>1383</v>
      </c>
      <c r="C623" s="2">
        <v>1687</v>
      </c>
      <c r="D623" s="2">
        <v>830</v>
      </c>
      <c r="E623" s="1">
        <v>81390</v>
      </c>
      <c r="F623" s="1">
        <f>Table1[[#This Row],[Store_Sales]]/(Table1[[#This Row],[Store_Area]]*9)</f>
        <v>6.5389250421788381</v>
      </c>
      <c r="G623" s="2" t="str" cm="1">
        <f t="array" ref="G62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23" s="2" t="str" cm="1">
        <f t="array" ref="H62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23" s="2">
        <f>Table1[[#This Row],[Items_Available]]*Table1[[#This Row],[Store_Area]]</f>
        <v>2333121</v>
      </c>
    </row>
    <row r="624" spans="1:9" x14ac:dyDescent="0.25">
      <c r="A624">
        <v>623</v>
      </c>
      <c r="B624" s="2">
        <v>1371</v>
      </c>
      <c r="C624" s="2">
        <v>1635</v>
      </c>
      <c r="D624" s="2">
        <v>720</v>
      </c>
      <c r="E624" s="1">
        <v>50730</v>
      </c>
      <c r="F624" s="1">
        <f>Table1[[#This Row],[Store_Sales]]/(Table1[[#This Row],[Store_Area]]*9)</f>
        <v>4.1113542426452714</v>
      </c>
      <c r="G624" s="2" t="str" cm="1">
        <f t="array" ref="G62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24" s="2" t="str" cm="1">
        <f t="array" ref="H62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24" s="2">
        <f>Table1[[#This Row],[Items_Available]]*Table1[[#This Row],[Store_Area]]</f>
        <v>2241585</v>
      </c>
    </row>
    <row r="625" spans="1:9" x14ac:dyDescent="0.25">
      <c r="A625">
        <v>624</v>
      </c>
      <c r="B625" s="2">
        <v>1508</v>
      </c>
      <c r="C625" s="2">
        <v>1823</v>
      </c>
      <c r="D625" s="2">
        <v>520</v>
      </c>
      <c r="E625" s="1">
        <v>71290</v>
      </c>
      <c r="F625" s="1">
        <f>Table1[[#This Row],[Store_Sales]]/(Table1[[#This Row],[Store_Area]]*9)</f>
        <v>5.252726201002063</v>
      </c>
      <c r="G625" s="2" t="str" cm="1">
        <f t="array" ref="G62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25" s="2" t="str" cm="1">
        <f t="array" ref="H62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25" s="2">
        <f>Table1[[#This Row],[Items_Available]]*Table1[[#This Row],[Store_Area]]</f>
        <v>2749084</v>
      </c>
    </row>
    <row r="626" spans="1:9" x14ac:dyDescent="0.25">
      <c r="A626">
        <v>625</v>
      </c>
      <c r="B626" s="2">
        <v>1057</v>
      </c>
      <c r="C626" s="2">
        <v>1284</v>
      </c>
      <c r="D626" s="2">
        <v>750</v>
      </c>
      <c r="E626" s="1">
        <v>70110</v>
      </c>
      <c r="F626" s="1">
        <f>Table1[[#This Row],[Store_Sales]]/(Table1[[#This Row],[Store_Area]]*9)</f>
        <v>7.3699148533585621</v>
      </c>
      <c r="G626" s="2" t="str" cm="1">
        <f t="array" ref="G62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26" s="2" t="str" cm="1">
        <f t="array" ref="H62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26" s="2">
        <f>Table1[[#This Row],[Items_Available]]*Table1[[#This Row],[Store_Area]]</f>
        <v>1357188</v>
      </c>
    </row>
    <row r="627" spans="1:9" x14ac:dyDescent="0.25">
      <c r="A627">
        <v>626</v>
      </c>
      <c r="B627" s="2">
        <v>1411</v>
      </c>
      <c r="C627" s="2">
        <v>1680</v>
      </c>
      <c r="D627" s="2">
        <v>1070</v>
      </c>
      <c r="E627" s="1">
        <v>61590</v>
      </c>
      <c r="F627" s="1">
        <f>Table1[[#This Row],[Store_Sales]]/(Table1[[#This Row],[Store_Area]]*9)</f>
        <v>4.8499881880463027</v>
      </c>
      <c r="G627" s="2" t="str" cm="1">
        <f t="array" ref="G62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27" s="2" t="str" cm="1">
        <f t="array" ref="H62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27" s="2">
        <f>Table1[[#This Row],[Items_Available]]*Table1[[#This Row],[Store_Area]]</f>
        <v>2370480</v>
      </c>
    </row>
    <row r="628" spans="1:9" x14ac:dyDescent="0.25">
      <c r="A628">
        <v>627</v>
      </c>
      <c r="B628" s="2">
        <v>1466</v>
      </c>
      <c r="C628" s="2">
        <v>1746</v>
      </c>
      <c r="D628" s="2">
        <v>590</v>
      </c>
      <c r="E628" s="1">
        <v>69370</v>
      </c>
      <c r="F628" s="1">
        <f>Table1[[#This Row],[Store_Sales]]/(Table1[[#This Row],[Store_Area]]*9)</f>
        <v>5.2576928907078972</v>
      </c>
      <c r="G628" s="2" t="str" cm="1">
        <f t="array" ref="G62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28" s="2" t="str" cm="1">
        <f t="array" ref="H62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28" s="2">
        <f>Table1[[#This Row],[Items_Available]]*Table1[[#This Row],[Store_Area]]</f>
        <v>2559636</v>
      </c>
    </row>
    <row r="629" spans="1:9" x14ac:dyDescent="0.25">
      <c r="A629">
        <v>628</v>
      </c>
      <c r="B629" s="2">
        <v>1545</v>
      </c>
      <c r="C629" s="2">
        <v>1888</v>
      </c>
      <c r="D629" s="2">
        <v>600</v>
      </c>
      <c r="E629" s="1">
        <v>67110</v>
      </c>
      <c r="F629" s="1">
        <f>Table1[[#This Row],[Store_Sales]]/(Table1[[#This Row],[Store_Area]]*9)</f>
        <v>4.8263214670981665</v>
      </c>
      <c r="G629" s="2" t="str" cm="1">
        <f t="array" ref="G62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29" s="2" t="str" cm="1">
        <f t="array" ref="H62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29" s="2">
        <f>Table1[[#This Row],[Items_Available]]*Table1[[#This Row],[Store_Area]]</f>
        <v>2916960</v>
      </c>
    </row>
    <row r="630" spans="1:9" x14ac:dyDescent="0.25">
      <c r="A630">
        <v>629</v>
      </c>
      <c r="B630" s="2">
        <v>2044</v>
      </c>
      <c r="C630" s="2">
        <v>2408</v>
      </c>
      <c r="D630" s="2">
        <v>380</v>
      </c>
      <c r="E630" s="1">
        <v>82020</v>
      </c>
      <c r="F630" s="1">
        <f>Table1[[#This Row],[Store_Sales]]/(Table1[[#This Row],[Store_Area]]*9)</f>
        <v>4.4585779517286364</v>
      </c>
      <c r="G630" s="2" t="str" cm="1">
        <f t="array" ref="G63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30" s="2" t="str" cm="1">
        <f t="array" ref="H63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30" s="2">
        <f>Table1[[#This Row],[Items_Available]]*Table1[[#This Row],[Store_Area]]</f>
        <v>4921952</v>
      </c>
    </row>
    <row r="631" spans="1:9" x14ac:dyDescent="0.25">
      <c r="A631">
        <v>630</v>
      </c>
      <c r="B631" s="2">
        <v>1887</v>
      </c>
      <c r="C631" s="2">
        <v>2264</v>
      </c>
      <c r="D631" s="2">
        <v>830</v>
      </c>
      <c r="E631" s="1">
        <v>62050</v>
      </c>
      <c r="F631" s="1">
        <f>Table1[[#This Row],[Store_Sales]]/(Table1[[#This Row],[Store_Area]]*9)</f>
        <v>3.6536536536536537</v>
      </c>
      <c r="G631" s="2" t="str" cm="1">
        <f t="array" ref="G63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31" s="2" t="str" cm="1">
        <f t="array" ref="H63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31" s="2">
        <f>Table1[[#This Row],[Items_Available]]*Table1[[#This Row],[Store_Area]]</f>
        <v>4272168</v>
      </c>
    </row>
    <row r="632" spans="1:9" x14ac:dyDescent="0.25">
      <c r="A632">
        <v>631</v>
      </c>
      <c r="B632" s="2">
        <v>1505</v>
      </c>
      <c r="C632" s="2">
        <v>1836</v>
      </c>
      <c r="D632" s="2">
        <v>940</v>
      </c>
      <c r="E632" s="1">
        <v>61730</v>
      </c>
      <c r="F632" s="1">
        <f>Table1[[#This Row],[Store_Sales]]/(Table1[[#This Row],[Store_Area]]*9)</f>
        <v>4.557401255075674</v>
      </c>
      <c r="G632" s="2" t="str" cm="1">
        <f t="array" ref="G63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32" s="2" t="str" cm="1">
        <f t="array" ref="H63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32" s="2">
        <f>Table1[[#This Row],[Items_Available]]*Table1[[#This Row],[Store_Area]]</f>
        <v>2763180</v>
      </c>
    </row>
    <row r="633" spans="1:9" x14ac:dyDescent="0.25">
      <c r="A633">
        <v>632</v>
      </c>
      <c r="B633" s="2">
        <v>1422</v>
      </c>
      <c r="C633" s="2">
        <v>1722</v>
      </c>
      <c r="D633" s="2">
        <v>560</v>
      </c>
      <c r="E633" s="1">
        <v>58660</v>
      </c>
      <c r="F633" s="1">
        <f>Table1[[#This Row],[Store_Sales]]/(Table1[[#This Row],[Store_Area]]*9)</f>
        <v>4.5835286763556802</v>
      </c>
      <c r="G633" s="2" t="str" cm="1">
        <f t="array" ref="G63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33" s="2" t="str" cm="1">
        <f t="array" ref="H63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33" s="2">
        <f>Table1[[#This Row],[Items_Available]]*Table1[[#This Row],[Store_Area]]</f>
        <v>2448684</v>
      </c>
    </row>
    <row r="634" spans="1:9" x14ac:dyDescent="0.25">
      <c r="A634">
        <v>633</v>
      </c>
      <c r="B634" s="2">
        <v>1564</v>
      </c>
      <c r="C634" s="2">
        <v>1869</v>
      </c>
      <c r="D634" s="2">
        <v>1030</v>
      </c>
      <c r="E634" s="1">
        <v>53370</v>
      </c>
      <c r="F634" s="1">
        <f>Table1[[#This Row],[Store_Sales]]/(Table1[[#This Row],[Store_Area]]*9)</f>
        <v>3.7915601023017902</v>
      </c>
      <c r="G634" s="2" t="str" cm="1">
        <f t="array" ref="G63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34" s="2" t="str" cm="1">
        <f t="array" ref="H63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34" s="2">
        <f>Table1[[#This Row],[Items_Available]]*Table1[[#This Row],[Store_Area]]</f>
        <v>2923116</v>
      </c>
    </row>
    <row r="635" spans="1:9" x14ac:dyDescent="0.25">
      <c r="A635">
        <v>634</v>
      </c>
      <c r="B635" s="2">
        <v>1510</v>
      </c>
      <c r="C635" s="2">
        <v>1810</v>
      </c>
      <c r="D635" s="2">
        <v>730</v>
      </c>
      <c r="E635" s="1">
        <v>39700</v>
      </c>
      <c r="F635" s="1">
        <f>Table1[[#This Row],[Store_Sales]]/(Table1[[#This Row],[Store_Area]]*9)</f>
        <v>2.9212656364974245</v>
      </c>
      <c r="G635" s="2" t="str" cm="1">
        <f t="array" ref="G63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35" s="2" t="str" cm="1">
        <f t="array" ref="H63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35" s="2">
        <f>Table1[[#This Row],[Items_Available]]*Table1[[#This Row],[Store_Area]]</f>
        <v>2733100</v>
      </c>
    </row>
    <row r="636" spans="1:9" x14ac:dyDescent="0.25">
      <c r="A636">
        <v>635</v>
      </c>
      <c r="B636" s="2">
        <v>1568</v>
      </c>
      <c r="C636" s="2">
        <v>1920</v>
      </c>
      <c r="D636" s="2">
        <v>890</v>
      </c>
      <c r="E636" s="1">
        <v>53750</v>
      </c>
      <c r="F636" s="1">
        <f>Table1[[#This Row],[Store_Sales]]/(Table1[[#This Row],[Store_Area]]*9)</f>
        <v>3.8088151927437641</v>
      </c>
      <c r="G636" s="2" t="str" cm="1">
        <f t="array" ref="G63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36" s="2" t="str" cm="1">
        <f t="array" ref="H63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36" s="2">
        <f>Table1[[#This Row],[Items_Available]]*Table1[[#This Row],[Store_Area]]</f>
        <v>3010560</v>
      </c>
    </row>
    <row r="637" spans="1:9" x14ac:dyDescent="0.25">
      <c r="A637">
        <v>636</v>
      </c>
      <c r="B637" s="2">
        <v>1933</v>
      </c>
      <c r="C637" s="2">
        <v>2338</v>
      </c>
      <c r="D637" s="2">
        <v>1140</v>
      </c>
      <c r="E637" s="1">
        <v>44730</v>
      </c>
      <c r="F637" s="1">
        <f>Table1[[#This Row],[Store_Sales]]/(Table1[[#This Row],[Store_Area]]*9)</f>
        <v>2.5711329539575787</v>
      </c>
      <c r="G637" s="2" t="str" cm="1">
        <f t="array" ref="G63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37" s="2" t="str" cm="1">
        <f t="array" ref="H63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37" s="2">
        <f>Table1[[#This Row],[Items_Available]]*Table1[[#This Row],[Store_Area]]</f>
        <v>4519354</v>
      </c>
    </row>
    <row r="638" spans="1:9" x14ac:dyDescent="0.25">
      <c r="A638">
        <v>637</v>
      </c>
      <c r="B638" s="2">
        <v>1501</v>
      </c>
      <c r="C638" s="2">
        <v>1822</v>
      </c>
      <c r="D638" s="2">
        <v>590</v>
      </c>
      <c r="E638" s="1">
        <v>49350</v>
      </c>
      <c r="F638" s="1">
        <f>Table1[[#This Row],[Store_Sales]]/(Table1[[#This Row],[Store_Area]]*9)</f>
        <v>3.6531201421274706</v>
      </c>
      <c r="G638" s="2" t="str" cm="1">
        <f t="array" ref="G63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38" s="2" t="str" cm="1">
        <f t="array" ref="H63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38" s="2">
        <f>Table1[[#This Row],[Items_Available]]*Table1[[#This Row],[Store_Area]]</f>
        <v>2734822</v>
      </c>
    </row>
    <row r="639" spans="1:9" x14ac:dyDescent="0.25">
      <c r="A639">
        <v>638</v>
      </c>
      <c r="B639" s="2">
        <v>1593</v>
      </c>
      <c r="C639" s="2">
        <v>1911</v>
      </c>
      <c r="D639" s="2">
        <v>580</v>
      </c>
      <c r="E639" s="1">
        <v>43340</v>
      </c>
      <c r="F639" s="1">
        <f>Table1[[#This Row],[Store_Sales]]/(Table1[[#This Row],[Store_Area]]*9)</f>
        <v>3.0229476180511963</v>
      </c>
      <c r="G639" s="2" t="str" cm="1">
        <f t="array" ref="G63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39" s="2" t="str" cm="1">
        <f t="array" ref="H63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39" s="2">
        <f>Table1[[#This Row],[Items_Available]]*Table1[[#This Row],[Store_Area]]</f>
        <v>3044223</v>
      </c>
    </row>
    <row r="640" spans="1:9" x14ac:dyDescent="0.25">
      <c r="A640">
        <v>639</v>
      </c>
      <c r="B640" s="2">
        <v>1812</v>
      </c>
      <c r="C640" s="2">
        <v>2189</v>
      </c>
      <c r="D640" s="2">
        <v>310</v>
      </c>
      <c r="E640" s="1">
        <v>78090</v>
      </c>
      <c r="F640" s="1">
        <f>Table1[[#This Row],[Store_Sales]]/(Table1[[#This Row],[Store_Area]]*9)</f>
        <v>4.7884473877851361</v>
      </c>
      <c r="G640" s="2" t="str" cm="1">
        <f t="array" ref="G64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40" s="2" t="str" cm="1">
        <f t="array" ref="H64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40" s="2">
        <f>Table1[[#This Row],[Items_Available]]*Table1[[#This Row],[Store_Area]]</f>
        <v>3966468</v>
      </c>
    </row>
    <row r="641" spans="1:9" x14ac:dyDescent="0.25">
      <c r="A641">
        <v>640</v>
      </c>
      <c r="B641" s="2">
        <v>1580</v>
      </c>
      <c r="C641" s="2">
        <v>1895</v>
      </c>
      <c r="D641" s="2">
        <v>720</v>
      </c>
      <c r="E641" s="1">
        <v>54950</v>
      </c>
      <c r="F641" s="1">
        <f>Table1[[#This Row],[Store_Sales]]/(Table1[[#This Row],[Store_Area]]*9)</f>
        <v>3.8642756680731365</v>
      </c>
      <c r="G641" s="2" t="str" cm="1">
        <f t="array" ref="G64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41" s="2" t="str" cm="1">
        <f t="array" ref="H64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41" s="2">
        <f>Table1[[#This Row],[Items_Available]]*Table1[[#This Row],[Store_Area]]</f>
        <v>2994100</v>
      </c>
    </row>
    <row r="642" spans="1:9" x14ac:dyDescent="0.25">
      <c r="A642">
        <v>641</v>
      </c>
      <c r="B642" s="2">
        <v>1440</v>
      </c>
      <c r="C642" s="2">
        <v>1749</v>
      </c>
      <c r="D642" s="2">
        <v>490</v>
      </c>
      <c r="E642" s="1">
        <v>75530</v>
      </c>
      <c r="F642" s="1">
        <f>Table1[[#This Row],[Store_Sales]]/(Table1[[#This Row],[Store_Area]]*9)</f>
        <v>5.8279320987654319</v>
      </c>
      <c r="G642" s="2" t="str" cm="1">
        <f t="array" ref="G64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42" s="2" t="str" cm="1">
        <f t="array" ref="H64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42" s="2">
        <f>Table1[[#This Row],[Items_Available]]*Table1[[#This Row],[Store_Area]]</f>
        <v>2518560</v>
      </c>
    </row>
    <row r="643" spans="1:9" x14ac:dyDescent="0.25">
      <c r="A643">
        <v>642</v>
      </c>
      <c r="B643" s="2">
        <v>1100</v>
      </c>
      <c r="C643" s="2">
        <v>1331</v>
      </c>
      <c r="D643" s="2">
        <v>1010</v>
      </c>
      <c r="E643" s="1">
        <v>57330</v>
      </c>
      <c r="F643" s="1">
        <f>Table1[[#This Row],[Store_Sales]]/(Table1[[#This Row],[Store_Area]]*9)</f>
        <v>5.790909090909091</v>
      </c>
      <c r="G643" s="2" t="str" cm="1">
        <f t="array" ref="G64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43" s="2" t="str" cm="1">
        <f t="array" ref="H64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43" s="2">
        <f>Table1[[#This Row],[Items_Available]]*Table1[[#This Row],[Store_Area]]</f>
        <v>1464100</v>
      </c>
    </row>
    <row r="644" spans="1:9" x14ac:dyDescent="0.25">
      <c r="A644">
        <v>643</v>
      </c>
      <c r="B644" s="2">
        <v>1534</v>
      </c>
      <c r="C644" s="2">
        <v>1841</v>
      </c>
      <c r="D644" s="2">
        <v>680</v>
      </c>
      <c r="E644" s="1">
        <v>87930</v>
      </c>
      <c r="F644" s="1">
        <f>Table1[[#This Row],[Store_Sales]]/(Table1[[#This Row],[Store_Area]]*9)</f>
        <v>6.36897001303781</v>
      </c>
      <c r="G644" s="2" t="str" cm="1">
        <f t="array" ref="G64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44" s="2" t="str" cm="1">
        <f t="array" ref="H64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44" s="2">
        <f>Table1[[#This Row],[Items_Available]]*Table1[[#This Row],[Store_Area]]</f>
        <v>2824094</v>
      </c>
    </row>
    <row r="645" spans="1:9" x14ac:dyDescent="0.25">
      <c r="A645">
        <v>644</v>
      </c>
      <c r="B645" s="2">
        <v>1299</v>
      </c>
      <c r="C645" s="2">
        <v>1555</v>
      </c>
      <c r="D645" s="2">
        <v>1020</v>
      </c>
      <c r="E645" s="1">
        <v>56850</v>
      </c>
      <c r="F645" s="1">
        <f>Table1[[#This Row],[Store_Sales]]/(Table1[[#This Row],[Store_Area]]*9)</f>
        <v>4.8627149089042856</v>
      </c>
      <c r="G645" s="2" t="str" cm="1">
        <f t="array" ref="G64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45" s="2" t="str" cm="1">
        <f t="array" ref="H64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45" s="2">
        <f>Table1[[#This Row],[Items_Available]]*Table1[[#This Row],[Store_Area]]</f>
        <v>2019945</v>
      </c>
    </row>
    <row r="646" spans="1:9" x14ac:dyDescent="0.25">
      <c r="A646">
        <v>645</v>
      </c>
      <c r="B646" s="2">
        <v>1767</v>
      </c>
      <c r="C646" s="2">
        <v>2121</v>
      </c>
      <c r="D646" s="2">
        <v>1050</v>
      </c>
      <c r="E646" s="1">
        <v>78430</v>
      </c>
      <c r="F646" s="1">
        <f>Table1[[#This Row],[Store_Sales]]/(Table1[[#This Row],[Store_Area]]*9)</f>
        <v>4.9317738791423</v>
      </c>
      <c r="G646" s="2" t="str" cm="1">
        <f t="array" ref="G64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46" s="2" t="str" cm="1">
        <f t="array" ref="H64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46" s="2">
        <f>Table1[[#This Row],[Items_Available]]*Table1[[#This Row],[Store_Area]]</f>
        <v>3747807</v>
      </c>
    </row>
    <row r="647" spans="1:9" x14ac:dyDescent="0.25">
      <c r="A647">
        <v>646</v>
      </c>
      <c r="B647" s="2">
        <v>1368</v>
      </c>
      <c r="C647" s="2">
        <v>1649</v>
      </c>
      <c r="D647" s="2">
        <v>740</v>
      </c>
      <c r="E647" s="1">
        <v>63660</v>
      </c>
      <c r="F647" s="1">
        <f>Table1[[#This Row],[Store_Sales]]/(Table1[[#This Row],[Store_Area]]*9)</f>
        <v>5.1705653021442499</v>
      </c>
      <c r="G647" s="2" t="str" cm="1">
        <f t="array" ref="G64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47" s="2" t="str" cm="1">
        <f t="array" ref="H64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47" s="2">
        <f>Table1[[#This Row],[Items_Available]]*Table1[[#This Row],[Store_Area]]</f>
        <v>2255832</v>
      </c>
    </row>
    <row r="648" spans="1:9" x14ac:dyDescent="0.25">
      <c r="A648">
        <v>647</v>
      </c>
      <c r="B648" s="2">
        <v>1393</v>
      </c>
      <c r="C648" s="2">
        <v>1670</v>
      </c>
      <c r="D648" s="2">
        <v>410</v>
      </c>
      <c r="E648" s="1">
        <v>62960</v>
      </c>
      <c r="F648" s="1">
        <f>Table1[[#This Row],[Store_Sales]]/(Table1[[#This Row],[Store_Area]]*9)</f>
        <v>5.0219350721863281</v>
      </c>
      <c r="G648" s="2" t="str" cm="1">
        <f t="array" ref="G64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48" s="2" t="str" cm="1">
        <f t="array" ref="H64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48" s="2">
        <f>Table1[[#This Row],[Items_Available]]*Table1[[#This Row],[Store_Area]]</f>
        <v>2326310</v>
      </c>
    </row>
    <row r="649" spans="1:9" x14ac:dyDescent="0.25">
      <c r="A649">
        <v>648</v>
      </c>
      <c r="B649" s="2">
        <v>1327</v>
      </c>
      <c r="C649" s="2">
        <v>1590</v>
      </c>
      <c r="D649" s="2">
        <v>770</v>
      </c>
      <c r="E649" s="1">
        <v>81870</v>
      </c>
      <c r="F649" s="1">
        <f>Table1[[#This Row],[Store_Sales]]/(Table1[[#This Row],[Store_Area]]*9)</f>
        <v>6.855061542326049</v>
      </c>
      <c r="G649" s="2" t="str" cm="1">
        <f t="array" ref="G64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49" s="2" t="str" cm="1">
        <f t="array" ref="H64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49" s="2">
        <f>Table1[[#This Row],[Items_Available]]*Table1[[#This Row],[Store_Area]]</f>
        <v>2109930</v>
      </c>
    </row>
    <row r="650" spans="1:9" x14ac:dyDescent="0.25">
      <c r="A650">
        <v>649</v>
      </c>
      <c r="B650" s="2">
        <v>1514</v>
      </c>
      <c r="C650" s="2">
        <v>1794</v>
      </c>
      <c r="D650" s="2">
        <v>1400</v>
      </c>
      <c r="E650" s="1">
        <v>54820</v>
      </c>
      <c r="F650" s="1">
        <f>Table1[[#This Row],[Store_Sales]]/(Table1[[#This Row],[Store_Area]]*9)</f>
        <v>4.0231909584617647</v>
      </c>
      <c r="G650" s="2" t="str" cm="1">
        <f t="array" ref="G65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50" s="2" t="str" cm="1">
        <f t="array" ref="H65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50" s="2">
        <f>Table1[[#This Row],[Items_Available]]*Table1[[#This Row],[Store_Area]]</f>
        <v>2716116</v>
      </c>
    </row>
    <row r="651" spans="1:9" x14ac:dyDescent="0.25">
      <c r="A651">
        <v>650</v>
      </c>
      <c r="B651" s="2">
        <v>1989</v>
      </c>
      <c r="C651" s="2">
        <v>2414</v>
      </c>
      <c r="D651" s="2">
        <v>860</v>
      </c>
      <c r="E651" s="1">
        <v>116320</v>
      </c>
      <c r="F651" s="1">
        <f>Table1[[#This Row],[Store_Sales]]/(Table1[[#This Row],[Store_Area]]*9)</f>
        <v>6.4979610077649292</v>
      </c>
      <c r="G651" s="2" t="str" cm="1">
        <f t="array" ref="G65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51" s="2" t="str" cm="1">
        <f t="array" ref="H65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51" s="2">
        <f>Table1[[#This Row],[Items_Available]]*Table1[[#This Row],[Store_Area]]</f>
        <v>4801446</v>
      </c>
    </row>
    <row r="652" spans="1:9" x14ac:dyDescent="0.25">
      <c r="A652">
        <v>651</v>
      </c>
      <c r="B652" s="2">
        <v>1334</v>
      </c>
      <c r="C652" s="2">
        <v>1584</v>
      </c>
      <c r="D652" s="2">
        <v>840</v>
      </c>
      <c r="E652" s="1">
        <v>57200</v>
      </c>
      <c r="F652" s="1">
        <f>Table1[[#This Row],[Store_Sales]]/(Table1[[#This Row],[Store_Area]]*9)</f>
        <v>4.7642845244044647</v>
      </c>
      <c r="G652" s="2" t="str" cm="1">
        <f t="array" ref="G65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52" s="2" t="str" cm="1">
        <f t="array" ref="H65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52" s="2">
        <f>Table1[[#This Row],[Items_Available]]*Table1[[#This Row],[Store_Area]]</f>
        <v>2113056</v>
      </c>
    </row>
    <row r="653" spans="1:9" x14ac:dyDescent="0.25">
      <c r="A653">
        <v>652</v>
      </c>
      <c r="B653" s="2">
        <v>1533</v>
      </c>
      <c r="C653" s="2">
        <v>1817</v>
      </c>
      <c r="D653" s="2">
        <v>950</v>
      </c>
      <c r="E653" s="1">
        <v>84360</v>
      </c>
      <c r="F653" s="1">
        <f>Table1[[#This Row],[Store_Sales]]/(Table1[[#This Row],[Store_Area]]*9)</f>
        <v>6.1143726897151556</v>
      </c>
      <c r="G653" s="2" t="str" cm="1">
        <f t="array" ref="G65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53" s="2" t="str" cm="1">
        <f t="array" ref="H65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53" s="2">
        <f>Table1[[#This Row],[Items_Available]]*Table1[[#This Row],[Store_Area]]</f>
        <v>2785461</v>
      </c>
    </row>
    <row r="654" spans="1:9" x14ac:dyDescent="0.25">
      <c r="A654">
        <v>653</v>
      </c>
      <c r="B654" s="2">
        <v>1809</v>
      </c>
      <c r="C654" s="2">
        <v>2145</v>
      </c>
      <c r="D654" s="2">
        <v>940</v>
      </c>
      <c r="E654" s="1">
        <v>36530</v>
      </c>
      <c r="F654" s="1">
        <f>Table1[[#This Row],[Store_Sales]]/(Table1[[#This Row],[Store_Area]]*9)</f>
        <v>2.2437196732387443</v>
      </c>
      <c r="G654" s="2" t="str" cm="1">
        <f t="array" ref="G65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54" s="2" t="str" cm="1">
        <f t="array" ref="H65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54" s="2">
        <f>Table1[[#This Row],[Items_Available]]*Table1[[#This Row],[Store_Area]]</f>
        <v>3880305</v>
      </c>
    </row>
    <row r="655" spans="1:9" x14ac:dyDescent="0.25">
      <c r="A655">
        <v>654</v>
      </c>
      <c r="B655" s="2">
        <v>1607</v>
      </c>
      <c r="C655" s="2">
        <v>1933</v>
      </c>
      <c r="D655" s="2">
        <v>930</v>
      </c>
      <c r="E655" s="1">
        <v>81260</v>
      </c>
      <c r="F655" s="1">
        <f>Table1[[#This Row],[Store_Sales]]/(Table1[[#This Row],[Store_Area]]*9)</f>
        <v>5.6184747286178522</v>
      </c>
      <c r="G655" s="2" t="str" cm="1">
        <f t="array" ref="G65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55" s="2" t="str" cm="1">
        <f t="array" ref="H65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55" s="2">
        <f>Table1[[#This Row],[Items_Available]]*Table1[[#This Row],[Store_Area]]</f>
        <v>3106331</v>
      </c>
    </row>
    <row r="656" spans="1:9" x14ac:dyDescent="0.25">
      <c r="A656">
        <v>655</v>
      </c>
      <c r="B656" s="2">
        <v>1165</v>
      </c>
      <c r="C656" s="2">
        <v>1387</v>
      </c>
      <c r="D656" s="2">
        <v>1060</v>
      </c>
      <c r="E656" s="1">
        <v>82350</v>
      </c>
      <c r="F656" s="1">
        <f>Table1[[#This Row],[Store_Sales]]/(Table1[[#This Row],[Store_Area]]*9)</f>
        <v>7.8540772532188843</v>
      </c>
      <c r="G656" s="2" t="str" cm="1">
        <f t="array" ref="G65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56" s="2" t="str" cm="1">
        <f t="array" ref="H65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56" s="2">
        <f>Table1[[#This Row],[Items_Available]]*Table1[[#This Row],[Store_Area]]</f>
        <v>1615855</v>
      </c>
    </row>
    <row r="657" spans="1:9" x14ac:dyDescent="0.25">
      <c r="A657">
        <v>656</v>
      </c>
      <c r="B657" s="2">
        <v>1193</v>
      </c>
      <c r="C657" s="2">
        <v>1430</v>
      </c>
      <c r="D657" s="2">
        <v>560</v>
      </c>
      <c r="E657" s="1">
        <v>80830</v>
      </c>
      <c r="F657" s="1">
        <f>Table1[[#This Row],[Store_Sales]]/(Table1[[#This Row],[Store_Area]]*9)</f>
        <v>7.5281736052901183</v>
      </c>
      <c r="G657" s="2" t="str" cm="1">
        <f t="array" ref="G65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57" s="2" t="str" cm="1">
        <f t="array" ref="H65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57" s="2">
        <f>Table1[[#This Row],[Items_Available]]*Table1[[#This Row],[Store_Area]]</f>
        <v>1705990</v>
      </c>
    </row>
    <row r="658" spans="1:9" x14ac:dyDescent="0.25">
      <c r="A658">
        <v>657</v>
      </c>
      <c r="B658" s="2">
        <v>1709</v>
      </c>
      <c r="C658" s="2">
        <v>2065</v>
      </c>
      <c r="D658" s="2">
        <v>670</v>
      </c>
      <c r="E658" s="1">
        <v>30610</v>
      </c>
      <c r="F658" s="1">
        <f>Table1[[#This Row],[Store_Sales]]/(Table1[[#This Row],[Store_Area]]*9)</f>
        <v>1.9901176776542489</v>
      </c>
      <c r="G658" s="2" t="str" cm="1">
        <f t="array" ref="G65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58" s="2" t="str" cm="1">
        <f t="array" ref="H65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58" s="2">
        <f>Table1[[#This Row],[Items_Available]]*Table1[[#This Row],[Store_Area]]</f>
        <v>3529085</v>
      </c>
    </row>
    <row r="659" spans="1:9" x14ac:dyDescent="0.25">
      <c r="A659">
        <v>658</v>
      </c>
      <c r="B659" s="2">
        <v>1525</v>
      </c>
      <c r="C659" s="2">
        <v>1839</v>
      </c>
      <c r="D659" s="2">
        <v>540</v>
      </c>
      <c r="E659" s="1">
        <v>51310</v>
      </c>
      <c r="F659" s="1">
        <f>Table1[[#This Row],[Store_Sales]]/(Table1[[#This Row],[Store_Area]]*9)</f>
        <v>3.7384335154826958</v>
      </c>
      <c r="G659" s="2" t="str" cm="1">
        <f t="array" ref="G65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59" s="2" t="str" cm="1">
        <f t="array" ref="H65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59" s="2">
        <f>Table1[[#This Row],[Items_Available]]*Table1[[#This Row],[Store_Area]]</f>
        <v>2804475</v>
      </c>
    </row>
    <row r="660" spans="1:9" x14ac:dyDescent="0.25">
      <c r="A660">
        <v>659</v>
      </c>
      <c r="B660" s="2">
        <v>1348</v>
      </c>
      <c r="C660" s="2">
        <v>1623</v>
      </c>
      <c r="D660" s="2">
        <v>1010</v>
      </c>
      <c r="E660" s="1">
        <v>72940</v>
      </c>
      <c r="F660" s="1">
        <f>Table1[[#This Row],[Store_Sales]]/(Table1[[#This Row],[Store_Area]]*9)</f>
        <v>6.0121991427629409</v>
      </c>
      <c r="G660" s="2" t="str" cm="1">
        <f t="array" ref="G66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60" s="2" t="str" cm="1">
        <f t="array" ref="H66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60" s="2">
        <f>Table1[[#This Row],[Items_Available]]*Table1[[#This Row],[Store_Area]]</f>
        <v>2187804</v>
      </c>
    </row>
    <row r="661" spans="1:9" x14ac:dyDescent="0.25">
      <c r="A661">
        <v>660</v>
      </c>
      <c r="B661" s="2">
        <v>1132</v>
      </c>
      <c r="C661" s="2">
        <v>1366</v>
      </c>
      <c r="D661" s="2">
        <v>1340</v>
      </c>
      <c r="E661" s="1">
        <v>52450</v>
      </c>
      <c r="F661" s="1">
        <f>Table1[[#This Row],[Store_Sales]]/(Table1[[#This Row],[Store_Area]]*9)</f>
        <v>5.1482135846093442</v>
      </c>
      <c r="G661" s="2" t="str" cm="1">
        <f t="array" ref="G66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61" s="2" t="str" cm="1">
        <f t="array" ref="H66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61" s="2">
        <f>Table1[[#This Row],[Items_Available]]*Table1[[#This Row],[Store_Area]]</f>
        <v>1546312</v>
      </c>
    </row>
    <row r="662" spans="1:9" x14ac:dyDescent="0.25">
      <c r="A662">
        <v>661</v>
      </c>
      <c r="B662" s="2">
        <v>1667</v>
      </c>
      <c r="C662" s="2">
        <v>2020</v>
      </c>
      <c r="D662" s="2">
        <v>980</v>
      </c>
      <c r="E662" s="1">
        <v>66070</v>
      </c>
      <c r="F662" s="1">
        <f>Table1[[#This Row],[Store_Sales]]/(Table1[[#This Row],[Store_Area]]*9)</f>
        <v>4.4037859094847693</v>
      </c>
      <c r="G662" s="2" t="str" cm="1">
        <f t="array" ref="G66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62" s="2" t="str" cm="1">
        <f t="array" ref="H66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62" s="2">
        <f>Table1[[#This Row],[Items_Available]]*Table1[[#This Row],[Store_Area]]</f>
        <v>3367340</v>
      </c>
    </row>
    <row r="663" spans="1:9" x14ac:dyDescent="0.25">
      <c r="A663">
        <v>662</v>
      </c>
      <c r="B663" s="2">
        <v>1427</v>
      </c>
      <c r="C663" s="2">
        <v>1720</v>
      </c>
      <c r="D663" s="2">
        <v>630</v>
      </c>
      <c r="E663" s="1">
        <v>43190</v>
      </c>
      <c r="F663" s="1">
        <f>Table1[[#This Row],[Store_Sales]]/(Table1[[#This Row],[Store_Area]]*9)</f>
        <v>3.3629214358016042</v>
      </c>
      <c r="G663" s="2" t="str" cm="1">
        <f t="array" ref="G66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63" s="2" t="str" cm="1">
        <f t="array" ref="H66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63" s="2">
        <f>Table1[[#This Row],[Items_Available]]*Table1[[#This Row],[Store_Area]]</f>
        <v>2454440</v>
      </c>
    </row>
    <row r="664" spans="1:9" x14ac:dyDescent="0.25">
      <c r="A664">
        <v>663</v>
      </c>
      <c r="B664" s="2">
        <v>1211</v>
      </c>
      <c r="C664" s="2">
        <v>1447</v>
      </c>
      <c r="D664" s="2">
        <v>1110</v>
      </c>
      <c r="E664" s="1">
        <v>40730</v>
      </c>
      <c r="F664" s="1">
        <f>Table1[[#This Row],[Store_Sales]]/(Table1[[#This Row],[Store_Area]]*9)</f>
        <v>3.7370400954215981</v>
      </c>
      <c r="G664" s="2" t="str" cm="1">
        <f t="array" ref="G66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64" s="2" t="str" cm="1">
        <f t="array" ref="H66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64" s="2">
        <f>Table1[[#This Row],[Items_Available]]*Table1[[#This Row],[Store_Area]]</f>
        <v>1752317</v>
      </c>
    </row>
    <row r="665" spans="1:9" x14ac:dyDescent="0.25">
      <c r="A665">
        <v>664</v>
      </c>
      <c r="B665" s="2">
        <v>1717</v>
      </c>
      <c r="C665" s="2">
        <v>2048</v>
      </c>
      <c r="D665" s="2">
        <v>700</v>
      </c>
      <c r="E665" s="1">
        <v>78530</v>
      </c>
      <c r="F665" s="1">
        <f>Table1[[#This Row],[Store_Sales]]/(Table1[[#This Row],[Store_Area]]*9)</f>
        <v>5.0818611272891996</v>
      </c>
      <c r="G665" s="2" t="str" cm="1">
        <f t="array" ref="G66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65" s="2" t="str" cm="1">
        <f t="array" ref="H66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65" s="2">
        <f>Table1[[#This Row],[Items_Available]]*Table1[[#This Row],[Store_Area]]</f>
        <v>3516416</v>
      </c>
    </row>
    <row r="666" spans="1:9" x14ac:dyDescent="0.25">
      <c r="A666">
        <v>665</v>
      </c>
      <c r="B666" s="2">
        <v>1766</v>
      </c>
      <c r="C666" s="2">
        <v>2111</v>
      </c>
      <c r="D666" s="2">
        <v>580</v>
      </c>
      <c r="E666" s="1">
        <v>94690</v>
      </c>
      <c r="F666" s="1">
        <f>Table1[[#This Row],[Store_Sales]]/(Table1[[#This Row],[Store_Area]]*9)</f>
        <v>5.9575940606518181</v>
      </c>
      <c r="G666" s="2" t="str" cm="1">
        <f t="array" ref="G66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66" s="2" t="str" cm="1">
        <f t="array" ref="H66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66" s="2">
        <f>Table1[[#This Row],[Items_Available]]*Table1[[#This Row],[Store_Area]]</f>
        <v>3728026</v>
      </c>
    </row>
    <row r="667" spans="1:9" x14ac:dyDescent="0.25">
      <c r="A667">
        <v>666</v>
      </c>
      <c r="B667" s="2">
        <v>1086</v>
      </c>
      <c r="C667" s="2">
        <v>1299</v>
      </c>
      <c r="D667" s="2">
        <v>1050</v>
      </c>
      <c r="E667" s="1">
        <v>44400</v>
      </c>
      <c r="F667" s="1">
        <f>Table1[[#This Row],[Store_Sales]]/(Table1[[#This Row],[Store_Area]]*9)</f>
        <v>4.5426642111724984</v>
      </c>
      <c r="G667" s="2" t="str" cm="1">
        <f t="array" ref="G66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67" s="2" t="str" cm="1">
        <f t="array" ref="H66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67" s="2">
        <f>Table1[[#This Row],[Items_Available]]*Table1[[#This Row],[Store_Area]]</f>
        <v>1410714</v>
      </c>
    </row>
    <row r="668" spans="1:9" x14ac:dyDescent="0.25">
      <c r="A668">
        <v>667</v>
      </c>
      <c r="B668" s="2">
        <v>1410</v>
      </c>
      <c r="C668" s="2">
        <v>1692</v>
      </c>
      <c r="D668" s="2">
        <v>790</v>
      </c>
      <c r="E668" s="1">
        <v>73800</v>
      </c>
      <c r="F668" s="1">
        <f>Table1[[#This Row],[Store_Sales]]/(Table1[[#This Row],[Store_Area]]*9)</f>
        <v>5.8156028368794326</v>
      </c>
      <c r="G668" s="2" t="str" cm="1">
        <f t="array" ref="G66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68" s="2" t="str" cm="1">
        <f t="array" ref="H66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68" s="2">
        <f>Table1[[#This Row],[Items_Available]]*Table1[[#This Row],[Store_Area]]</f>
        <v>2385720</v>
      </c>
    </row>
    <row r="669" spans="1:9" x14ac:dyDescent="0.25">
      <c r="A669">
        <v>668</v>
      </c>
      <c r="B669" s="2">
        <v>1476</v>
      </c>
      <c r="C669" s="2">
        <v>1760</v>
      </c>
      <c r="D669" s="2">
        <v>600</v>
      </c>
      <c r="E669" s="1">
        <v>37390</v>
      </c>
      <c r="F669" s="1">
        <f>Table1[[#This Row],[Store_Sales]]/(Table1[[#This Row],[Store_Area]]*9)</f>
        <v>2.8146642577536887</v>
      </c>
      <c r="G669" s="2" t="str" cm="1">
        <f t="array" ref="G66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69" s="2" t="str" cm="1">
        <f t="array" ref="H66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69" s="2">
        <f>Table1[[#This Row],[Items_Available]]*Table1[[#This Row],[Store_Area]]</f>
        <v>2597760</v>
      </c>
    </row>
    <row r="670" spans="1:9" x14ac:dyDescent="0.25">
      <c r="A670">
        <v>669</v>
      </c>
      <c r="B670" s="2">
        <v>1068</v>
      </c>
      <c r="C670" s="2">
        <v>1278</v>
      </c>
      <c r="D670" s="2">
        <v>440</v>
      </c>
      <c r="E670" s="1">
        <v>64120</v>
      </c>
      <c r="F670" s="1">
        <f>Table1[[#This Row],[Store_Sales]]/(Table1[[#This Row],[Store_Area]]*9)</f>
        <v>6.6708281315022884</v>
      </c>
      <c r="G670" s="2" t="str" cm="1">
        <f t="array" ref="G67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70" s="2" t="str" cm="1">
        <f t="array" ref="H67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70" s="2">
        <f>Table1[[#This Row],[Items_Available]]*Table1[[#This Row],[Store_Area]]</f>
        <v>1364904</v>
      </c>
    </row>
    <row r="671" spans="1:9" x14ac:dyDescent="0.25">
      <c r="A671">
        <v>670</v>
      </c>
      <c r="B671" s="2">
        <v>1485</v>
      </c>
      <c r="C671" s="2">
        <v>1785</v>
      </c>
      <c r="D671" s="2">
        <v>1340</v>
      </c>
      <c r="E671" s="1">
        <v>66160</v>
      </c>
      <c r="F671" s="1">
        <f>Table1[[#This Row],[Store_Sales]]/(Table1[[#This Row],[Store_Area]]*9)</f>
        <v>4.9502431724653944</v>
      </c>
      <c r="G671" s="2" t="str" cm="1">
        <f t="array" ref="G67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71" s="2" t="str" cm="1">
        <f t="array" ref="H67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71" s="2">
        <f>Table1[[#This Row],[Items_Available]]*Table1[[#This Row],[Store_Area]]</f>
        <v>2650725</v>
      </c>
    </row>
    <row r="672" spans="1:9" x14ac:dyDescent="0.25">
      <c r="A672">
        <v>671</v>
      </c>
      <c r="B672" s="2">
        <v>1461</v>
      </c>
      <c r="C672" s="2">
        <v>1739</v>
      </c>
      <c r="D672" s="2">
        <v>1250</v>
      </c>
      <c r="E672" s="1">
        <v>22310</v>
      </c>
      <c r="F672" s="1">
        <f>Table1[[#This Row],[Store_Sales]]/(Table1[[#This Row],[Store_Area]]*9)</f>
        <v>1.6967069739143661</v>
      </c>
      <c r="G672" s="2" t="str" cm="1">
        <f t="array" ref="G67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72" s="2" t="str" cm="1">
        <f t="array" ref="H67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72" s="2">
        <f>Table1[[#This Row],[Items_Available]]*Table1[[#This Row],[Store_Area]]</f>
        <v>2540679</v>
      </c>
    </row>
    <row r="673" spans="1:9" x14ac:dyDescent="0.25">
      <c r="A673">
        <v>672</v>
      </c>
      <c r="B673" s="2">
        <v>1685</v>
      </c>
      <c r="C673" s="2">
        <v>2010</v>
      </c>
      <c r="D673" s="2">
        <v>990</v>
      </c>
      <c r="E673" s="1">
        <v>62380</v>
      </c>
      <c r="F673" s="1">
        <f>Table1[[#This Row],[Store_Sales]]/(Table1[[#This Row],[Store_Area]]*9)</f>
        <v>4.113419057039235</v>
      </c>
      <c r="G673" s="2" t="str" cm="1">
        <f t="array" ref="G67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73" s="2" t="str" cm="1">
        <f t="array" ref="H67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73" s="2">
        <f>Table1[[#This Row],[Items_Available]]*Table1[[#This Row],[Store_Area]]</f>
        <v>3386850</v>
      </c>
    </row>
    <row r="674" spans="1:9" x14ac:dyDescent="0.25">
      <c r="A674">
        <v>673</v>
      </c>
      <c r="B674" s="2">
        <v>1624</v>
      </c>
      <c r="C674" s="2">
        <v>1958</v>
      </c>
      <c r="D674" s="2">
        <v>290</v>
      </c>
      <c r="E674" s="1">
        <v>63850</v>
      </c>
      <c r="F674" s="1">
        <f>Table1[[#This Row],[Store_Sales]]/(Table1[[#This Row],[Store_Area]]*9)</f>
        <v>4.3685002736726872</v>
      </c>
      <c r="G674" s="2" t="str" cm="1">
        <f t="array" ref="G67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74" s="2" t="str" cm="1">
        <f t="array" ref="H67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74" s="2">
        <f>Table1[[#This Row],[Items_Available]]*Table1[[#This Row],[Store_Area]]</f>
        <v>3179792</v>
      </c>
    </row>
    <row r="675" spans="1:9" x14ac:dyDescent="0.25">
      <c r="A675">
        <v>674</v>
      </c>
      <c r="B675" s="2">
        <v>1658</v>
      </c>
      <c r="C675" s="2">
        <v>2000</v>
      </c>
      <c r="D675" s="2">
        <v>350</v>
      </c>
      <c r="E675" s="1">
        <v>36210</v>
      </c>
      <c r="F675" s="1">
        <f>Table1[[#This Row],[Store_Sales]]/(Table1[[#This Row],[Store_Area]]*9)</f>
        <v>2.4266184157619621</v>
      </c>
      <c r="G675" s="2" t="str" cm="1">
        <f t="array" ref="G67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75" s="2" t="str" cm="1">
        <f t="array" ref="H67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75" s="2">
        <f>Table1[[#This Row],[Items_Available]]*Table1[[#This Row],[Store_Area]]</f>
        <v>3316000</v>
      </c>
    </row>
    <row r="676" spans="1:9" x14ac:dyDescent="0.25">
      <c r="A676">
        <v>675</v>
      </c>
      <c r="B676" s="2">
        <v>1427</v>
      </c>
      <c r="C676" s="2">
        <v>1677</v>
      </c>
      <c r="D676" s="2">
        <v>210</v>
      </c>
      <c r="E676" s="1">
        <v>54590</v>
      </c>
      <c r="F676" s="1">
        <f>Table1[[#This Row],[Store_Sales]]/(Table1[[#This Row],[Store_Area]]*9)</f>
        <v>4.250564509849724</v>
      </c>
      <c r="G676" s="2" t="str" cm="1">
        <f t="array" ref="G67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76" s="2" t="str" cm="1">
        <f t="array" ref="H67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76" s="2">
        <f>Table1[[#This Row],[Items_Available]]*Table1[[#This Row],[Store_Area]]</f>
        <v>2393079</v>
      </c>
    </row>
    <row r="677" spans="1:9" x14ac:dyDescent="0.25">
      <c r="A677">
        <v>676</v>
      </c>
      <c r="B677" s="2">
        <v>1755</v>
      </c>
      <c r="C677" s="2">
        <v>2072</v>
      </c>
      <c r="D677" s="2">
        <v>810</v>
      </c>
      <c r="E677" s="1">
        <v>69610</v>
      </c>
      <c r="F677" s="1">
        <f>Table1[[#This Row],[Store_Sales]]/(Table1[[#This Row],[Store_Area]]*9)</f>
        <v>4.4070908515352958</v>
      </c>
      <c r="G677" s="2" t="str" cm="1">
        <f t="array" ref="G67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77" s="2" t="str" cm="1">
        <f t="array" ref="H67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77" s="2">
        <f>Table1[[#This Row],[Items_Available]]*Table1[[#This Row],[Store_Area]]</f>
        <v>3636360</v>
      </c>
    </row>
    <row r="678" spans="1:9" x14ac:dyDescent="0.25">
      <c r="A678">
        <v>677</v>
      </c>
      <c r="B678" s="2">
        <v>1211</v>
      </c>
      <c r="C678" s="2">
        <v>1472</v>
      </c>
      <c r="D678" s="2">
        <v>790</v>
      </c>
      <c r="E678" s="1">
        <v>65390</v>
      </c>
      <c r="F678" s="1">
        <f>Table1[[#This Row],[Store_Sales]]/(Table1[[#This Row],[Store_Area]]*9)</f>
        <v>5.9996329938526474</v>
      </c>
      <c r="G678" s="2" t="str" cm="1">
        <f t="array" ref="G67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78" s="2" t="str" cm="1">
        <f t="array" ref="H67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78" s="2">
        <f>Table1[[#This Row],[Items_Available]]*Table1[[#This Row],[Store_Area]]</f>
        <v>1782592</v>
      </c>
    </row>
    <row r="679" spans="1:9" x14ac:dyDescent="0.25">
      <c r="A679">
        <v>678</v>
      </c>
      <c r="B679" s="2">
        <v>1591</v>
      </c>
      <c r="C679" s="2">
        <v>1896</v>
      </c>
      <c r="D679" s="2">
        <v>780</v>
      </c>
      <c r="E679" s="1">
        <v>78130</v>
      </c>
      <c r="F679" s="1">
        <f>Table1[[#This Row],[Store_Sales]]/(Table1[[#This Row],[Store_Area]]*9)</f>
        <v>5.4563866191773167</v>
      </c>
      <c r="G679" s="2" t="str" cm="1">
        <f t="array" ref="G67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79" s="2" t="str" cm="1">
        <f t="array" ref="H67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79" s="2">
        <f>Table1[[#This Row],[Items_Available]]*Table1[[#This Row],[Store_Area]]</f>
        <v>3016536</v>
      </c>
    </row>
    <row r="680" spans="1:9" x14ac:dyDescent="0.25">
      <c r="A680">
        <v>679</v>
      </c>
      <c r="B680" s="2">
        <v>1797</v>
      </c>
      <c r="C680" s="2">
        <v>2126</v>
      </c>
      <c r="D680" s="2">
        <v>730</v>
      </c>
      <c r="E680" s="1">
        <v>55710</v>
      </c>
      <c r="F680" s="1">
        <f>Table1[[#This Row],[Store_Sales]]/(Table1[[#This Row],[Store_Area]]*9)</f>
        <v>3.4446299387868669</v>
      </c>
      <c r="G680" s="2" t="str" cm="1">
        <f t="array" ref="G68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80" s="2" t="str" cm="1">
        <f t="array" ref="H68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80" s="2">
        <f>Table1[[#This Row],[Items_Available]]*Table1[[#This Row],[Store_Area]]</f>
        <v>3820422</v>
      </c>
    </row>
    <row r="681" spans="1:9" x14ac:dyDescent="0.25">
      <c r="A681">
        <v>680</v>
      </c>
      <c r="B681" s="2">
        <v>1519</v>
      </c>
      <c r="C681" s="2">
        <v>1823</v>
      </c>
      <c r="D681" s="2">
        <v>1040</v>
      </c>
      <c r="E681" s="1">
        <v>69210</v>
      </c>
      <c r="F681" s="1">
        <f>Table1[[#This Row],[Store_Sales]]/(Table1[[#This Row],[Store_Area]]*9)</f>
        <v>5.0625411454904539</v>
      </c>
      <c r="G681" s="2" t="str" cm="1">
        <f t="array" ref="G68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81" s="2" t="str" cm="1">
        <f t="array" ref="H68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81" s="2">
        <f>Table1[[#This Row],[Items_Available]]*Table1[[#This Row],[Store_Area]]</f>
        <v>2769137</v>
      </c>
    </row>
    <row r="682" spans="1:9" x14ac:dyDescent="0.25">
      <c r="A682">
        <v>681</v>
      </c>
      <c r="B682" s="2">
        <v>1637</v>
      </c>
      <c r="C682" s="2">
        <v>1958</v>
      </c>
      <c r="D682" s="2">
        <v>760</v>
      </c>
      <c r="E682" s="1">
        <v>59940</v>
      </c>
      <c r="F682" s="1">
        <f>Table1[[#This Row],[Store_Sales]]/(Table1[[#This Row],[Store_Area]]*9)</f>
        <v>4.0684178375076359</v>
      </c>
      <c r="G682" s="2" t="str" cm="1">
        <f t="array" ref="G68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82" s="2" t="str" cm="1">
        <f t="array" ref="H68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82" s="2">
        <f>Table1[[#This Row],[Items_Available]]*Table1[[#This Row],[Store_Area]]</f>
        <v>3205246</v>
      </c>
    </row>
    <row r="683" spans="1:9" x14ac:dyDescent="0.25">
      <c r="A683">
        <v>682</v>
      </c>
      <c r="B683" s="2">
        <v>1451</v>
      </c>
      <c r="C683" s="2">
        <v>1750</v>
      </c>
      <c r="D683" s="2">
        <v>570</v>
      </c>
      <c r="E683" s="1">
        <v>72550</v>
      </c>
      <c r="F683" s="1">
        <f>Table1[[#This Row],[Store_Sales]]/(Table1[[#This Row],[Store_Area]]*9)</f>
        <v>5.5555555555555554</v>
      </c>
      <c r="G683" s="2" t="str" cm="1">
        <f t="array" ref="G68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83" s="2" t="str" cm="1">
        <f t="array" ref="H68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83" s="2">
        <f>Table1[[#This Row],[Items_Available]]*Table1[[#This Row],[Store_Area]]</f>
        <v>2539250</v>
      </c>
    </row>
    <row r="684" spans="1:9" x14ac:dyDescent="0.25">
      <c r="A684">
        <v>683</v>
      </c>
      <c r="B684" s="2">
        <v>1203</v>
      </c>
      <c r="C684" s="2">
        <v>1446</v>
      </c>
      <c r="D684" s="2">
        <v>620</v>
      </c>
      <c r="E684" s="1">
        <v>44260</v>
      </c>
      <c r="F684" s="1">
        <f>Table1[[#This Row],[Store_Sales]]/(Table1[[#This Row],[Store_Area]]*9)</f>
        <v>4.0879283273298235</v>
      </c>
      <c r="G684" s="2" t="str" cm="1">
        <f t="array" ref="G68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84" s="2" t="str" cm="1">
        <f t="array" ref="H68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84" s="2">
        <f>Table1[[#This Row],[Items_Available]]*Table1[[#This Row],[Store_Area]]</f>
        <v>1739538</v>
      </c>
    </row>
    <row r="685" spans="1:9" x14ac:dyDescent="0.25">
      <c r="A685">
        <v>684</v>
      </c>
      <c r="B685" s="2">
        <v>1884</v>
      </c>
      <c r="C685" s="2">
        <v>2262</v>
      </c>
      <c r="D685" s="2">
        <v>310</v>
      </c>
      <c r="E685" s="1">
        <v>56910</v>
      </c>
      <c r="F685" s="1">
        <f>Table1[[#This Row],[Store_Sales]]/(Table1[[#This Row],[Store_Area]]*9)</f>
        <v>3.3563340410474169</v>
      </c>
      <c r="G685" s="2" t="str" cm="1">
        <f t="array" ref="G68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85" s="2" t="str" cm="1">
        <f t="array" ref="H68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85" s="2">
        <f>Table1[[#This Row],[Items_Available]]*Table1[[#This Row],[Store_Area]]</f>
        <v>4261608</v>
      </c>
    </row>
    <row r="686" spans="1:9" x14ac:dyDescent="0.25">
      <c r="A686">
        <v>685</v>
      </c>
      <c r="B686" s="2">
        <v>1540</v>
      </c>
      <c r="C686" s="2">
        <v>1820</v>
      </c>
      <c r="D686" s="2">
        <v>310</v>
      </c>
      <c r="E686" s="1">
        <v>82390</v>
      </c>
      <c r="F686" s="1">
        <f>Table1[[#This Row],[Store_Sales]]/(Table1[[#This Row],[Store_Area]]*9)</f>
        <v>5.9444444444444446</v>
      </c>
      <c r="G686" s="2" t="str" cm="1">
        <f t="array" ref="G68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86" s="2" t="str" cm="1">
        <f t="array" ref="H68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86" s="2">
        <f>Table1[[#This Row],[Items_Available]]*Table1[[#This Row],[Store_Area]]</f>
        <v>2802800</v>
      </c>
    </row>
    <row r="687" spans="1:9" x14ac:dyDescent="0.25">
      <c r="A687">
        <v>686</v>
      </c>
      <c r="B687" s="2">
        <v>1121</v>
      </c>
      <c r="C687" s="2">
        <v>1332</v>
      </c>
      <c r="D687" s="2">
        <v>790</v>
      </c>
      <c r="E687" s="1">
        <v>54590</v>
      </c>
      <c r="F687" s="1">
        <f>Table1[[#This Row],[Store_Sales]]/(Table1[[#This Row],[Store_Area]]*9)</f>
        <v>5.4108434929130738</v>
      </c>
      <c r="G687" s="2" t="str" cm="1">
        <f t="array" ref="G68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87" s="2" t="str" cm="1">
        <f t="array" ref="H68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87" s="2">
        <f>Table1[[#This Row],[Items_Available]]*Table1[[#This Row],[Store_Area]]</f>
        <v>1493172</v>
      </c>
    </row>
    <row r="688" spans="1:9" x14ac:dyDescent="0.25">
      <c r="A688">
        <v>687</v>
      </c>
      <c r="B688" s="2">
        <v>1307</v>
      </c>
      <c r="C688" s="2">
        <v>1562</v>
      </c>
      <c r="D688" s="2">
        <v>490</v>
      </c>
      <c r="E688" s="1">
        <v>69990</v>
      </c>
      <c r="F688" s="1">
        <f>Table1[[#This Row],[Store_Sales]]/(Table1[[#This Row],[Store_Area]]*9)</f>
        <v>5.9500127518490178</v>
      </c>
      <c r="G688" s="2" t="str" cm="1">
        <f t="array" ref="G68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88" s="2" t="str" cm="1">
        <f t="array" ref="H68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88" s="2">
        <f>Table1[[#This Row],[Items_Available]]*Table1[[#This Row],[Store_Area]]</f>
        <v>2041534</v>
      </c>
    </row>
    <row r="689" spans="1:9" x14ac:dyDescent="0.25">
      <c r="A689">
        <v>688</v>
      </c>
      <c r="B689" s="2">
        <v>1475</v>
      </c>
      <c r="C689" s="2">
        <v>1775</v>
      </c>
      <c r="D689" s="2">
        <v>230</v>
      </c>
      <c r="E689" s="1">
        <v>72740</v>
      </c>
      <c r="F689" s="1">
        <f>Table1[[#This Row],[Store_Sales]]/(Table1[[#This Row],[Store_Area]]*9)</f>
        <v>5.4794726930320152</v>
      </c>
      <c r="G689" s="2" t="str" cm="1">
        <f t="array" ref="G68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89" s="2" t="str" cm="1">
        <f t="array" ref="H68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89" s="2">
        <f>Table1[[#This Row],[Items_Available]]*Table1[[#This Row],[Store_Area]]</f>
        <v>2618125</v>
      </c>
    </row>
    <row r="690" spans="1:9" x14ac:dyDescent="0.25">
      <c r="A690">
        <v>689</v>
      </c>
      <c r="B690" s="2">
        <v>1160</v>
      </c>
      <c r="C690" s="2">
        <v>1401</v>
      </c>
      <c r="D690" s="2">
        <v>900</v>
      </c>
      <c r="E690" s="1">
        <v>35360</v>
      </c>
      <c r="F690" s="1">
        <f>Table1[[#This Row],[Store_Sales]]/(Table1[[#This Row],[Store_Area]]*9)</f>
        <v>3.3869731800766285</v>
      </c>
      <c r="G690" s="2" t="str" cm="1">
        <f t="array" ref="G69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90" s="2" t="str" cm="1">
        <f t="array" ref="H69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90" s="2">
        <f>Table1[[#This Row],[Items_Available]]*Table1[[#This Row],[Store_Area]]</f>
        <v>1625160</v>
      </c>
    </row>
    <row r="691" spans="1:9" x14ac:dyDescent="0.25">
      <c r="A691">
        <v>690</v>
      </c>
      <c r="B691" s="2">
        <v>1078</v>
      </c>
      <c r="C691" s="2">
        <v>1276</v>
      </c>
      <c r="D691" s="2">
        <v>640</v>
      </c>
      <c r="E691" s="1">
        <v>94370</v>
      </c>
      <c r="F691" s="1">
        <f>Table1[[#This Row],[Store_Sales]]/(Table1[[#This Row],[Store_Area]]*9)</f>
        <v>9.7268604411461546</v>
      </c>
      <c r="G691" s="2" t="str" cm="1">
        <f t="array" ref="G69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91" s="2" t="str" cm="1">
        <f t="array" ref="H69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91" s="2">
        <f>Table1[[#This Row],[Items_Available]]*Table1[[#This Row],[Store_Area]]</f>
        <v>1375528</v>
      </c>
    </row>
    <row r="692" spans="1:9" x14ac:dyDescent="0.25">
      <c r="A692">
        <v>691</v>
      </c>
      <c r="B692" s="2">
        <v>1191</v>
      </c>
      <c r="C692" s="2">
        <v>1436</v>
      </c>
      <c r="D692" s="2">
        <v>840</v>
      </c>
      <c r="E692" s="1">
        <v>43520</v>
      </c>
      <c r="F692" s="1">
        <f>Table1[[#This Row],[Store_Sales]]/(Table1[[#This Row],[Store_Area]]*9)</f>
        <v>4.0600802313648661</v>
      </c>
      <c r="G692" s="2" t="str" cm="1">
        <f t="array" ref="G69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92" s="2" t="str" cm="1">
        <f t="array" ref="H69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92" s="2">
        <f>Table1[[#This Row],[Items_Available]]*Table1[[#This Row],[Store_Area]]</f>
        <v>1710276</v>
      </c>
    </row>
    <row r="693" spans="1:9" x14ac:dyDescent="0.25">
      <c r="A693">
        <v>692</v>
      </c>
      <c r="B693" s="2">
        <v>1317</v>
      </c>
      <c r="C693" s="2">
        <v>1569</v>
      </c>
      <c r="D693" s="2">
        <v>780</v>
      </c>
      <c r="E693" s="1">
        <v>36000</v>
      </c>
      <c r="F693" s="1">
        <f>Table1[[#This Row],[Store_Sales]]/(Table1[[#This Row],[Store_Area]]*9)</f>
        <v>3.0372057706909645</v>
      </c>
      <c r="G693" s="2" t="str" cm="1">
        <f t="array" ref="G69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93" s="2" t="str" cm="1">
        <f t="array" ref="H69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93" s="2">
        <f>Table1[[#This Row],[Items_Available]]*Table1[[#This Row],[Store_Area]]</f>
        <v>2066373</v>
      </c>
    </row>
    <row r="694" spans="1:9" x14ac:dyDescent="0.25">
      <c r="A694">
        <v>693</v>
      </c>
      <c r="B694" s="2">
        <v>1548</v>
      </c>
      <c r="C694" s="2">
        <v>1858</v>
      </c>
      <c r="D694" s="2">
        <v>480</v>
      </c>
      <c r="E694" s="1">
        <v>99480</v>
      </c>
      <c r="F694" s="1">
        <f>Table1[[#This Row],[Store_Sales]]/(Table1[[#This Row],[Store_Area]]*9)</f>
        <v>7.1403962101636518</v>
      </c>
      <c r="G694" s="2" t="str" cm="1">
        <f t="array" ref="G69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94" s="2" t="str" cm="1">
        <f t="array" ref="H69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94" s="2">
        <f>Table1[[#This Row],[Items_Available]]*Table1[[#This Row],[Store_Area]]</f>
        <v>2876184</v>
      </c>
    </row>
    <row r="695" spans="1:9" x14ac:dyDescent="0.25">
      <c r="A695">
        <v>694</v>
      </c>
      <c r="B695" s="2">
        <v>1560</v>
      </c>
      <c r="C695" s="2">
        <v>1883</v>
      </c>
      <c r="D695" s="2">
        <v>1040</v>
      </c>
      <c r="E695" s="1">
        <v>83220</v>
      </c>
      <c r="F695" s="1">
        <f>Table1[[#This Row],[Store_Sales]]/(Table1[[#This Row],[Store_Area]]*9)</f>
        <v>5.9273504273504276</v>
      </c>
      <c r="G695" s="2" t="str" cm="1">
        <f t="array" ref="G69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95" s="2" t="str" cm="1">
        <f t="array" ref="H69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95" s="2">
        <f>Table1[[#This Row],[Items_Available]]*Table1[[#This Row],[Store_Area]]</f>
        <v>2937480</v>
      </c>
    </row>
    <row r="696" spans="1:9" x14ac:dyDescent="0.25">
      <c r="A696">
        <v>695</v>
      </c>
      <c r="B696" s="2">
        <v>1297</v>
      </c>
      <c r="C696" s="2">
        <v>1529</v>
      </c>
      <c r="D696" s="2">
        <v>870</v>
      </c>
      <c r="E696" s="1">
        <v>52940</v>
      </c>
      <c r="F696" s="1">
        <f>Table1[[#This Row],[Store_Sales]]/(Table1[[#This Row],[Store_Area]]*9)</f>
        <v>4.5352522916131246</v>
      </c>
      <c r="G696" s="2" t="str" cm="1">
        <f t="array" ref="G69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96" s="2" t="str" cm="1">
        <f t="array" ref="H69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96" s="2">
        <f>Table1[[#This Row],[Items_Available]]*Table1[[#This Row],[Store_Area]]</f>
        <v>1983113</v>
      </c>
    </row>
    <row r="697" spans="1:9" x14ac:dyDescent="0.25">
      <c r="A697">
        <v>696</v>
      </c>
      <c r="B697" s="2">
        <v>1645</v>
      </c>
      <c r="C697" s="2">
        <v>1958</v>
      </c>
      <c r="D697" s="2">
        <v>530</v>
      </c>
      <c r="E697" s="1">
        <v>93360</v>
      </c>
      <c r="F697" s="1">
        <f>Table1[[#This Row],[Store_Sales]]/(Table1[[#This Row],[Store_Area]]*9)</f>
        <v>6.3059777102330292</v>
      </c>
      <c r="G697" s="2" t="str" cm="1">
        <f t="array" ref="G69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97" s="2" t="str" cm="1">
        <f t="array" ref="H69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97" s="2">
        <f>Table1[[#This Row],[Items_Available]]*Table1[[#This Row],[Store_Area]]</f>
        <v>3220910</v>
      </c>
    </row>
    <row r="698" spans="1:9" x14ac:dyDescent="0.25">
      <c r="A698">
        <v>697</v>
      </c>
      <c r="B698" s="2">
        <v>1225</v>
      </c>
      <c r="C698" s="2">
        <v>1455</v>
      </c>
      <c r="D698" s="2">
        <v>750</v>
      </c>
      <c r="E698" s="1">
        <v>73590</v>
      </c>
      <c r="F698" s="1">
        <f>Table1[[#This Row],[Store_Sales]]/(Table1[[#This Row],[Store_Area]]*9)</f>
        <v>6.6748299319727895</v>
      </c>
      <c r="G698" s="2" t="str" cm="1">
        <f t="array" ref="G69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98" s="2" t="str" cm="1">
        <f t="array" ref="H69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98" s="2">
        <f>Table1[[#This Row],[Items_Available]]*Table1[[#This Row],[Store_Area]]</f>
        <v>1782375</v>
      </c>
    </row>
    <row r="699" spans="1:9" x14ac:dyDescent="0.25">
      <c r="A699">
        <v>698</v>
      </c>
      <c r="B699" s="2">
        <v>1421</v>
      </c>
      <c r="C699" s="2">
        <v>1704</v>
      </c>
      <c r="D699" s="2">
        <v>840</v>
      </c>
      <c r="E699" s="1">
        <v>53840</v>
      </c>
      <c r="F699" s="1">
        <f>Table1[[#This Row],[Store_Sales]]/(Table1[[#This Row],[Store_Area]]*9)</f>
        <v>4.209867855188052</v>
      </c>
      <c r="G699" s="2" t="str" cm="1">
        <f t="array" ref="G69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99" s="2" t="str" cm="1">
        <f t="array" ref="H69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99" s="2">
        <f>Table1[[#This Row],[Items_Available]]*Table1[[#This Row],[Store_Area]]</f>
        <v>2421384</v>
      </c>
    </row>
    <row r="700" spans="1:9" x14ac:dyDescent="0.25">
      <c r="A700">
        <v>699</v>
      </c>
      <c r="B700" s="2">
        <v>1655</v>
      </c>
      <c r="C700" s="2">
        <v>1956</v>
      </c>
      <c r="D700" s="2">
        <v>800</v>
      </c>
      <c r="E700" s="1">
        <v>47350</v>
      </c>
      <c r="F700" s="1">
        <f>Table1[[#This Row],[Store_Sales]]/(Table1[[#This Row],[Store_Area]]*9)</f>
        <v>3.1789191003692516</v>
      </c>
      <c r="G700" s="2" t="str" cm="1">
        <f t="array" ref="G70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00" s="2" t="str" cm="1">
        <f t="array" ref="H70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00" s="2">
        <f>Table1[[#This Row],[Items_Available]]*Table1[[#This Row],[Store_Area]]</f>
        <v>3237180</v>
      </c>
    </row>
    <row r="701" spans="1:9" x14ac:dyDescent="0.25">
      <c r="A701">
        <v>700</v>
      </c>
      <c r="B701" s="2">
        <v>1615</v>
      </c>
      <c r="C701" s="2">
        <v>1928</v>
      </c>
      <c r="D701" s="2">
        <v>660</v>
      </c>
      <c r="E701" s="1">
        <v>65080</v>
      </c>
      <c r="F701" s="1">
        <f>Table1[[#This Row],[Store_Sales]]/(Table1[[#This Row],[Store_Area]]*9)</f>
        <v>4.477468180254558</v>
      </c>
      <c r="G701" s="2" t="str" cm="1">
        <f t="array" ref="G70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01" s="2" t="str" cm="1">
        <f t="array" ref="H70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01" s="2">
        <f>Table1[[#This Row],[Items_Available]]*Table1[[#This Row],[Store_Area]]</f>
        <v>3113720</v>
      </c>
    </row>
    <row r="702" spans="1:9" x14ac:dyDescent="0.25">
      <c r="A702">
        <v>701</v>
      </c>
      <c r="B702" s="2">
        <v>1872</v>
      </c>
      <c r="C702" s="2">
        <v>2262</v>
      </c>
      <c r="D702" s="2">
        <v>560</v>
      </c>
      <c r="E702" s="1">
        <v>62050</v>
      </c>
      <c r="F702" s="1">
        <f>Table1[[#This Row],[Store_Sales]]/(Table1[[#This Row],[Store_Area]]*9)</f>
        <v>3.6829297245963915</v>
      </c>
      <c r="G702" s="2" t="str" cm="1">
        <f t="array" ref="G70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02" s="2" t="str" cm="1">
        <f t="array" ref="H70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02" s="2">
        <f>Table1[[#This Row],[Items_Available]]*Table1[[#This Row],[Store_Area]]</f>
        <v>4234464</v>
      </c>
    </row>
    <row r="703" spans="1:9" x14ac:dyDescent="0.25">
      <c r="A703">
        <v>702</v>
      </c>
      <c r="B703" s="2">
        <v>1317</v>
      </c>
      <c r="C703" s="2">
        <v>1581</v>
      </c>
      <c r="D703" s="2">
        <v>910</v>
      </c>
      <c r="E703" s="1">
        <v>30020</v>
      </c>
      <c r="F703" s="1">
        <f>Table1[[#This Row],[Store_Sales]]/(Table1[[#This Row],[Store_Area]]*9)</f>
        <v>2.5326921454484097</v>
      </c>
      <c r="G703" s="2" t="str" cm="1">
        <f t="array" ref="G70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03" s="2" t="str" cm="1">
        <f t="array" ref="H70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03" s="2">
        <f>Table1[[#This Row],[Items_Available]]*Table1[[#This Row],[Store_Area]]</f>
        <v>2082177</v>
      </c>
    </row>
    <row r="704" spans="1:9" x14ac:dyDescent="0.25">
      <c r="A704">
        <v>703</v>
      </c>
      <c r="B704" s="2">
        <v>1434</v>
      </c>
      <c r="C704" s="2">
        <v>1729</v>
      </c>
      <c r="D704" s="2">
        <v>480</v>
      </c>
      <c r="E704" s="1">
        <v>49510</v>
      </c>
      <c r="F704" s="1">
        <f>Table1[[#This Row],[Store_Sales]]/(Table1[[#This Row],[Store_Area]]*9)</f>
        <v>3.8362002169533551</v>
      </c>
      <c r="G704" s="2" t="str" cm="1">
        <f t="array" ref="G70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04" s="2" t="str" cm="1">
        <f t="array" ref="H70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04" s="2">
        <f>Table1[[#This Row],[Items_Available]]*Table1[[#This Row],[Store_Area]]</f>
        <v>2479386</v>
      </c>
    </row>
    <row r="705" spans="1:9" x14ac:dyDescent="0.25">
      <c r="A705">
        <v>704</v>
      </c>
      <c r="B705" s="2">
        <v>1791</v>
      </c>
      <c r="C705" s="2">
        <v>2167</v>
      </c>
      <c r="D705" s="2">
        <v>700</v>
      </c>
      <c r="E705" s="1">
        <v>64320</v>
      </c>
      <c r="F705" s="1">
        <f>Table1[[#This Row],[Store_Sales]]/(Table1[[#This Row],[Store_Area]]*9)</f>
        <v>3.9903219802717289</v>
      </c>
      <c r="G705" s="2" t="str" cm="1">
        <f t="array" ref="G70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05" s="2" t="str" cm="1">
        <f t="array" ref="H70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05" s="2">
        <f>Table1[[#This Row],[Items_Available]]*Table1[[#This Row],[Store_Area]]</f>
        <v>3881097</v>
      </c>
    </row>
    <row r="706" spans="1:9" x14ac:dyDescent="0.25">
      <c r="A706">
        <v>705</v>
      </c>
      <c r="B706" s="2">
        <v>932</v>
      </c>
      <c r="C706" s="2">
        <v>1120</v>
      </c>
      <c r="D706" s="2">
        <v>660</v>
      </c>
      <c r="E706" s="1">
        <v>35590</v>
      </c>
      <c r="F706" s="1">
        <f>Table1[[#This Row],[Store_Sales]]/(Table1[[#This Row],[Store_Area]]*9)</f>
        <v>4.2429661421077727</v>
      </c>
      <c r="G706" s="2" t="str" cm="1">
        <f t="array" ref="G70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06" s="2" t="str" cm="1">
        <f t="array" ref="H70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06" s="2">
        <f>Table1[[#This Row],[Items_Available]]*Table1[[#This Row],[Store_Area]]</f>
        <v>1043840</v>
      </c>
    </row>
    <row r="707" spans="1:9" x14ac:dyDescent="0.25">
      <c r="A707">
        <v>706</v>
      </c>
      <c r="B707" s="2">
        <v>1609</v>
      </c>
      <c r="C707" s="2">
        <v>1924</v>
      </c>
      <c r="D707" s="2">
        <v>1170</v>
      </c>
      <c r="E707" s="1">
        <v>63050</v>
      </c>
      <c r="F707" s="1">
        <f>Table1[[#This Row],[Store_Sales]]/(Table1[[#This Row],[Store_Area]]*9)</f>
        <v>4.3539810786547894</v>
      </c>
      <c r="G707" s="2" t="str" cm="1">
        <f t="array" ref="G70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07" s="2" t="str" cm="1">
        <f t="array" ref="H70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07" s="2">
        <f>Table1[[#This Row],[Items_Available]]*Table1[[#This Row],[Store_Area]]</f>
        <v>3095716</v>
      </c>
    </row>
    <row r="708" spans="1:9" x14ac:dyDescent="0.25">
      <c r="A708">
        <v>707</v>
      </c>
      <c r="B708" s="2">
        <v>1495</v>
      </c>
      <c r="C708" s="2">
        <v>1793</v>
      </c>
      <c r="D708" s="2">
        <v>1020</v>
      </c>
      <c r="E708" s="1">
        <v>65300</v>
      </c>
      <c r="F708" s="1">
        <f>Table1[[#This Row],[Store_Sales]]/(Table1[[#This Row],[Store_Area]]*9)</f>
        <v>4.8532144184318096</v>
      </c>
      <c r="G708" s="2" t="str" cm="1">
        <f t="array" ref="G70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08" s="2" t="str" cm="1">
        <f t="array" ref="H70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08" s="2">
        <f>Table1[[#This Row],[Items_Available]]*Table1[[#This Row],[Store_Area]]</f>
        <v>2680535</v>
      </c>
    </row>
    <row r="709" spans="1:9" x14ac:dyDescent="0.25">
      <c r="A709">
        <v>708</v>
      </c>
      <c r="B709" s="2">
        <v>1769</v>
      </c>
      <c r="C709" s="2">
        <v>2153</v>
      </c>
      <c r="D709" s="2">
        <v>580</v>
      </c>
      <c r="E709" s="1">
        <v>69560</v>
      </c>
      <c r="F709" s="1">
        <f>Table1[[#This Row],[Store_Sales]]/(Table1[[#This Row],[Store_Area]]*9)</f>
        <v>4.3690722944538658</v>
      </c>
      <c r="G709" s="2" t="str" cm="1">
        <f t="array" ref="G70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09" s="2" t="str" cm="1">
        <f t="array" ref="H70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09" s="2">
        <f>Table1[[#This Row],[Items_Available]]*Table1[[#This Row],[Store_Area]]</f>
        <v>3808657</v>
      </c>
    </row>
    <row r="710" spans="1:9" x14ac:dyDescent="0.25">
      <c r="A710">
        <v>709</v>
      </c>
      <c r="B710" s="2">
        <v>1693</v>
      </c>
      <c r="C710" s="2">
        <v>2032</v>
      </c>
      <c r="D710" s="2">
        <v>610</v>
      </c>
      <c r="E710" s="1">
        <v>41910</v>
      </c>
      <c r="F710" s="1">
        <f>Table1[[#This Row],[Store_Sales]]/(Table1[[#This Row],[Store_Area]]*9)</f>
        <v>2.7505414451663714</v>
      </c>
      <c r="G710" s="2" t="str" cm="1">
        <f t="array" ref="G71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10" s="2" t="str" cm="1">
        <f t="array" ref="H71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10" s="2">
        <f>Table1[[#This Row],[Items_Available]]*Table1[[#This Row],[Store_Area]]</f>
        <v>3440176</v>
      </c>
    </row>
    <row r="711" spans="1:9" x14ac:dyDescent="0.25">
      <c r="A711">
        <v>710</v>
      </c>
      <c r="B711" s="2">
        <v>1247</v>
      </c>
      <c r="C711" s="2">
        <v>1497</v>
      </c>
      <c r="D711" s="2">
        <v>590</v>
      </c>
      <c r="E711" s="1">
        <v>28330</v>
      </c>
      <c r="F711" s="1">
        <f>Table1[[#This Row],[Store_Sales]]/(Table1[[#This Row],[Store_Area]]*9)</f>
        <v>2.524280495411209</v>
      </c>
      <c r="G711" s="2" t="str" cm="1">
        <f t="array" ref="G71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11" s="2" t="str" cm="1">
        <f t="array" ref="H71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11" s="2">
        <f>Table1[[#This Row],[Items_Available]]*Table1[[#This Row],[Store_Area]]</f>
        <v>1866759</v>
      </c>
    </row>
    <row r="712" spans="1:9" x14ac:dyDescent="0.25">
      <c r="A712">
        <v>711</v>
      </c>
      <c r="B712" s="2">
        <v>1502</v>
      </c>
      <c r="C712" s="2">
        <v>1815</v>
      </c>
      <c r="D712" s="2">
        <v>190</v>
      </c>
      <c r="E712" s="1">
        <v>55980</v>
      </c>
      <c r="F712" s="1">
        <f>Table1[[#This Row],[Store_Sales]]/(Table1[[#This Row],[Store_Area]]*9)</f>
        <v>4.1411451398135819</v>
      </c>
      <c r="G712" s="2" t="str" cm="1">
        <f t="array" ref="G71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12" s="2" t="str" cm="1">
        <f t="array" ref="H71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12" s="2">
        <f>Table1[[#This Row],[Items_Available]]*Table1[[#This Row],[Store_Area]]</f>
        <v>2726130</v>
      </c>
    </row>
    <row r="713" spans="1:9" x14ac:dyDescent="0.25">
      <c r="A713">
        <v>712</v>
      </c>
      <c r="B713" s="2">
        <v>1360</v>
      </c>
      <c r="C713" s="2">
        <v>1612</v>
      </c>
      <c r="D713" s="2">
        <v>490</v>
      </c>
      <c r="E713" s="1">
        <v>61080</v>
      </c>
      <c r="F713" s="1">
        <f>Table1[[#This Row],[Store_Sales]]/(Table1[[#This Row],[Store_Area]]*9)</f>
        <v>4.9901960784313726</v>
      </c>
      <c r="G713" s="2" t="str" cm="1">
        <f t="array" ref="G71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13" s="2" t="str" cm="1">
        <f t="array" ref="H71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13" s="2">
        <f>Table1[[#This Row],[Items_Available]]*Table1[[#This Row],[Store_Area]]</f>
        <v>2192320</v>
      </c>
    </row>
    <row r="714" spans="1:9" x14ac:dyDescent="0.25">
      <c r="A714">
        <v>713</v>
      </c>
      <c r="B714" s="2">
        <v>1542</v>
      </c>
      <c r="C714" s="2">
        <v>1844</v>
      </c>
      <c r="D714" s="2">
        <v>680</v>
      </c>
      <c r="E714" s="1">
        <v>51380</v>
      </c>
      <c r="F714" s="1">
        <f>Table1[[#This Row],[Store_Sales]]/(Table1[[#This Row],[Store_Area]]*9)</f>
        <v>3.7022625738579045</v>
      </c>
      <c r="G714" s="2" t="str" cm="1">
        <f t="array" ref="G71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14" s="2" t="str" cm="1">
        <f t="array" ref="H71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14" s="2">
        <f>Table1[[#This Row],[Items_Available]]*Table1[[#This Row],[Store_Area]]</f>
        <v>2843448</v>
      </c>
    </row>
    <row r="715" spans="1:9" x14ac:dyDescent="0.25">
      <c r="A715">
        <v>714</v>
      </c>
      <c r="B715" s="2">
        <v>1631</v>
      </c>
      <c r="C715" s="2">
        <v>1947</v>
      </c>
      <c r="D715" s="2">
        <v>670</v>
      </c>
      <c r="E715" s="1">
        <v>84410</v>
      </c>
      <c r="F715" s="1">
        <f>Table1[[#This Row],[Store_Sales]]/(Table1[[#This Row],[Store_Area]]*9)</f>
        <v>5.750391716056952</v>
      </c>
      <c r="G715" s="2" t="str" cm="1">
        <f t="array" ref="G71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15" s="2" t="str" cm="1">
        <f t="array" ref="H71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15" s="2">
        <f>Table1[[#This Row],[Items_Available]]*Table1[[#This Row],[Store_Area]]</f>
        <v>3175557</v>
      </c>
    </row>
    <row r="716" spans="1:9" x14ac:dyDescent="0.25">
      <c r="A716">
        <v>715</v>
      </c>
      <c r="B716" s="2">
        <v>1246</v>
      </c>
      <c r="C716" s="2">
        <v>1482</v>
      </c>
      <c r="D716" s="2">
        <v>1070</v>
      </c>
      <c r="E716" s="1">
        <v>60680</v>
      </c>
      <c r="F716" s="1">
        <f>Table1[[#This Row],[Store_Sales]]/(Table1[[#This Row],[Store_Area]]*9)</f>
        <v>5.4110932762618154</v>
      </c>
      <c r="G716" s="2" t="str" cm="1">
        <f t="array" ref="G71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16" s="2" t="str" cm="1">
        <f t="array" ref="H71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16" s="2">
        <f>Table1[[#This Row],[Items_Available]]*Table1[[#This Row],[Store_Area]]</f>
        <v>1846572</v>
      </c>
    </row>
    <row r="717" spans="1:9" x14ac:dyDescent="0.25">
      <c r="A717">
        <v>716</v>
      </c>
      <c r="B717" s="2">
        <v>1990</v>
      </c>
      <c r="C717" s="2">
        <v>2384</v>
      </c>
      <c r="D717" s="2">
        <v>1110</v>
      </c>
      <c r="E717" s="1">
        <v>64690</v>
      </c>
      <c r="F717" s="1">
        <f>Table1[[#This Row],[Store_Sales]]/(Table1[[#This Row],[Store_Area]]*9)</f>
        <v>3.6119486320491347</v>
      </c>
      <c r="G717" s="2" t="str" cm="1">
        <f t="array" ref="G71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17" s="2" t="str" cm="1">
        <f t="array" ref="H71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17" s="2">
        <f>Table1[[#This Row],[Items_Available]]*Table1[[#This Row],[Store_Area]]</f>
        <v>4744160</v>
      </c>
    </row>
    <row r="718" spans="1:9" x14ac:dyDescent="0.25">
      <c r="A718">
        <v>717</v>
      </c>
      <c r="B718" s="2">
        <v>967</v>
      </c>
      <c r="C718" s="2">
        <v>1154</v>
      </c>
      <c r="D718" s="2">
        <v>560</v>
      </c>
      <c r="E718" s="1">
        <v>45780</v>
      </c>
      <c r="F718" s="1">
        <f>Table1[[#This Row],[Store_Sales]]/(Table1[[#This Row],[Store_Area]]*9)</f>
        <v>5.2602550844536369</v>
      </c>
      <c r="G718" s="2" t="str" cm="1">
        <f t="array" ref="G71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18" s="2" t="str" cm="1">
        <f t="array" ref="H71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18" s="2">
        <f>Table1[[#This Row],[Items_Available]]*Table1[[#This Row],[Store_Area]]</f>
        <v>1115918</v>
      </c>
    </row>
    <row r="719" spans="1:9" x14ac:dyDescent="0.25">
      <c r="A719">
        <v>718</v>
      </c>
      <c r="B719" s="2">
        <v>1582</v>
      </c>
      <c r="C719" s="2">
        <v>1894</v>
      </c>
      <c r="D719" s="2">
        <v>1100</v>
      </c>
      <c r="E719" s="1">
        <v>41800</v>
      </c>
      <c r="F719" s="1">
        <f>Table1[[#This Row],[Store_Sales]]/(Table1[[#This Row],[Store_Area]]*9)</f>
        <v>2.9358055906728473</v>
      </c>
      <c r="G719" s="2" t="str" cm="1">
        <f t="array" ref="G71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19" s="2" t="str" cm="1">
        <f t="array" ref="H71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19" s="2">
        <f>Table1[[#This Row],[Items_Available]]*Table1[[#This Row],[Store_Area]]</f>
        <v>2996308</v>
      </c>
    </row>
    <row r="720" spans="1:9" x14ac:dyDescent="0.25">
      <c r="A720">
        <v>719</v>
      </c>
      <c r="B720" s="2">
        <v>1430</v>
      </c>
      <c r="C720" s="2">
        <v>1743</v>
      </c>
      <c r="D720" s="2">
        <v>970</v>
      </c>
      <c r="E720" s="1">
        <v>53230</v>
      </c>
      <c r="F720" s="1">
        <f>Table1[[#This Row],[Store_Sales]]/(Table1[[#This Row],[Store_Area]]*9)</f>
        <v>4.1359751359751362</v>
      </c>
      <c r="G720" s="2" t="str" cm="1">
        <f t="array" ref="G72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20" s="2" t="str" cm="1">
        <f t="array" ref="H72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20" s="2">
        <f>Table1[[#This Row],[Items_Available]]*Table1[[#This Row],[Store_Area]]</f>
        <v>2492490</v>
      </c>
    </row>
    <row r="721" spans="1:9" x14ac:dyDescent="0.25">
      <c r="A721">
        <v>720</v>
      </c>
      <c r="B721" s="2">
        <v>1827</v>
      </c>
      <c r="C721" s="2">
        <v>2160</v>
      </c>
      <c r="D721" s="2">
        <v>930</v>
      </c>
      <c r="E721" s="1">
        <v>36160</v>
      </c>
      <c r="F721" s="1">
        <f>Table1[[#This Row],[Store_Sales]]/(Table1[[#This Row],[Store_Area]]*9)</f>
        <v>2.1991120841695553</v>
      </c>
      <c r="G721" s="2" t="str" cm="1">
        <f t="array" ref="G72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21" s="2" t="str" cm="1">
        <f t="array" ref="H72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21" s="2">
        <f>Table1[[#This Row],[Items_Available]]*Table1[[#This Row],[Store_Area]]</f>
        <v>3946320</v>
      </c>
    </row>
    <row r="722" spans="1:9" x14ac:dyDescent="0.25">
      <c r="A722">
        <v>721</v>
      </c>
      <c r="B722" s="2">
        <v>1118</v>
      </c>
      <c r="C722" s="2">
        <v>1338</v>
      </c>
      <c r="D722" s="2">
        <v>1040</v>
      </c>
      <c r="E722" s="1">
        <v>40450</v>
      </c>
      <c r="F722" s="1">
        <f>Table1[[#This Row],[Store_Sales]]/(Table1[[#This Row],[Store_Area]]*9)</f>
        <v>4.0200755317034389</v>
      </c>
      <c r="G722" s="2" t="str" cm="1">
        <f t="array" ref="G72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22" s="2" t="str" cm="1">
        <f t="array" ref="H72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22" s="2">
        <f>Table1[[#This Row],[Items_Available]]*Table1[[#This Row],[Store_Area]]</f>
        <v>1495884</v>
      </c>
    </row>
    <row r="723" spans="1:9" x14ac:dyDescent="0.25">
      <c r="A723">
        <v>722</v>
      </c>
      <c r="B723" s="2">
        <v>1766</v>
      </c>
      <c r="C723" s="2">
        <v>2109</v>
      </c>
      <c r="D723" s="2">
        <v>1120</v>
      </c>
      <c r="E723" s="1">
        <v>57910</v>
      </c>
      <c r="F723" s="1">
        <f>Table1[[#This Row],[Store_Sales]]/(Table1[[#This Row],[Store_Area]]*9)</f>
        <v>3.6435132754498554</v>
      </c>
      <c r="G723" s="2" t="str" cm="1">
        <f t="array" ref="G72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23" s="2" t="str" cm="1">
        <f t="array" ref="H72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23" s="2">
        <f>Table1[[#This Row],[Items_Available]]*Table1[[#This Row],[Store_Area]]</f>
        <v>3724494</v>
      </c>
    </row>
    <row r="724" spans="1:9" x14ac:dyDescent="0.25">
      <c r="A724">
        <v>723</v>
      </c>
      <c r="B724" s="2">
        <v>1799</v>
      </c>
      <c r="C724" s="2">
        <v>2173</v>
      </c>
      <c r="D724" s="2">
        <v>910</v>
      </c>
      <c r="E724" s="1">
        <v>36280</v>
      </c>
      <c r="F724" s="1">
        <f>Table1[[#This Row],[Store_Sales]]/(Table1[[#This Row],[Store_Area]]*9)</f>
        <v>2.2407510345253536</v>
      </c>
      <c r="G724" s="2" t="str" cm="1">
        <f t="array" ref="G72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24" s="2" t="str" cm="1">
        <f t="array" ref="H72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24" s="2">
        <f>Table1[[#This Row],[Items_Available]]*Table1[[#This Row],[Store_Area]]</f>
        <v>3909227</v>
      </c>
    </row>
    <row r="725" spans="1:9" x14ac:dyDescent="0.25">
      <c r="A725">
        <v>724</v>
      </c>
      <c r="B725" s="2">
        <v>1167</v>
      </c>
      <c r="C725" s="2">
        <v>1411</v>
      </c>
      <c r="D725" s="2">
        <v>440</v>
      </c>
      <c r="E725" s="1">
        <v>39190</v>
      </c>
      <c r="F725" s="1">
        <f>Table1[[#This Row],[Store_Sales]]/(Table1[[#This Row],[Store_Area]]*9)</f>
        <v>3.7313148624202608</v>
      </c>
      <c r="G725" s="2" t="str" cm="1">
        <f t="array" ref="G72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25" s="2" t="str" cm="1">
        <f t="array" ref="H72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25" s="2">
        <f>Table1[[#This Row],[Items_Available]]*Table1[[#This Row],[Store_Area]]</f>
        <v>1646637</v>
      </c>
    </row>
    <row r="726" spans="1:9" x14ac:dyDescent="0.25">
      <c r="A726">
        <v>725</v>
      </c>
      <c r="B726" s="2">
        <v>1493</v>
      </c>
      <c r="C726" s="2">
        <v>1795</v>
      </c>
      <c r="D726" s="2">
        <v>530</v>
      </c>
      <c r="E726" s="1">
        <v>62380</v>
      </c>
      <c r="F726" s="1">
        <f>Table1[[#This Row],[Store_Sales]]/(Table1[[#This Row],[Store_Area]]*9)</f>
        <v>4.6424052988018163</v>
      </c>
      <c r="G726" s="2" t="str" cm="1">
        <f t="array" ref="G72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26" s="2" t="str" cm="1">
        <f t="array" ref="H72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26" s="2">
        <f>Table1[[#This Row],[Items_Available]]*Table1[[#This Row],[Store_Area]]</f>
        <v>2679935</v>
      </c>
    </row>
    <row r="727" spans="1:9" x14ac:dyDescent="0.25">
      <c r="A727">
        <v>726</v>
      </c>
      <c r="B727" s="2">
        <v>1445</v>
      </c>
      <c r="C727" s="2">
        <v>1734</v>
      </c>
      <c r="D727" s="2">
        <v>900</v>
      </c>
      <c r="E727" s="1">
        <v>21470</v>
      </c>
      <c r="F727" s="1">
        <f>Table1[[#This Row],[Store_Sales]]/(Table1[[#This Row],[Store_Area]]*9)</f>
        <v>1.6509034986543638</v>
      </c>
      <c r="G727" s="2" t="str" cm="1">
        <f t="array" ref="G72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27" s="2" t="str" cm="1">
        <f t="array" ref="H72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27" s="2">
        <f>Table1[[#This Row],[Items_Available]]*Table1[[#This Row],[Store_Area]]</f>
        <v>2505630</v>
      </c>
    </row>
    <row r="728" spans="1:9" x14ac:dyDescent="0.25">
      <c r="A728">
        <v>727</v>
      </c>
      <c r="B728" s="2">
        <v>1033</v>
      </c>
      <c r="C728" s="2">
        <v>1237</v>
      </c>
      <c r="D728" s="2">
        <v>740</v>
      </c>
      <c r="E728" s="1">
        <v>34610</v>
      </c>
      <c r="F728" s="1">
        <f>Table1[[#This Row],[Store_Sales]]/(Table1[[#This Row],[Store_Area]]*9)</f>
        <v>3.7227062493277403</v>
      </c>
      <c r="G728" s="2" t="str" cm="1">
        <f t="array" ref="G72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28" s="2" t="str" cm="1">
        <f t="array" ref="H72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28" s="2">
        <f>Table1[[#This Row],[Items_Available]]*Table1[[#This Row],[Store_Area]]</f>
        <v>1277821</v>
      </c>
    </row>
    <row r="729" spans="1:9" x14ac:dyDescent="0.25">
      <c r="A729">
        <v>728</v>
      </c>
      <c r="B729" s="2">
        <v>1440</v>
      </c>
      <c r="C729" s="2">
        <v>1711</v>
      </c>
      <c r="D729" s="2">
        <v>1020</v>
      </c>
      <c r="E729" s="1">
        <v>88120</v>
      </c>
      <c r="F729" s="1">
        <f>Table1[[#This Row],[Store_Sales]]/(Table1[[#This Row],[Store_Area]]*9)</f>
        <v>6.7993827160493829</v>
      </c>
      <c r="G729" s="2" t="str" cm="1">
        <f t="array" ref="G72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29" s="2" t="str" cm="1">
        <f t="array" ref="H72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29" s="2">
        <f>Table1[[#This Row],[Items_Available]]*Table1[[#This Row],[Store_Area]]</f>
        <v>2463840</v>
      </c>
    </row>
    <row r="730" spans="1:9" x14ac:dyDescent="0.25">
      <c r="A730">
        <v>729</v>
      </c>
      <c r="B730" s="2">
        <v>1487</v>
      </c>
      <c r="C730" s="2">
        <v>1773</v>
      </c>
      <c r="D730" s="2">
        <v>970</v>
      </c>
      <c r="E730" s="1">
        <v>59190</v>
      </c>
      <c r="F730" s="1">
        <f>Table1[[#This Row],[Store_Sales]]/(Table1[[#This Row],[Store_Area]]*9)</f>
        <v>4.4227751625196143</v>
      </c>
      <c r="G730" s="2" t="str" cm="1">
        <f t="array" ref="G73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30" s="2" t="str" cm="1">
        <f t="array" ref="H73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30" s="2">
        <f>Table1[[#This Row],[Items_Available]]*Table1[[#This Row],[Store_Area]]</f>
        <v>2636451</v>
      </c>
    </row>
    <row r="731" spans="1:9" x14ac:dyDescent="0.25">
      <c r="A731">
        <v>730</v>
      </c>
      <c r="B731" s="2">
        <v>1854</v>
      </c>
      <c r="C731" s="2">
        <v>2205</v>
      </c>
      <c r="D731" s="2">
        <v>890</v>
      </c>
      <c r="E731" s="1">
        <v>36290</v>
      </c>
      <c r="F731" s="1">
        <f>Table1[[#This Row],[Store_Sales]]/(Table1[[#This Row],[Store_Area]]*9)</f>
        <v>2.1748771425146831</v>
      </c>
      <c r="G731" s="2" t="str" cm="1">
        <f t="array" ref="G73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31" s="2" t="str" cm="1">
        <f t="array" ref="H73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31" s="2">
        <f>Table1[[#This Row],[Items_Available]]*Table1[[#This Row],[Store_Area]]</f>
        <v>4088070</v>
      </c>
    </row>
    <row r="732" spans="1:9" x14ac:dyDescent="0.25">
      <c r="A732">
        <v>731</v>
      </c>
      <c r="B732" s="2">
        <v>1748</v>
      </c>
      <c r="C732" s="2">
        <v>2086</v>
      </c>
      <c r="D732" s="2">
        <v>550</v>
      </c>
      <c r="E732" s="1">
        <v>53760</v>
      </c>
      <c r="F732" s="1">
        <f>Table1[[#This Row],[Store_Sales]]/(Table1[[#This Row],[Store_Area]]*9)</f>
        <v>3.4172387490465295</v>
      </c>
      <c r="G732" s="2" t="str" cm="1">
        <f t="array" ref="G73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32" s="2" t="str" cm="1">
        <f t="array" ref="H73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32" s="2">
        <f>Table1[[#This Row],[Items_Available]]*Table1[[#This Row],[Store_Area]]</f>
        <v>3646328</v>
      </c>
    </row>
    <row r="733" spans="1:9" x14ac:dyDescent="0.25">
      <c r="A733">
        <v>732</v>
      </c>
      <c r="B733" s="2">
        <v>1937</v>
      </c>
      <c r="C733" s="2">
        <v>2310</v>
      </c>
      <c r="D733" s="2">
        <v>520</v>
      </c>
      <c r="E733" s="1">
        <v>66300</v>
      </c>
      <c r="F733" s="1">
        <f>Table1[[#This Row],[Store_Sales]]/(Table1[[#This Row],[Store_Area]]*9)</f>
        <v>3.8031319910514543</v>
      </c>
      <c r="G733" s="2" t="str" cm="1">
        <f t="array" ref="G73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33" s="2" t="str" cm="1">
        <f t="array" ref="H73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33" s="2">
        <f>Table1[[#This Row],[Items_Available]]*Table1[[#This Row],[Store_Area]]</f>
        <v>4474470</v>
      </c>
    </row>
    <row r="734" spans="1:9" x14ac:dyDescent="0.25">
      <c r="A734">
        <v>733</v>
      </c>
      <c r="B734" s="2">
        <v>1641</v>
      </c>
      <c r="C734" s="2">
        <v>1999</v>
      </c>
      <c r="D734" s="2">
        <v>950</v>
      </c>
      <c r="E734" s="1">
        <v>93000</v>
      </c>
      <c r="F734" s="1">
        <f>Table1[[#This Row],[Store_Sales]]/(Table1[[#This Row],[Store_Area]]*9)</f>
        <v>6.2969733902092218</v>
      </c>
      <c r="G734" s="2" t="str" cm="1">
        <f t="array" ref="G73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34" s="2" t="str" cm="1">
        <f t="array" ref="H73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34" s="2">
        <f>Table1[[#This Row],[Items_Available]]*Table1[[#This Row],[Store_Area]]</f>
        <v>3280359</v>
      </c>
    </row>
    <row r="735" spans="1:9" x14ac:dyDescent="0.25">
      <c r="A735">
        <v>734</v>
      </c>
      <c r="B735" s="2">
        <v>1659</v>
      </c>
      <c r="C735" s="2">
        <v>1999</v>
      </c>
      <c r="D735" s="2">
        <v>650</v>
      </c>
      <c r="E735" s="1">
        <v>65660</v>
      </c>
      <c r="F735" s="1">
        <f>Table1[[#This Row],[Store_Sales]]/(Table1[[#This Row],[Store_Area]]*9)</f>
        <v>4.3975621190811065</v>
      </c>
      <c r="G735" s="2" t="str" cm="1">
        <f t="array" ref="G73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35" s="2" t="str" cm="1">
        <f t="array" ref="H73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35" s="2">
        <f>Table1[[#This Row],[Items_Available]]*Table1[[#This Row],[Store_Area]]</f>
        <v>3316341</v>
      </c>
    </row>
    <row r="736" spans="1:9" x14ac:dyDescent="0.25">
      <c r="A736">
        <v>735</v>
      </c>
      <c r="B736" s="2">
        <v>1743</v>
      </c>
      <c r="C736" s="2">
        <v>2061</v>
      </c>
      <c r="D736" s="2">
        <v>860</v>
      </c>
      <c r="E736" s="1">
        <v>81930</v>
      </c>
      <c r="F736" s="1">
        <f>Table1[[#This Row],[Store_Sales]]/(Table1[[#This Row],[Store_Area]]*9)</f>
        <v>5.2227959456875119</v>
      </c>
      <c r="G736" s="2" t="str" cm="1">
        <f t="array" ref="G73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36" s="2" t="str" cm="1">
        <f t="array" ref="H73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36" s="2">
        <f>Table1[[#This Row],[Items_Available]]*Table1[[#This Row],[Store_Area]]</f>
        <v>3592323</v>
      </c>
    </row>
    <row r="737" spans="1:9" x14ac:dyDescent="0.25">
      <c r="A737">
        <v>736</v>
      </c>
      <c r="B737" s="2">
        <v>1449</v>
      </c>
      <c r="C737" s="2">
        <v>1733</v>
      </c>
      <c r="D737" s="2">
        <v>320</v>
      </c>
      <c r="E737" s="1">
        <v>60060</v>
      </c>
      <c r="F737" s="1">
        <f>Table1[[#This Row],[Store_Sales]]/(Table1[[#This Row],[Store_Area]]*9)</f>
        <v>4.605475040257649</v>
      </c>
      <c r="G737" s="2" t="str" cm="1">
        <f t="array" ref="G73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37" s="2" t="str" cm="1">
        <f t="array" ref="H73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37" s="2">
        <f>Table1[[#This Row],[Items_Available]]*Table1[[#This Row],[Store_Area]]</f>
        <v>2511117</v>
      </c>
    </row>
    <row r="738" spans="1:9" x14ac:dyDescent="0.25">
      <c r="A738">
        <v>737</v>
      </c>
      <c r="B738" s="2">
        <v>1098</v>
      </c>
      <c r="C738" s="2">
        <v>1309</v>
      </c>
      <c r="D738" s="2">
        <v>860</v>
      </c>
      <c r="E738" s="1">
        <v>59530</v>
      </c>
      <c r="F738" s="1">
        <f>Table1[[#This Row],[Store_Sales]]/(Table1[[#This Row],[Store_Area]]*9)</f>
        <v>6.0240841934831009</v>
      </c>
      <c r="G738" s="2" t="str" cm="1">
        <f t="array" ref="G73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38" s="2" t="str" cm="1">
        <f t="array" ref="H73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38" s="2">
        <f>Table1[[#This Row],[Items_Available]]*Table1[[#This Row],[Store_Area]]</f>
        <v>1437282</v>
      </c>
    </row>
    <row r="739" spans="1:9" x14ac:dyDescent="0.25">
      <c r="A739">
        <v>738</v>
      </c>
      <c r="B739" s="2">
        <v>1121</v>
      </c>
      <c r="C739" s="2">
        <v>1351</v>
      </c>
      <c r="D739" s="2">
        <v>900</v>
      </c>
      <c r="E739" s="1">
        <v>46380</v>
      </c>
      <c r="F739" s="1">
        <f>Table1[[#This Row],[Store_Sales]]/(Table1[[#This Row],[Store_Area]]*9)</f>
        <v>4.5970859351769251</v>
      </c>
      <c r="G739" s="2" t="str" cm="1">
        <f t="array" ref="G73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39" s="2" t="str" cm="1">
        <f t="array" ref="H73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39" s="2">
        <f>Table1[[#This Row],[Items_Available]]*Table1[[#This Row],[Store_Area]]</f>
        <v>1514471</v>
      </c>
    </row>
    <row r="740" spans="1:9" x14ac:dyDescent="0.25">
      <c r="A740">
        <v>739</v>
      </c>
      <c r="B740" s="2">
        <v>1526</v>
      </c>
      <c r="C740" s="2">
        <v>1858</v>
      </c>
      <c r="D740" s="2">
        <v>550</v>
      </c>
      <c r="E740" s="1">
        <v>76200</v>
      </c>
      <c r="F740" s="1">
        <f>Table1[[#This Row],[Store_Sales]]/(Table1[[#This Row],[Store_Area]]*9)</f>
        <v>5.5482743556138052</v>
      </c>
      <c r="G740" s="2" t="str" cm="1">
        <f t="array" ref="G74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40" s="2" t="str" cm="1">
        <f t="array" ref="H74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40" s="2">
        <f>Table1[[#This Row],[Items_Available]]*Table1[[#This Row],[Store_Area]]</f>
        <v>2835308</v>
      </c>
    </row>
    <row r="741" spans="1:9" x14ac:dyDescent="0.25">
      <c r="A741">
        <v>740</v>
      </c>
      <c r="B741" s="2">
        <v>1358</v>
      </c>
      <c r="C741" s="2">
        <v>1645</v>
      </c>
      <c r="D741" s="2">
        <v>770</v>
      </c>
      <c r="E741" s="1">
        <v>56860</v>
      </c>
      <c r="F741" s="1">
        <f>Table1[[#This Row],[Store_Sales]]/(Table1[[#This Row],[Store_Area]]*9)</f>
        <v>4.6522664048437248</v>
      </c>
      <c r="G741" s="2" t="str" cm="1">
        <f t="array" ref="G74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41" s="2" t="str" cm="1">
        <f t="array" ref="H74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41" s="2">
        <f>Table1[[#This Row],[Items_Available]]*Table1[[#This Row],[Store_Area]]</f>
        <v>2233910</v>
      </c>
    </row>
    <row r="742" spans="1:9" x14ac:dyDescent="0.25">
      <c r="A742">
        <v>741</v>
      </c>
      <c r="B742" s="2">
        <v>1336</v>
      </c>
      <c r="C742" s="2">
        <v>1616</v>
      </c>
      <c r="D742" s="2">
        <v>710</v>
      </c>
      <c r="E742" s="1">
        <v>86620</v>
      </c>
      <c r="F742" s="1">
        <f>Table1[[#This Row],[Store_Sales]]/(Table1[[#This Row],[Store_Area]]*9)</f>
        <v>7.2039254823685965</v>
      </c>
      <c r="G742" s="2" t="str" cm="1">
        <f t="array" ref="G74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42" s="2" t="str" cm="1">
        <f t="array" ref="H74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42" s="2">
        <f>Table1[[#This Row],[Items_Available]]*Table1[[#This Row],[Store_Area]]</f>
        <v>2158976</v>
      </c>
    </row>
    <row r="743" spans="1:9" x14ac:dyDescent="0.25">
      <c r="A743">
        <v>742</v>
      </c>
      <c r="B743" s="2">
        <v>1502</v>
      </c>
      <c r="C743" s="2">
        <v>1802</v>
      </c>
      <c r="D743" s="2">
        <v>840</v>
      </c>
      <c r="E743" s="1">
        <v>49730</v>
      </c>
      <c r="F743" s="1">
        <f>Table1[[#This Row],[Store_Sales]]/(Table1[[#This Row],[Store_Area]]*9)</f>
        <v>3.6787986388519012</v>
      </c>
      <c r="G743" s="2" t="str" cm="1">
        <f t="array" ref="G74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43" s="2" t="str" cm="1">
        <f t="array" ref="H74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43" s="2">
        <f>Table1[[#This Row],[Items_Available]]*Table1[[#This Row],[Store_Area]]</f>
        <v>2706604</v>
      </c>
    </row>
    <row r="744" spans="1:9" x14ac:dyDescent="0.25">
      <c r="A744">
        <v>743</v>
      </c>
      <c r="B744" s="2">
        <v>1534</v>
      </c>
      <c r="C744" s="2">
        <v>1858</v>
      </c>
      <c r="D744" s="2">
        <v>860</v>
      </c>
      <c r="E744" s="1">
        <v>88370</v>
      </c>
      <c r="F744" s="1">
        <f>Table1[[#This Row],[Store_Sales]]/(Table1[[#This Row],[Store_Area]]*9)</f>
        <v>6.4008402143995369</v>
      </c>
      <c r="G744" s="2" t="str" cm="1">
        <f t="array" ref="G74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44" s="2" t="str" cm="1">
        <f t="array" ref="H74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44" s="2">
        <f>Table1[[#This Row],[Items_Available]]*Table1[[#This Row],[Store_Area]]</f>
        <v>2850172</v>
      </c>
    </row>
    <row r="745" spans="1:9" x14ac:dyDescent="0.25">
      <c r="A745">
        <v>744</v>
      </c>
      <c r="B745" s="2">
        <v>1418</v>
      </c>
      <c r="C745" s="2">
        <v>1699</v>
      </c>
      <c r="D745" s="2">
        <v>870</v>
      </c>
      <c r="E745" s="1">
        <v>49160</v>
      </c>
      <c r="F745" s="1">
        <f>Table1[[#This Row],[Store_Sales]]/(Table1[[#This Row],[Store_Area]]*9)</f>
        <v>3.8520608055163765</v>
      </c>
      <c r="G745" s="2" t="str" cm="1">
        <f t="array" ref="G74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45" s="2" t="str" cm="1">
        <f t="array" ref="H74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45" s="2">
        <f>Table1[[#This Row],[Items_Available]]*Table1[[#This Row],[Store_Area]]</f>
        <v>2409182</v>
      </c>
    </row>
    <row r="746" spans="1:9" x14ac:dyDescent="0.25">
      <c r="A746">
        <v>745</v>
      </c>
      <c r="B746" s="2">
        <v>854</v>
      </c>
      <c r="C746" s="2">
        <v>1018</v>
      </c>
      <c r="D746" s="2">
        <v>660</v>
      </c>
      <c r="E746" s="1">
        <v>77740</v>
      </c>
      <c r="F746" s="1">
        <f>Table1[[#This Row],[Store_Sales]]/(Table1[[#This Row],[Store_Area]]*9)</f>
        <v>10.114493884985688</v>
      </c>
      <c r="G746" s="2" t="str" cm="1">
        <f t="array" ref="G74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46" s="2" t="str" cm="1">
        <f t="array" ref="H74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46" s="2">
        <f>Table1[[#This Row],[Items_Available]]*Table1[[#This Row],[Store_Area]]</f>
        <v>869372</v>
      </c>
    </row>
    <row r="747" spans="1:9" x14ac:dyDescent="0.25">
      <c r="A747">
        <v>746</v>
      </c>
      <c r="B747" s="2">
        <v>1450</v>
      </c>
      <c r="C747" s="2">
        <v>1728</v>
      </c>
      <c r="D747" s="2">
        <v>930</v>
      </c>
      <c r="E747" s="1">
        <v>38560</v>
      </c>
      <c r="F747" s="1">
        <f>Table1[[#This Row],[Store_Sales]]/(Table1[[#This Row],[Store_Area]]*9)</f>
        <v>2.9547892720306512</v>
      </c>
      <c r="G747" s="2" t="str" cm="1">
        <f t="array" ref="G74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47" s="2" t="str" cm="1">
        <f t="array" ref="H74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47" s="2">
        <f>Table1[[#This Row],[Items_Available]]*Table1[[#This Row],[Store_Area]]</f>
        <v>2505600</v>
      </c>
    </row>
    <row r="748" spans="1:9" x14ac:dyDescent="0.25">
      <c r="A748">
        <v>747</v>
      </c>
      <c r="B748" s="2">
        <v>1474</v>
      </c>
      <c r="C748" s="2">
        <v>1776</v>
      </c>
      <c r="D748" s="2">
        <v>1020</v>
      </c>
      <c r="E748" s="1">
        <v>51990</v>
      </c>
      <c r="F748" s="1">
        <f>Table1[[#This Row],[Store_Sales]]/(Table1[[#This Row],[Store_Area]]*9)</f>
        <v>3.9190411578471278</v>
      </c>
      <c r="G748" s="2" t="str" cm="1">
        <f t="array" ref="G74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48" s="2" t="str" cm="1">
        <f t="array" ref="H74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48" s="2">
        <f>Table1[[#This Row],[Items_Available]]*Table1[[#This Row],[Store_Area]]</f>
        <v>2617824</v>
      </c>
    </row>
    <row r="749" spans="1:9" x14ac:dyDescent="0.25">
      <c r="A749">
        <v>748</v>
      </c>
      <c r="B749" s="2">
        <v>1524</v>
      </c>
      <c r="C749" s="2">
        <v>1819</v>
      </c>
      <c r="D749" s="2">
        <v>1190</v>
      </c>
      <c r="E749" s="1">
        <v>39970</v>
      </c>
      <c r="F749" s="1">
        <f>Table1[[#This Row],[Store_Sales]]/(Table1[[#This Row],[Store_Area]]*9)</f>
        <v>2.9141149023038788</v>
      </c>
      <c r="G749" s="2" t="str" cm="1">
        <f t="array" ref="G74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49" s="2" t="str" cm="1">
        <f t="array" ref="H74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49" s="2">
        <f>Table1[[#This Row],[Items_Available]]*Table1[[#This Row],[Store_Area]]</f>
        <v>2772156</v>
      </c>
    </row>
    <row r="750" spans="1:9" x14ac:dyDescent="0.25">
      <c r="A750">
        <v>749</v>
      </c>
      <c r="B750" s="2">
        <v>1361</v>
      </c>
      <c r="C750" s="2">
        <v>1638</v>
      </c>
      <c r="D750" s="2">
        <v>1140</v>
      </c>
      <c r="E750" s="1">
        <v>46040</v>
      </c>
      <c r="F750" s="1">
        <f>Table1[[#This Row],[Store_Sales]]/(Table1[[#This Row],[Store_Area]]*9)</f>
        <v>3.7586741774838761</v>
      </c>
      <c r="G750" s="2" t="str" cm="1">
        <f t="array" ref="G75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50" s="2" t="str" cm="1">
        <f t="array" ref="H75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50" s="2">
        <f>Table1[[#This Row],[Items_Available]]*Table1[[#This Row],[Store_Area]]</f>
        <v>2229318</v>
      </c>
    </row>
    <row r="751" spans="1:9" x14ac:dyDescent="0.25">
      <c r="A751">
        <v>750</v>
      </c>
      <c r="B751" s="2">
        <v>1398</v>
      </c>
      <c r="C751" s="2">
        <v>1683</v>
      </c>
      <c r="D751" s="2">
        <v>490</v>
      </c>
      <c r="E751" s="1">
        <v>49500</v>
      </c>
      <c r="F751" s="1">
        <f>Table1[[#This Row],[Store_Sales]]/(Table1[[#This Row],[Store_Area]]*9)</f>
        <v>3.9341917024320456</v>
      </c>
      <c r="G751" s="2" t="str" cm="1">
        <f t="array" ref="G75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51" s="2" t="str" cm="1">
        <f t="array" ref="H75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51" s="2">
        <f>Table1[[#This Row],[Items_Available]]*Table1[[#This Row],[Store_Area]]</f>
        <v>2352834</v>
      </c>
    </row>
    <row r="752" spans="1:9" x14ac:dyDescent="0.25">
      <c r="A752">
        <v>751</v>
      </c>
      <c r="B752" s="2">
        <v>1085</v>
      </c>
      <c r="C752" s="2">
        <v>1308</v>
      </c>
      <c r="D752" s="2">
        <v>1170</v>
      </c>
      <c r="E752" s="1">
        <v>76670</v>
      </c>
      <c r="F752" s="1">
        <f>Table1[[#This Row],[Store_Sales]]/(Table1[[#This Row],[Store_Area]]*9)</f>
        <v>7.8515104966717866</v>
      </c>
      <c r="G752" s="2" t="str" cm="1">
        <f t="array" ref="G75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52" s="2" t="str" cm="1">
        <f t="array" ref="H75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52" s="2">
        <f>Table1[[#This Row],[Items_Available]]*Table1[[#This Row],[Store_Area]]</f>
        <v>1419180</v>
      </c>
    </row>
    <row r="753" spans="1:9" x14ac:dyDescent="0.25">
      <c r="A753">
        <v>752</v>
      </c>
      <c r="B753" s="2">
        <v>1660</v>
      </c>
      <c r="C753" s="2">
        <v>1979</v>
      </c>
      <c r="D753" s="2">
        <v>480</v>
      </c>
      <c r="E753" s="1">
        <v>75800</v>
      </c>
      <c r="F753" s="1">
        <f>Table1[[#This Row],[Store_Sales]]/(Table1[[#This Row],[Store_Area]]*9)</f>
        <v>5.0736278447121821</v>
      </c>
      <c r="G753" s="2" t="str" cm="1">
        <f t="array" ref="G75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53" s="2" t="str" cm="1">
        <f t="array" ref="H75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53" s="2">
        <f>Table1[[#This Row],[Items_Available]]*Table1[[#This Row],[Store_Area]]</f>
        <v>3285140</v>
      </c>
    </row>
    <row r="754" spans="1:9" x14ac:dyDescent="0.25">
      <c r="A754">
        <v>753</v>
      </c>
      <c r="B754" s="2">
        <v>1648</v>
      </c>
      <c r="C754" s="2">
        <v>2017</v>
      </c>
      <c r="D754" s="2">
        <v>930</v>
      </c>
      <c r="E754" s="1">
        <v>81720</v>
      </c>
      <c r="F754" s="1">
        <f>Table1[[#This Row],[Store_Sales]]/(Table1[[#This Row],[Store_Area]]*9)</f>
        <v>5.5097087378640781</v>
      </c>
      <c r="G754" s="2" t="str" cm="1">
        <f t="array" ref="G75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54" s="2" t="str" cm="1">
        <f t="array" ref="H75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54" s="2">
        <f>Table1[[#This Row],[Items_Available]]*Table1[[#This Row],[Store_Area]]</f>
        <v>3324016</v>
      </c>
    </row>
    <row r="755" spans="1:9" x14ac:dyDescent="0.25">
      <c r="A755">
        <v>754</v>
      </c>
      <c r="B755" s="2">
        <v>1453</v>
      </c>
      <c r="C755" s="2">
        <v>1749</v>
      </c>
      <c r="D755" s="2">
        <v>890</v>
      </c>
      <c r="E755" s="1">
        <v>58440</v>
      </c>
      <c r="F755" s="1">
        <f>Table1[[#This Row],[Store_Sales]]/(Table1[[#This Row],[Store_Area]]*9)</f>
        <v>4.4689148887359487</v>
      </c>
      <c r="G755" s="2" t="str" cm="1">
        <f t="array" ref="G75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55" s="2" t="str" cm="1">
        <f t="array" ref="H75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55" s="2">
        <f>Table1[[#This Row],[Items_Available]]*Table1[[#This Row],[Store_Area]]</f>
        <v>2541297</v>
      </c>
    </row>
    <row r="756" spans="1:9" x14ac:dyDescent="0.25">
      <c r="A756">
        <v>755</v>
      </c>
      <c r="B756" s="2">
        <v>1323</v>
      </c>
      <c r="C756" s="2">
        <v>1591</v>
      </c>
      <c r="D756" s="2">
        <v>680</v>
      </c>
      <c r="E756" s="1">
        <v>85720</v>
      </c>
      <c r="F756" s="1">
        <f>Table1[[#This Row],[Store_Sales]]/(Table1[[#This Row],[Store_Area]]*9)</f>
        <v>7.1991265642059297</v>
      </c>
      <c r="G756" s="2" t="str" cm="1">
        <f t="array" ref="G75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56" s="2" t="str" cm="1">
        <f t="array" ref="H75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56" s="2">
        <f>Table1[[#This Row],[Items_Available]]*Table1[[#This Row],[Store_Area]]</f>
        <v>2104893</v>
      </c>
    </row>
    <row r="757" spans="1:9" x14ac:dyDescent="0.25">
      <c r="A757">
        <v>756</v>
      </c>
      <c r="B757" s="2">
        <v>1385</v>
      </c>
      <c r="C757" s="2">
        <v>1643</v>
      </c>
      <c r="D757" s="2">
        <v>740</v>
      </c>
      <c r="E757" s="1">
        <v>70940</v>
      </c>
      <c r="F757" s="1">
        <f>Table1[[#This Row],[Store_Sales]]/(Table1[[#This Row],[Store_Area]]*9)</f>
        <v>5.691135178499799</v>
      </c>
      <c r="G757" s="2" t="str" cm="1">
        <f t="array" ref="G75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57" s="2" t="str" cm="1">
        <f t="array" ref="H75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57" s="2">
        <f>Table1[[#This Row],[Items_Available]]*Table1[[#This Row],[Store_Area]]</f>
        <v>2275555</v>
      </c>
    </row>
    <row r="758" spans="1:9" x14ac:dyDescent="0.25">
      <c r="A758">
        <v>757</v>
      </c>
      <c r="B758" s="2">
        <v>1250</v>
      </c>
      <c r="C758" s="2">
        <v>1506</v>
      </c>
      <c r="D758" s="2">
        <v>990</v>
      </c>
      <c r="E758" s="1">
        <v>62420</v>
      </c>
      <c r="F758" s="1">
        <f>Table1[[#This Row],[Store_Sales]]/(Table1[[#This Row],[Store_Area]]*9)</f>
        <v>5.5484444444444447</v>
      </c>
      <c r="G758" s="2" t="str" cm="1">
        <f t="array" ref="G75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58" s="2" t="str" cm="1">
        <f t="array" ref="H75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58" s="2">
        <f>Table1[[#This Row],[Items_Available]]*Table1[[#This Row],[Store_Area]]</f>
        <v>1882500</v>
      </c>
    </row>
    <row r="759" spans="1:9" x14ac:dyDescent="0.25">
      <c r="A759">
        <v>758</v>
      </c>
      <c r="B759" s="2">
        <v>1389</v>
      </c>
      <c r="C759" s="2">
        <v>1683</v>
      </c>
      <c r="D759" s="2">
        <v>680</v>
      </c>
      <c r="E759" s="1">
        <v>56880</v>
      </c>
      <c r="F759" s="1">
        <f>Table1[[#This Row],[Store_Sales]]/(Table1[[#This Row],[Store_Area]]*9)</f>
        <v>4.5500359971202302</v>
      </c>
      <c r="G759" s="2" t="str" cm="1">
        <f t="array" ref="G75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59" s="2" t="str" cm="1">
        <f t="array" ref="H75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59" s="2">
        <f>Table1[[#This Row],[Items_Available]]*Table1[[#This Row],[Store_Area]]</f>
        <v>2337687</v>
      </c>
    </row>
    <row r="760" spans="1:9" x14ac:dyDescent="0.25">
      <c r="A760">
        <v>759</v>
      </c>
      <c r="B760" s="2">
        <v>1486</v>
      </c>
      <c r="C760" s="2">
        <v>1758</v>
      </c>
      <c r="D760" s="2">
        <v>820</v>
      </c>
      <c r="E760" s="1">
        <v>101820</v>
      </c>
      <c r="F760" s="1">
        <f>Table1[[#This Row],[Store_Sales]]/(Table1[[#This Row],[Store_Area]]*9)</f>
        <v>7.6132794975325258</v>
      </c>
      <c r="G760" s="2" t="str" cm="1">
        <f t="array" ref="G76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60" s="2" t="str" cm="1">
        <f t="array" ref="H76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60" s="2">
        <f>Table1[[#This Row],[Items_Available]]*Table1[[#This Row],[Store_Area]]</f>
        <v>2612388</v>
      </c>
    </row>
    <row r="761" spans="1:9" x14ac:dyDescent="0.25">
      <c r="A761">
        <v>760</v>
      </c>
      <c r="B761" s="2">
        <v>1655</v>
      </c>
      <c r="C761" s="2">
        <v>1993</v>
      </c>
      <c r="D761" s="2">
        <v>440</v>
      </c>
      <c r="E761" s="1">
        <v>86890</v>
      </c>
      <c r="F761" s="1">
        <f>Table1[[#This Row],[Store_Sales]]/(Table1[[#This Row],[Store_Area]]*9)</f>
        <v>5.8335011748909027</v>
      </c>
      <c r="G761" s="2" t="str" cm="1">
        <f t="array" ref="G76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61" s="2" t="str" cm="1">
        <f t="array" ref="H76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61" s="2">
        <f>Table1[[#This Row],[Items_Available]]*Table1[[#This Row],[Store_Area]]</f>
        <v>3298415</v>
      </c>
    </row>
    <row r="762" spans="1:9" x14ac:dyDescent="0.25">
      <c r="A762">
        <v>761</v>
      </c>
      <c r="B762" s="2">
        <v>1645</v>
      </c>
      <c r="C762" s="2">
        <v>1963</v>
      </c>
      <c r="D762" s="2">
        <v>900</v>
      </c>
      <c r="E762" s="1">
        <v>47300</v>
      </c>
      <c r="F762" s="1">
        <f>Table1[[#This Row],[Store_Sales]]/(Table1[[#This Row],[Store_Area]]*9)</f>
        <v>3.1948665991219181</v>
      </c>
      <c r="G762" s="2" t="str" cm="1">
        <f t="array" ref="G76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62" s="2" t="str" cm="1">
        <f t="array" ref="H76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62" s="2">
        <f>Table1[[#This Row],[Items_Available]]*Table1[[#This Row],[Store_Area]]</f>
        <v>3229135</v>
      </c>
    </row>
    <row r="763" spans="1:9" x14ac:dyDescent="0.25">
      <c r="A763">
        <v>762</v>
      </c>
      <c r="B763" s="2">
        <v>1464</v>
      </c>
      <c r="C763" s="2">
        <v>1771</v>
      </c>
      <c r="D763" s="2">
        <v>1080</v>
      </c>
      <c r="E763" s="1">
        <v>31270</v>
      </c>
      <c r="F763" s="1">
        <f>Table1[[#This Row],[Store_Sales]]/(Table1[[#This Row],[Store_Area]]*9)</f>
        <v>2.3732544019429267</v>
      </c>
      <c r="G763" s="2" t="str" cm="1">
        <f t="array" ref="G76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63" s="2" t="str" cm="1">
        <f t="array" ref="H76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63" s="2">
        <f>Table1[[#This Row],[Items_Available]]*Table1[[#This Row],[Store_Area]]</f>
        <v>2592744</v>
      </c>
    </row>
    <row r="764" spans="1:9" x14ac:dyDescent="0.25">
      <c r="A764">
        <v>763</v>
      </c>
      <c r="B764" s="2">
        <v>1197</v>
      </c>
      <c r="C764" s="2">
        <v>1428</v>
      </c>
      <c r="D764" s="2">
        <v>830</v>
      </c>
      <c r="E764" s="1">
        <v>65410</v>
      </c>
      <c r="F764" s="1">
        <f>Table1[[#This Row],[Store_Sales]]/(Table1[[#This Row],[Store_Area]]*9)</f>
        <v>6.0716606330641421</v>
      </c>
      <c r="G764" s="2" t="str" cm="1">
        <f t="array" ref="G76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64" s="2" t="str" cm="1">
        <f t="array" ref="H76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64" s="2">
        <f>Table1[[#This Row],[Items_Available]]*Table1[[#This Row],[Store_Area]]</f>
        <v>1709316</v>
      </c>
    </row>
    <row r="765" spans="1:9" x14ac:dyDescent="0.25">
      <c r="A765">
        <v>764</v>
      </c>
      <c r="B765" s="2">
        <v>1878</v>
      </c>
      <c r="C765" s="2">
        <v>2264</v>
      </c>
      <c r="D765" s="2">
        <v>310</v>
      </c>
      <c r="E765" s="1">
        <v>54200</v>
      </c>
      <c r="F765" s="1">
        <f>Table1[[#This Row],[Store_Sales]]/(Table1[[#This Row],[Store_Area]]*9)</f>
        <v>3.2067210980949001</v>
      </c>
      <c r="G765" s="2" t="str" cm="1">
        <f t="array" ref="G76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65" s="2" t="str" cm="1">
        <f t="array" ref="H76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65" s="2">
        <f>Table1[[#This Row],[Items_Available]]*Table1[[#This Row],[Store_Area]]</f>
        <v>4251792</v>
      </c>
    </row>
    <row r="766" spans="1:9" x14ac:dyDescent="0.25">
      <c r="A766">
        <v>765</v>
      </c>
      <c r="B766" s="2">
        <v>1150</v>
      </c>
      <c r="C766" s="2">
        <v>1378</v>
      </c>
      <c r="D766" s="2">
        <v>730</v>
      </c>
      <c r="E766" s="1">
        <v>67390</v>
      </c>
      <c r="F766" s="1">
        <f>Table1[[#This Row],[Store_Sales]]/(Table1[[#This Row],[Store_Area]]*9)</f>
        <v>6.5111111111111111</v>
      </c>
      <c r="G766" s="2" t="str" cm="1">
        <f t="array" ref="G76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66" s="2" t="str" cm="1">
        <f t="array" ref="H76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66" s="2">
        <f>Table1[[#This Row],[Items_Available]]*Table1[[#This Row],[Store_Area]]</f>
        <v>1584700</v>
      </c>
    </row>
    <row r="767" spans="1:9" x14ac:dyDescent="0.25">
      <c r="A767">
        <v>766</v>
      </c>
      <c r="B767" s="2">
        <v>1562</v>
      </c>
      <c r="C767" s="2">
        <v>1881</v>
      </c>
      <c r="D767" s="2">
        <v>740</v>
      </c>
      <c r="E767" s="1">
        <v>54530</v>
      </c>
      <c r="F767" s="1">
        <f>Table1[[#This Row],[Store_Sales]]/(Table1[[#This Row],[Store_Area]]*9)</f>
        <v>3.8789301465357804</v>
      </c>
      <c r="G767" s="2" t="str" cm="1">
        <f t="array" ref="G76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67" s="2" t="str" cm="1">
        <f t="array" ref="H76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67" s="2">
        <f>Table1[[#This Row],[Items_Available]]*Table1[[#This Row],[Store_Area]]</f>
        <v>2938122</v>
      </c>
    </row>
    <row r="768" spans="1:9" x14ac:dyDescent="0.25">
      <c r="A768">
        <v>767</v>
      </c>
      <c r="B768" s="2">
        <v>1596</v>
      </c>
      <c r="C768" s="2">
        <v>1939</v>
      </c>
      <c r="D768" s="2">
        <v>960</v>
      </c>
      <c r="E768" s="1">
        <v>79760</v>
      </c>
      <c r="F768" s="1">
        <f>Table1[[#This Row],[Store_Sales]]/(Table1[[#This Row],[Store_Area]]*9)</f>
        <v>5.552770815928711</v>
      </c>
      <c r="G768" s="2" t="str" cm="1">
        <f t="array" ref="G76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68" s="2" t="str" cm="1">
        <f t="array" ref="H76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68" s="2">
        <f>Table1[[#This Row],[Items_Available]]*Table1[[#This Row],[Store_Area]]</f>
        <v>3094644</v>
      </c>
    </row>
    <row r="769" spans="1:9" x14ac:dyDescent="0.25">
      <c r="A769">
        <v>768</v>
      </c>
      <c r="B769" s="2">
        <v>1119</v>
      </c>
      <c r="C769" s="2">
        <v>1345</v>
      </c>
      <c r="D769" s="2">
        <v>790</v>
      </c>
      <c r="E769" s="1">
        <v>78060</v>
      </c>
      <c r="F769" s="1">
        <f>Table1[[#This Row],[Store_Sales]]/(Table1[[#This Row],[Store_Area]]*9)</f>
        <v>7.7509681263032473</v>
      </c>
      <c r="G769" s="2" t="str" cm="1">
        <f t="array" ref="G76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69" s="2" t="str" cm="1">
        <f t="array" ref="H76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69" s="2">
        <f>Table1[[#This Row],[Items_Available]]*Table1[[#This Row],[Store_Area]]</f>
        <v>1505055</v>
      </c>
    </row>
    <row r="770" spans="1:9" x14ac:dyDescent="0.25">
      <c r="A770">
        <v>769</v>
      </c>
      <c r="B770" s="2">
        <v>1116</v>
      </c>
      <c r="C770" s="2">
        <v>1347</v>
      </c>
      <c r="D770" s="2">
        <v>700</v>
      </c>
      <c r="E770" s="1">
        <v>74080</v>
      </c>
      <c r="F770" s="1">
        <f>Table1[[#This Row],[Store_Sales]]/(Table1[[#This Row],[Store_Area]]*9)</f>
        <v>7.3755475906013537</v>
      </c>
      <c r="G770" s="2" t="str" cm="1">
        <f t="array" ref="G77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70" s="2" t="str" cm="1">
        <f t="array" ref="H77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70" s="2">
        <f>Table1[[#This Row],[Items_Available]]*Table1[[#This Row],[Store_Area]]</f>
        <v>1503252</v>
      </c>
    </row>
    <row r="771" spans="1:9" x14ac:dyDescent="0.25">
      <c r="A771">
        <v>770</v>
      </c>
      <c r="B771" s="2">
        <v>1934</v>
      </c>
      <c r="C771" s="2">
        <v>2349</v>
      </c>
      <c r="D771" s="2">
        <v>750</v>
      </c>
      <c r="E771" s="1">
        <v>52990</v>
      </c>
      <c r="F771" s="1">
        <f>Table1[[#This Row],[Store_Sales]]/(Table1[[#This Row],[Store_Area]]*9)</f>
        <v>3.0443525221188095</v>
      </c>
      <c r="G771" s="2" t="str" cm="1">
        <f t="array" ref="G77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71" s="2" t="str" cm="1">
        <f t="array" ref="H77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71" s="2">
        <f>Table1[[#This Row],[Items_Available]]*Table1[[#This Row],[Store_Area]]</f>
        <v>4542966</v>
      </c>
    </row>
    <row r="772" spans="1:9" x14ac:dyDescent="0.25">
      <c r="A772">
        <v>771</v>
      </c>
      <c r="B772" s="2">
        <v>1299</v>
      </c>
      <c r="C772" s="2">
        <v>1540</v>
      </c>
      <c r="D772" s="2">
        <v>590</v>
      </c>
      <c r="E772" s="1">
        <v>70580</v>
      </c>
      <c r="F772" s="1">
        <f>Table1[[#This Row],[Store_Sales]]/(Table1[[#This Row],[Store_Area]]*9)</f>
        <v>6.0371225729193396</v>
      </c>
      <c r="G772" s="2" t="str" cm="1">
        <f t="array" ref="G77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72" s="2" t="str" cm="1">
        <f t="array" ref="H77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72" s="2">
        <f>Table1[[#This Row],[Items_Available]]*Table1[[#This Row],[Store_Area]]</f>
        <v>2000460</v>
      </c>
    </row>
    <row r="773" spans="1:9" x14ac:dyDescent="0.25">
      <c r="A773">
        <v>772</v>
      </c>
      <c r="B773" s="2">
        <v>1417</v>
      </c>
      <c r="C773" s="2">
        <v>1689</v>
      </c>
      <c r="D773" s="2">
        <v>570</v>
      </c>
      <c r="E773" s="1">
        <v>34310</v>
      </c>
      <c r="F773" s="1">
        <f>Table1[[#This Row],[Store_Sales]]/(Table1[[#This Row],[Store_Area]]*9)</f>
        <v>2.6903473692464517</v>
      </c>
      <c r="G773" s="2" t="str" cm="1">
        <f t="array" ref="G77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73" s="2" t="str" cm="1">
        <f t="array" ref="H77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73" s="2">
        <f>Table1[[#This Row],[Items_Available]]*Table1[[#This Row],[Store_Area]]</f>
        <v>2393313</v>
      </c>
    </row>
    <row r="774" spans="1:9" x14ac:dyDescent="0.25">
      <c r="A774">
        <v>773</v>
      </c>
      <c r="B774" s="2">
        <v>1235</v>
      </c>
      <c r="C774" s="2">
        <v>1503</v>
      </c>
      <c r="D774" s="2">
        <v>660</v>
      </c>
      <c r="E774" s="1">
        <v>74160</v>
      </c>
      <c r="F774" s="1">
        <f>Table1[[#This Row],[Store_Sales]]/(Table1[[#This Row],[Store_Area]]*9)</f>
        <v>6.6720647773279351</v>
      </c>
      <c r="G774" s="2" t="str" cm="1">
        <f t="array" ref="G77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74" s="2" t="str" cm="1">
        <f t="array" ref="H77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74" s="2">
        <f>Table1[[#This Row],[Items_Available]]*Table1[[#This Row],[Store_Area]]</f>
        <v>1856205</v>
      </c>
    </row>
    <row r="775" spans="1:9" x14ac:dyDescent="0.25">
      <c r="A775">
        <v>774</v>
      </c>
      <c r="B775" s="2">
        <v>1497</v>
      </c>
      <c r="C775" s="2">
        <v>1815</v>
      </c>
      <c r="D775" s="2">
        <v>700</v>
      </c>
      <c r="E775" s="1">
        <v>59190</v>
      </c>
      <c r="F775" s="1">
        <f>Table1[[#This Row],[Store_Sales]]/(Table1[[#This Row],[Store_Area]]*9)</f>
        <v>4.3932309062569583</v>
      </c>
      <c r="G775" s="2" t="str" cm="1">
        <f t="array" ref="G77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75" s="2" t="str" cm="1">
        <f t="array" ref="H77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75" s="2">
        <f>Table1[[#This Row],[Items_Available]]*Table1[[#This Row],[Store_Area]]</f>
        <v>2717055</v>
      </c>
    </row>
    <row r="776" spans="1:9" x14ac:dyDescent="0.25">
      <c r="A776">
        <v>775</v>
      </c>
      <c r="B776" s="2">
        <v>1430</v>
      </c>
      <c r="C776" s="2">
        <v>1704</v>
      </c>
      <c r="D776" s="2">
        <v>1070</v>
      </c>
      <c r="E776" s="1">
        <v>43370</v>
      </c>
      <c r="F776" s="1">
        <f>Table1[[#This Row],[Store_Sales]]/(Table1[[#This Row],[Store_Area]]*9)</f>
        <v>3.3698523698523699</v>
      </c>
      <c r="G776" s="2" t="str" cm="1">
        <f t="array" ref="G77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76" s="2" t="str" cm="1">
        <f t="array" ref="H77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76" s="2">
        <f>Table1[[#This Row],[Items_Available]]*Table1[[#This Row],[Store_Area]]</f>
        <v>2436720</v>
      </c>
    </row>
    <row r="777" spans="1:9" x14ac:dyDescent="0.25">
      <c r="A777">
        <v>776</v>
      </c>
      <c r="B777" s="2">
        <v>1537</v>
      </c>
      <c r="C777" s="2">
        <v>1877</v>
      </c>
      <c r="D777" s="2">
        <v>660</v>
      </c>
      <c r="E777" s="1">
        <v>17670</v>
      </c>
      <c r="F777" s="1">
        <f>Table1[[#This Row],[Store_Sales]]/(Table1[[#This Row],[Store_Area]]*9)</f>
        <v>1.2773801778356104</v>
      </c>
      <c r="G777" s="2" t="str" cm="1">
        <f t="array" ref="G77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77" s="2" t="str" cm="1">
        <f t="array" ref="H77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77" s="2">
        <f>Table1[[#This Row],[Items_Available]]*Table1[[#This Row],[Store_Area]]</f>
        <v>2884949</v>
      </c>
    </row>
    <row r="778" spans="1:9" x14ac:dyDescent="0.25">
      <c r="A778">
        <v>777</v>
      </c>
      <c r="B778" s="2">
        <v>1444</v>
      </c>
      <c r="C778" s="2">
        <v>1742</v>
      </c>
      <c r="D778" s="2">
        <v>840</v>
      </c>
      <c r="E778" s="1">
        <v>56710</v>
      </c>
      <c r="F778" s="1">
        <f>Table1[[#This Row],[Store_Sales]]/(Table1[[#This Row],[Store_Area]]*9)</f>
        <v>4.3636503539550633</v>
      </c>
      <c r="G778" s="2" t="str" cm="1">
        <f t="array" ref="G77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78" s="2" t="str" cm="1">
        <f t="array" ref="H77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78" s="2">
        <f>Table1[[#This Row],[Items_Available]]*Table1[[#This Row],[Store_Area]]</f>
        <v>2515448</v>
      </c>
    </row>
    <row r="779" spans="1:9" x14ac:dyDescent="0.25">
      <c r="A779">
        <v>778</v>
      </c>
      <c r="B779" s="2">
        <v>1477</v>
      </c>
      <c r="C779" s="2">
        <v>1798</v>
      </c>
      <c r="D779" s="2">
        <v>850</v>
      </c>
      <c r="E779" s="1">
        <v>59820</v>
      </c>
      <c r="F779" s="1">
        <f>Table1[[#This Row],[Store_Sales]]/(Table1[[#This Row],[Store_Area]]*9)</f>
        <v>4.5001128413450688</v>
      </c>
      <c r="G779" s="2" t="str" cm="1">
        <f t="array" ref="G77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79" s="2" t="str" cm="1">
        <f t="array" ref="H77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79" s="2">
        <f>Table1[[#This Row],[Items_Available]]*Table1[[#This Row],[Store_Area]]</f>
        <v>2655646</v>
      </c>
    </row>
    <row r="780" spans="1:9" x14ac:dyDescent="0.25">
      <c r="A780">
        <v>779</v>
      </c>
      <c r="B780" s="2">
        <v>1041</v>
      </c>
      <c r="C780" s="2">
        <v>1246</v>
      </c>
      <c r="D780" s="2">
        <v>600</v>
      </c>
      <c r="E780" s="1">
        <v>36190</v>
      </c>
      <c r="F780" s="1">
        <f>Table1[[#This Row],[Store_Sales]]/(Table1[[#This Row],[Store_Area]]*9)</f>
        <v>3.8627388195111538</v>
      </c>
      <c r="G780" s="2" t="str" cm="1">
        <f t="array" ref="G78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80" s="2" t="str" cm="1">
        <f t="array" ref="H78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80" s="2">
        <f>Table1[[#This Row],[Items_Available]]*Table1[[#This Row],[Store_Area]]</f>
        <v>1297086</v>
      </c>
    </row>
    <row r="781" spans="1:9" x14ac:dyDescent="0.25">
      <c r="A781">
        <v>780</v>
      </c>
      <c r="B781" s="2">
        <v>1226</v>
      </c>
      <c r="C781" s="2">
        <v>1472</v>
      </c>
      <c r="D781" s="2">
        <v>710</v>
      </c>
      <c r="E781" s="1">
        <v>60440</v>
      </c>
      <c r="F781" s="1">
        <f>Table1[[#This Row],[Store_Sales]]/(Table1[[#This Row],[Store_Area]]*9)</f>
        <v>5.4776146456407471</v>
      </c>
      <c r="G781" s="2" t="str" cm="1">
        <f t="array" ref="G78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81" s="2" t="str" cm="1">
        <f t="array" ref="H78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81" s="2">
        <f>Table1[[#This Row],[Items_Available]]*Table1[[#This Row],[Store_Area]]</f>
        <v>1804672</v>
      </c>
    </row>
    <row r="782" spans="1:9" x14ac:dyDescent="0.25">
      <c r="A782">
        <v>781</v>
      </c>
      <c r="B782" s="2">
        <v>1489</v>
      </c>
      <c r="C782" s="2">
        <v>1783</v>
      </c>
      <c r="D782" s="2">
        <v>450</v>
      </c>
      <c r="E782" s="1">
        <v>75300</v>
      </c>
      <c r="F782" s="1">
        <f>Table1[[#This Row],[Store_Sales]]/(Table1[[#This Row],[Store_Area]]*9)</f>
        <v>5.6189836579359751</v>
      </c>
      <c r="G782" s="2" t="str" cm="1">
        <f t="array" ref="G78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82" s="2" t="str" cm="1">
        <f t="array" ref="H78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82" s="2">
        <f>Table1[[#This Row],[Items_Available]]*Table1[[#This Row],[Store_Area]]</f>
        <v>2654887</v>
      </c>
    </row>
    <row r="783" spans="1:9" x14ac:dyDescent="0.25">
      <c r="A783">
        <v>782</v>
      </c>
      <c r="B783" s="2">
        <v>1549</v>
      </c>
      <c r="C783" s="2">
        <v>1871</v>
      </c>
      <c r="D783" s="2">
        <v>740</v>
      </c>
      <c r="E783" s="1">
        <v>74080</v>
      </c>
      <c r="F783" s="1">
        <f>Table1[[#This Row],[Store_Sales]]/(Table1[[#This Row],[Store_Area]]*9)</f>
        <v>5.3138225378380319</v>
      </c>
      <c r="G783" s="2" t="str" cm="1">
        <f t="array" ref="G78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83" s="2" t="str" cm="1">
        <f t="array" ref="H78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83" s="2">
        <f>Table1[[#This Row],[Items_Available]]*Table1[[#This Row],[Store_Area]]</f>
        <v>2898179</v>
      </c>
    </row>
    <row r="784" spans="1:9" x14ac:dyDescent="0.25">
      <c r="A784">
        <v>783</v>
      </c>
      <c r="B784" s="2">
        <v>1073</v>
      </c>
      <c r="C784" s="2">
        <v>1280</v>
      </c>
      <c r="D784" s="2">
        <v>1240</v>
      </c>
      <c r="E784" s="1">
        <v>60440</v>
      </c>
      <c r="F784" s="1">
        <f>Table1[[#This Row],[Store_Sales]]/(Table1[[#This Row],[Store_Area]]*9)</f>
        <v>6.2586724655690169</v>
      </c>
      <c r="G784" s="2" t="str" cm="1">
        <f t="array" ref="G78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84" s="2" t="str" cm="1">
        <f t="array" ref="H78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84" s="2">
        <f>Table1[[#This Row],[Items_Available]]*Table1[[#This Row],[Store_Area]]</f>
        <v>1373440</v>
      </c>
    </row>
    <row r="785" spans="1:9" x14ac:dyDescent="0.25">
      <c r="A785">
        <v>784</v>
      </c>
      <c r="B785" s="2">
        <v>1473</v>
      </c>
      <c r="C785" s="2">
        <v>1785</v>
      </c>
      <c r="D785" s="2">
        <v>570</v>
      </c>
      <c r="E785" s="1">
        <v>80720</v>
      </c>
      <c r="F785" s="1">
        <f>Table1[[#This Row],[Store_Sales]]/(Table1[[#This Row],[Store_Area]]*9)</f>
        <v>6.0888587161499581</v>
      </c>
      <c r="G785" s="2" t="str" cm="1">
        <f t="array" ref="G78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85" s="2" t="str" cm="1">
        <f t="array" ref="H78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85" s="2">
        <f>Table1[[#This Row],[Items_Available]]*Table1[[#This Row],[Store_Area]]</f>
        <v>2629305</v>
      </c>
    </row>
    <row r="786" spans="1:9" x14ac:dyDescent="0.25">
      <c r="A786">
        <v>785</v>
      </c>
      <c r="B786" s="2">
        <v>2013</v>
      </c>
      <c r="C786" s="2">
        <v>2396</v>
      </c>
      <c r="D786" s="2">
        <v>580</v>
      </c>
      <c r="E786" s="1">
        <v>47060</v>
      </c>
      <c r="F786" s="1">
        <f>Table1[[#This Row],[Store_Sales]]/(Table1[[#This Row],[Store_Area]]*9)</f>
        <v>2.5975603024783354</v>
      </c>
      <c r="G786" s="2" t="str" cm="1">
        <f t="array" ref="G78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86" s="2" t="str" cm="1">
        <f t="array" ref="H78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86" s="2">
        <f>Table1[[#This Row],[Items_Available]]*Table1[[#This Row],[Store_Area]]</f>
        <v>4823148</v>
      </c>
    </row>
    <row r="787" spans="1:9" x14ac:dyDescent="0.25">
      <c r="A787">
        <v>786</v>
      </c>
      <c r="B787" s="2">
        <v>1975</v>
      </c>
      <c r="C787" s="2">
        <v>2368</v>
      </c>
      <c r="D787" s="2">
        <v>450</v>
      </c>
      <c r="E787" s="1">
        <v>86830</v>
      </c>
      <c r="F787" s="1">
        <f>Table1[[#This Row],[Store_Sales]]/(Table1[[#This Row],[Store_Area]]*9)</f>
        <v>4.8849507735583684</v>
      </c>
      <c r="G787" s="2" t="str" cm="1">
        <f t="array" ref="G78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87" s="2" t="str" cm="1">
        <f t="array" ref="H78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87" s="2">
        <f>Table1[[#This Row],[Items_Available]]*Table1[[#This Row],[Store_Area]]</f>
        <v>4676800</v>
      </c>
    </row>
    <row r="788" spans="1:9" x14ac:dyDescent="0.25">
      <c r="A788">
        <v>787</v>
      </c>
      <c r="B788" s="2">
        <v>1561</v>
      </c>
      <c r="C788" s="2">
        <v>1877</v>
      </c>
      <c r="D788" s="2">
        <v>790</v>
      </c>
      <c r="E788" s="1">
        <v>56790</v>
      </c>
      <c r="F788" s="1">
        <f>Table1[[#This Row],[Store_Sales]]/(Table1[[#This Row],[Store_Area]]*9)</f>
        <v>4.0422805893657916</v>
      </c>
      <c r="G788" s="2" t="str" cm="1">
        <f t="array" ref="G78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88" s="2" t="str" cm="1">
        <f t="array" ref="H78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88" s="2">
        <f>Table1[[#This Row],[Items_Available]]*Table1[[#This Row],[Store_Area]]</f>
        <v>2929997</v>
      </c>
    </row>
    <row r="789" spans="1:9" x14ac:dyDescent="0.25">
      <c r="A789">
        <v>788</v>
      </c>
      <c r="B789" s="2">
        <v>1427</v>
      </c>
      <c r="C789" s="2">
        <v>1723</v>
      </c>
      <c r="D789" s="2">
        <v>1040</v>
      </c>
      <c r="E789" s="1">
        <v>67090</v>
      </c>
      <c r="F789" s="1">
        <f>Table1[[#This Row],[Store_Sales]]/(Table1[[#This Row],[Store_Area]]*9)</f>
        <v>5.2238573542007316</v>
      </c>
      <c r="G789" s="2" t="str" cm="1">
        <f t="array" ref="G78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89" s="2" t="str" cm="1">
        <f t="array" ref="H78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89" s="2">
        <f>Table1[[#This Row],[Items_Available]]*Table1[[#This Row],[Store_Area]]</f>
        <v>2458721</v>
      </c>
    </row>
    <row r="790" spans="1:9" x14ac:dyDescent="0.25">
      <c r="A790">
        <v>789</v>
      </c>
      <c r="B790" s="2">
        <v>1441</v>
      </c>
      <c r="C790" s="2">
        <v>1747</v>
      </c>
      <c r="D790" s="2">
        <v>670</v>
      </c>
      <c r="E790" s="1">
        <v>44370</v>
      </c>
      <c r="F790" s="1">
        <f>Table1[[#This Row],[Store_Sales]]/(Table1[[#This Row],[Store_Area]]*9)</f>
        <v>3.4212352532963219</v>
      </c>
      <c r="G790" s="2" t="str" cm="1">
        <f t="array" ref="G79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90" s="2" t="str" cm="1">
        <f t="array" ref="H79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90" s="2">
        <f>Table1[[#This Row],[Items_Available]]*Table1[[#This Row],[Store_Area]]</f>
        <v>2517427</v>
      </c>
    </row>
    <row r="791" spans="1:9" x14ac:dyDescent="0.25">
      <c r="A791">
        <v>790</v>
      </c>
      <c r="B791" s="2">
        <v>1275</v>
      </c>
      <c r="C791" s="2">
        <v>1548</v>
      </c>
      <c r="D791" s="2">
        <v>370</v>
      </c>
      <c r="E791" s="1">
        <v>82970</v>
      </c>
      <c r="F791" s="1">
        <f>Table1[[#This Row],[Store_Sales]]/(Table1[[#This Row],[Store_Area]]*9)</f>
        <v>7.2305010893246191</v>
      </c>
      <c r="G791" s="2" t="str" cm="1">
        <f t="array" ref="G79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91" s="2" t="str" cm="1">
        <f t="array" ref="H79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91" s="2">
        <f>Table1[[#This Row],[Items_Available]]*Table1[[#This Row],[Store_Area]]</f>
        <v>1973700</v>
      </c>
    </row>
    <row r="792" spans="1:9" x14ac:dyDescent="0.25">
      <c r="A792">
        <v>791</v>
      </c>
      <c r="B792" s="2">
        <v>1574</v>
      </c>
      <c r="C792" s="2">
        <v>1876</v>
      </c>
      <c r="D792" s="2">
        <v>620</v>
      </c>
      <c r="E792" s="1">
        <v>56230</v>
      </c>
      <c r="F792" s="1">
        <f>Table1[[#This Row],[Store_Sales]]/(Table1[[#This Row],[Store_Area]]*9)</f>
        <v>3.9693632641536074</v>
      </c>
      <c r="G792" s="2" t="str" cm="1">
        <f t="array" ref="G79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92" s="2" t="str" cm="1">
        <f t="array" ref="H79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92" s="2">
        <f>Table1[[#This Row],[Items_Available]]*Table1[[#This Row],[Store_Area]]</f>
        <v>2952824</v>
      </c>
    </row>
    <row r="793" spans="1:9" x14ac:dyDescent="0.25">
      <c r="A793">
        <v>792</v>
      </c>
      <c r="B793" s="2">
        <v>1511</v>
      </c>
      <c r="C793" s="2">
        <v>1791</v>
      </c>
      <c r="D793" s="2">
        <v>1010</v>
      </c>
      <c r="E793" s="1">
        <v>53760</v>
      </c>
      <c r="F793" s="1">
        <f>Table1[[#This Row],[Store_Sales]]/(Table1[[#This Row],[Store_Area]]*9)</f>
        <v>3.9532318552834766</v>
      </c>
      <c r="G793" s="2" t="str" cm="1">
        <f t="array" ref="G79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93" s="2" t="str" cm="1">
        <f t="array" ref="H79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93" s="2">
        <f>Table1[[#This Row],[Items_Available]]*Table1[[#This Row],[Store_Area]]</f>
        <v>2706201</v>
      </c>
    </row>
    <row r="794" spans="1:9" x14ac:dyDescent="0.25">
      <c r="A794">
        <v>793</v>
      </c>
      <c r="B794" s="2">
        <v>1428</v>
      </c>
      <c r="C794" s="2">
        <v>1713</v>
      </c>
      <c r="D794" s="2">
        <v>550</v>
      </c>
      <c r="E794" s="1">
        <v>55390</v>
      </c>
      <c r="F794" s="1">
        <f>Table1[[#This Row],[Store_Sales]]/(Table1[[#This Row],[Store_Area]]*9)</f>
        <v>4.3098350451291632</v>
      </c>
      <c r="G794" s="2" t="str" cm="1">
        <f t="array" ref="G79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94" s="2" t="str" cm="1">
        <f t="array" ref="H79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94" s="2">
        <f>Table1[[#This Row],[Items_Available]]*Table1[[#This Row],[Store_Area]]</f>
        <v>2446164</v>
      </c>
    </row>
    <row r="795" spans="1:9" x14ac:dyDescent="0.25">
      <c r="A795">
        <v>794</v>
      </c>
      <c r="B795" s="2">
        <v>1388</v>
      </c>
      <c r="C795" s="2">
        <v>1672</v>
      </c>
      <c r="D795" s="2">
        <v>800</v>
      </c>
      <c r="E795" s="1">
        <v>73500</v>
      </c>
      <c r="F795" s="1">
        <f>Table1[[#This Row],[Store_Sales]]/(Table1[[#This Row],[Store_Area]]*9)</f>
        <v>5.8837656099903937</v>
      </c>
      <c r="G795" s="2" t="str" cm="1">
        <f t="array" ref="G79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95" s="2" t="str" cm="1">
        <f t="array" ref="H79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95" s="2">
        <f>Table1[[#This Row],[Items_Available]]*Table1[[#This Row],[Store_Area]]</f>
        <v>2320736</v>
      </c>
    </row>
    <row r="796" spans="1:9" x14ac:dyDescent="0.25">
      <c r="A796">
        <v>795</v>
      </c>
      <c r="B796" s="2">
        <v>1057</v>
      </c>
      <c r="C796" s="2">
        <v>1280</v>
      </c>
      <c r="D796" s="2">
        <v>610</v>
      </c>
      <c r="E796" s="1">
        <v>41050</v>
      </c>
      <c r="F796" s="1">
        <f>Table1[[#This Row],[Store_Sales]]/(Table1[[#This Row],[Store_Area]]*9)</f>
        <v>4.3151476926311361</v>
      </c>
      <c r="G796" s="2" t="str" cm="1">
        <f t="array" ref="G79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96" s="2" t="str" cm="1">
        <f t="array" ref="H79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96" s="2">
        <f>Table1[[#This Row],[Items_Available]]*Table1[[#This Row],[Store_Area]]</f>
        <v>1352960</v>
      </c>
    </row>
    <row r="797" spans="1:9" x14ac:dyDescent="0.25">
      <c r="A797">
        <v>796</v>
      </c>
      <c r="B797" s="2">
        <v>1440</v>
      </c>
      <c r="C797" s="2">
        <v>1747</v>
      </c>
      <c r="D797" s="2">
        <v>1090</v>
      </c>
      <c r="E797" s="1">
        <v>67320</v>
      </c>
      <c r="F797" s="1">
        <f>Table1[[#This Row],[Store_Sales]]/(Table1[[#This Row],[Store_Area]]*9)</f>
        <v>5.1944444444444446</v>
      </c>
      <c r="G797" s="2" t="str" cm="1">
        <f t="array" ref="G79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97" s="2" t="str" cm="1">
        <f t="array" ref="H79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97" s="2">
        <f>Table1[[#This Row],[Items_Available]]*Table1[[#This Row],[Store_Area]]</f>
        <v>2515680</v>
      </c>
    </row>
    <row r="798" spans="1:9" x14ac:dyDescent="0.25">
      <c r="A798">
        <v>797</v>
      </c>
      <c r="B798" s="2">
        <v>1349</v>
      </c>
      <c r="C798" s="2">
        <v>1610</v>
      </c>
      <c r="D798" s="2">
        <v>700</v>
      </c>
      <c r="E798" s="1">
        <v>65890</v>
      </c>
      <c r="F798" s="1">
        <f>Table1[[#This Row],[Store_Sales]]/(Table1[[#This Row],[Store_Area]]*9)</f>
        <v>5.4270653158718396</v>
      </c>
      <c r="G798" s="2" t="str" cm="1">
        <f t="array" ref="G79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98" s="2" t="str" cm="1">
        <f t="array" ref="H79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98" s="2">
        <f>Table1[[#This Row],[Items_Available]]*Table1[[#This Row],[Store_Area]]</f>
        <v>2171890</v>
      </c>
    </row>
    <row r="799" spans="1:9" x14ac:dyDescent="0.25">
      <c r="A799">
        <v>798</v>
      </c>
      <c r="B799" s="2">
        <v>1536</v>
      </c>
      <c r="C799" s="2">
        <v>1808</v>
      </c>
      <c r="D799" s="2">
        <v>830</v>
      </c>
      <c r="E799" s="1">
        <v>56380</v>
      </c>
      <c r="F799" s="1">
        <f>Table1[[#This Row],[Store_Sales]]/(Table1[[#This Row],[Store_Area]]*9)</f>
        <v>4.0784143518518521</v>
      </c>
      <c r="G799" s="2" t="str" cm="1">
        <f t="array" ref="G79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99" s="2" t="str" cm="1">
        <f t="array" ref="H79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99" s="2">
        <f>Table1[[#This Row],[Items_Available]]*Table1[[#This Row],[Store_Area]]</f>
        <v>2777088</v>
      </c>
    </row>
    <row r="800" spans="1:9" x14ac:dyDescent="0.25">
      <c r="A800">
        <v>799</v>
      </c>
      <c r="B800" s="2">
        <v>2019</v>
      </c>
      <c r="C800" s="2">
        <v>2420</v>
      </c>
      <c r="D800" s="2">
        <v>850</v>
      </c>
      <c r="E800" s="1">
        <v>85670</v>
      </c>
      <c r="F800" s="1">
        <f>Table1[[#This Row],[Store_Sales]]/(Table1[[#This Row],[Store_Area]]*9)</f>
        <v>4.714655219855814</v>
      </c>
      <c r="G800" s="2" t="str" cm="1">
        <f t="array" ref="G80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00" s="2" t="str" cm="1">
        <f t="array" ref="H80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00" s="2">
        <f>Table1[[#This Row],[Items_Available]]*Table1[[#This Row],[Store_Area]]</f>
        <v>4885980</v>
      </c>
    </row>
    <row r="801" spans="1:9" x14ac:dyDescent="0.25">
      <c r="A801">
        <v>800</v>
      </c>
      <c r="B801" s="2">
        <v>1236</v>
      </c>
      <c r="C801" s="2">
        <v>1508</v>
      </c>
      <c r="D801" s="2">
        <v>1260</v>
      </c>
      <c r="E801" s="1">
        <v>70830</v>
      </c>
      <c r="F801" s="1">
        <f>Table1[[#This Row],[Store_Sales]]/(Table1[[#This Row],[Store_Area]]*9)</f>
        <v>6.3673139158576051</v>
      </c>
      <c r="G801" s="2" t="str" cm="1">
        <f t="array" ref="G80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01" s="2" t="str" cm="1">
        <f t="array" ref="H80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01" s="2">
        <f>Table1[[#This Row],[Items_Available]]*Table1[[#This Row],[Store_Area]]</f>
        <v>1863888</v>
      </c>
    </row>
    <row r="802" spans="1:9" x14ac:dyDescent="0.25">
      <c r="A802">
        <v>801</v>
      </c>
      <c r="B802" s="2">
        <v>1436</v>
      </c>
      <c r="C802" s="2">
        <v>1715</v>
      </c>
      <c r="D802" s="2">
        <v>1030</v>
      </c>
      <c r="E802" s="1">
        <v>48180</v>
      </c>
      <c r="F802" s="1">
        <f>Table1[[#This Row],[Store_Sales]]/(Table1[[#This Row],[Store_Area]]*9)</f>
        <v>3.7279480037140202</v>
      </c>
      <c r="G802" s="2" t="str" cm="1">
        <f t="array" ref="G80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02" s="2" t="str" cm="1">
        <f t="array" ref="H80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02" s="2">
        <f>Table1[[#This Row],[Items_Available]]*Table1[[#This Row],[Store_Area]]</f>
        <v>2462740</v>
      </c>
    </row>
    <row r="803" spans="1:9" x14ac:dyDescent="0.25">
      <c r="A803">
        <v>802</v>
      </c>
      <c r="B803" s="2">
        <v>1862</v>
      </c>
      <c r="C803" s="2">
        <v>2248</v>
      </c>
      <c r="D803" s="2">
        <v>1160</v>
      </c>
      <c r="E803" s="1">
        <v>51910</v>
      </c>
      <c r="F803" s="1">
        <f>Table1[[#This Row],[Store_Sales]]/(Table1[[#This Row],[Store_Area]]*9)</f>
        <v>3.0976250149182478</v>
      </c>
      <c r="G803" s="2" t="str" cm="1">
        <f t="array" ref="G80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03" s="2" t="str" cm="1">
        <f t="array" ref="H80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03" s="2">
        <f>Table1[[#This Row],[Items_Available]]*Table1[[#This Row],[Store_Area]]</f>
        <v>4185776</v>
      </c>
    </row>
    <row r="804" spans="1:9" x14ac:dyDescent="0.25">
      <c r="A804">
        <v>803</v>
      </c>
      <c r="B804" s="2">
        <v>1200</v>
      </c>
      <c r="C804" s="2">
        <v>1442</v>
      </c>
      <c r="D804" s="2">
        <v>880</v>
      </c>
      <c r="E804" s="1">
        <v>44320</v>
      </c>
      <c r="F804" s="1">
        <f>Table1[[#This Row],[Store_Sales]]/(Table1[[#This Row],[Store_Area]]*9)</f>
        <v>4.1037037037037036</v>
      </c>
      <c r="G804" s="2" t="str" cm="1">
        <f t="array" ref="G80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04" s="2" t="str" cm="1">
        <f t="array" ref="H80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04" s="2">
        <f>Table1[[#This Row],[Items_Available]]*Table1[[#This Row],[Store_Area]]</f>
        <v>1730400</v>
      </c>
    </row>
    <row r="805" spans="1:9" x14ac:dyDescent="0.25">
      <c r="A805">
        <v>804</v>
      </c>
      <c r="B805" s="2">
        <v>1360</v>
      </c>
      <c r="C805" s="2">
        <v>1650</v>
      </c>
      <c r="D805" s="2">
        <v>420</v>
      </c>
      <c r="E805" s="1">
        <v>58940</v>
      </c>
      <c r="F805" s="1">
        <f>Table1[[#This Row],[Store_Sales]]/(Table1[[#This Row],[Store_Area]]*9)</f>
        <v>4.8153594771241828</v>
      </c>
      <c r="G805" s="2" t="str" cm="1">
        <f t="array" ref="G80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05" s="2" t="str" cm="1">
        <f t="array" ref="H80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05" s="2">
        <f>Table1[[#This Row],[Items_Available]]*Table1[[#This Row],[Store_Area]]</f>
        <v>2244000</v>
      </c>
    </row>
    <row r="806" spans="1:9" x14ac:dyDescent="0.25">
      <c r="A806">
        <v>805</v>
      </c>
      <c r="B806" s="2">
        <v>1722</v>
      </c>
      <c r="C806" s="2">
        <v>2078</v>
      </c>
      <c r="D806" s="2">
        <v>770</v>
      </c>
      <c r="E806" s="1">
        <v>73610</v>
      </c>
      <c r="F806" s="1">
        <f>Table1[[#This Row],[Store_Sales]]/(Table1[[#This Row],[Store_Area]]*9)</f>
        <v>4.7496451154987742</v>
      </c>
      <c r="G806" s="2" t="str" cm="1">
        <f t="array" ref="G80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06" s="2" t="str" cm="1">
        <f t="array" ref="H80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06" s="2">
        <f>Table1[[#This Row],[Items_Available]]*Table1[[#This Row],[Store_Area]]</f>
        <v>3578316</v>
      </c>
    </row>
    <row r="807" spans="1:9" x14ac:dyDescent="0.25">
      <c r="A807">
        <v>806</v>
      </c>
      <c r="B807" s="2">
        <v>1577</v>
      </c>
      <c r="C807" s="2">
        <v>1902</v>
      </c>
      <c r="D807" s="2">
        <v>910</v>
      </c>
      <c r="E807" s="1">
        <v>54060</v>
      </c>
      <c r="F807" s="1">
        <f>Table1[[#This Row],[Store_Sales]]/(Table1[[#This Row],[Store_Area]]*9)</f>
        <v>3.8089198900866625</v>
      </c>
      <c r="G807" s="2" t="str" cm="1">
        <f t="array" ref="G80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07" s="2" t="str" cm="1">
        <f t="array" ref="H80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07" s="2">
        <f>Table1[[#This Row],[Items_Available]]*Table1[[#This Row],[Store_Area]]</f>
        <v>2999454</v>
      </c>
    </row>
    <row r="808" spans="1:9" x14ac:dyDescent="0.25">
      <c r="A808">
        <v>807</v>
      </c>
      <c r="B808" s="2">
        <v>1850</v>
      </c>
      <c r="C808" s="2">
        <v>2214</v>
      </c>
      <c r="D808" s="2">
        <v>1110</v>
      </c>
      <c r="E808" s="1">
        <v>85000</v>
      </c>
      <c r="F808" s="1">
        <f>Table1[[#This Row],[Store_Sales]]/(Table1[[#This Row],[Store_Area]]*9)</f>
        <v>5.1051051051051051</v>
      </c>
      <c r="G808" s="2" t="str" cm="1">
        <f t="array" ref="G80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08" s="2" t="str" cm="1">
        <f t="array" ref="H80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08" s="2">
        <f>Table1[[#This Row],[Items_Available]]*Table1[[#This Row],[Store_Area]]</f>
        <v>4095900</v>
      </c>
    </row>
    <row r="809" spans="1:9" x14ac:dyDescent="0.25">
      <c r="A809">
        <v>808</v>
      </c>
      <c r="B809" s="2">
        <v>1447</v>
      </c>
      <c r="C809" s="2">
        <v>1730</v>
      </c>
      <c r="D809" s="2">
        <v>510</v>
      </c>
      <c r="E809" s="1">
        <v>49030</v>
      </c>
      <c r="F809" s="1">
        <f>Table1[[#This Row],[Store_Sales]]/(Table1[[#This Row],[Store_Area]]*9)</f>
        <v>3.7648775243799433</v>
      </c>
      <c r="G809" s="2" t="str" cm="1">
        <f t="array" ref="G80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09" s="2" t="str" cm="1">
        <f t="array" ref="H80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09" s="2">
        <f>Table1[[#This Row],[Items_Available]]*Table1[[#This Row],[Store_Area]]</f>
        <v>2503310</v>
      </c>
    </row>
    <row r="810" spans="1:9" x14ac:dyDescent="0.25">
      <c r="A810">
        <v>809</v>
      </c>
      <c r="B810" s="2">
        <v>1496</v>
      </c>
      <c r="C810" s="2">
        <v>1800</v>
      </c>
      <c r="D810" s="2">
        <v>780</v>
      </c>
      <c r="E810" s="1">
        <v>63300</v>
      </c>
      <c r="F810" s="1">
        <f>Table1[[#This Row],[Store_Sales]]/(Table1[[#This Row],[Store_Area]]*9)</f>
        <v>4.7014260249554365</v>
      </c>
      <c r="G810" s="2" t="str" cm="1">
        <f t="array" ref="G81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10" s="2" t="str" cm="1">
        <f t="array" ref="H81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10" s="2">
        <f>Table1[[#This Row],[Items_Available]]*Table1[[#This Row],[Store_Area]]</f>
        <v>2692800</v>
      </c>
    </row>
    <row r="811" spans="1:9" x14ac:dyDescent="0.25">
      <c r="A811">
        <v>810</v>
      </c>
      <c r="B811" s="2">
        <v>1679</v>
      </c>
      <c r="C811" s="2">
        <v>2008</v>
      </c>
      <c r="D811" s="2">
        <v>790</v>
      </c>
      <c r="E811" s="1">
        <v>84300</v>
      </c>
      <c r="F811" s="1">
        <f>Table1[[#This Row],[Store_Sales]]/(Table1[[#This Row],[Store_Area]]*9)</f>
        <v>5.5787174905697832</v>
      </c>
      <c r="G811" s="2" t="str" cm="1">
        <f t="array" ref="G81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11" s="2" t="str" cm="1">
        <f t="array" ref="H81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11" s="2">
        <f>Table1[[#This Row],[Items_Available]]*Table1[[#This Row],[Store_Area]]</f>
        <v>3371432</v>
      </c>
    </row>
    <row r="812" spans="1:9" x14ac:dyDescent="0.25">
      <c r="A812">
        <v>811</v>
      </c>
      <c r="B812" s="2">
        <v>994</v>
      </c>
      <c r="C812" s="2">
        <v>1194</v>
      </c>
      <c r="D812" s="2">
        <v>1090</v>
      </c>
      <c r="E812" s="1">
        <v>81390</v>
      </c>
      <c r="F812" s="1">
        <f>Table1[[#This Row],[Store_Sales]]/(Table1[[#This Row],[Store_Area]]*9)</f>
        <v>9.0979208584842386</v>
      </c>
      <c r="G812" s="2" t="str" cm="1">
        <f t="array" ref="G81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12" s="2" t="str" cm="1">
        <f t="array" ref="H81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12" s="2">
        <f>Table1[[#This Row],[Items_Available]]*Table1[[#This Row],[Store_Area]]</f>
        <v>1186836</v>
      </c>
    </row>
    <row r="813" spans="1:9" x14ac:dyDescent="0.25">
      <c r="A813">
        <v>812</v>
      </c>
      <c r="B813" s="2">
        <v>1354</v>
      </c>
      <c r="C813" s="2">
        <v>1635</v>
      </c>
      <c r="D813" s="2">
        <v>1270</v>
      </c>
      <c r="E813" s="1">
        <v>95900</v>
      </c>
      <c r="F813" s="1">
        <f>Table1[[#This Row],[Store_Sales]]/(Table1[[#This Row],[Store_Area]]*9)</f>
        <v>7.8696865255210895</v>
      </c>
      <c r="G813" s="2" t="str" cm="1">
        <f t="array" ref="G81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13" s="2" t="str" cm="1">
        <f t="array" ref="H81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13" s="2">
        <f>Table1[[#This Row],[Items_Available]]*Table1[[#This Row],[Store_Area]]</f>
        <v>2213790</v>
      </c>
    </row>
    <row r="814" spans="1:9" x14ac:dyDescent="0.25">
      <c r="A814">
        <v>813</v>
      </c>
      <c r="B814" s="2">
        <v>1597</v>
      </c>
      <c r="C814" s="2">
        <v>1918</v>
      </c>
      <c r="D814" s="2">
        <v>1260</v>
      </c>
      <c r="E814" s="1">
        <v>71830</v>
      </c>
      <c r="F814" s="1">
        <f>Table1[[#This Row],[Store_Sales]]/(Table1[[#This Row],[Store_Area]]*9)</f>
        <v>4.9975648785918043</v>
      </c>
      <c r="G814" s="2" t="str" cm="1">
        <f t="array" ref="G81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14" s="2" t="str" cm="1">
        <f t="array" ref="H81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14" s="2">
        <f>Table1[[#This Row],[Items_Available]]*Table1[[#This Row],[Store_Area]]</f>
        <v>3063046</v>
      </c>
    </row>
    <row r="815" spans="1:9" x14ac:dyDescent="0.25">
      <c r="A815">
        <v>814</v>
      </c>
      <c r="B815" s="2">
        <v>1873</v>
      </c>
      <c r="C815" s="2">
        <v>2252</v>
      </c>
      <c r="D815" s="2">
        <v>330</v>
      </c>
      <c r="E815" s="1">
        <v>79310</v>
      </c>
      <c r="F815" s="1">
        <f>Table1[[#This Row],[Store_Sales]]/(Table1[[#This Row],[Store_Area]]*9)</f>
        <v>4.7048703802574598</v>
      </c>
      <c r="G815" s="2" t="str" cm="1">
        <f t="array" ref="G81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15" s="2" t="str" cm="1">
        <f t="array" ref="H81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15" s="2">
        <f>Table1[[#This Row],[Items_Available]]*Table1[[#This Row],[Store_Area]]</f>
        <v>4217996</v>
      </c>
    </row>
    <row r="816" spans="1:9" x14ac:dyDescent="0.25">
      <c r="A816">
        <v>815</v>
      </c>
      <c r="B816" s="2">
        <v>1218</v>
      </c>
      <c r="C816" s="2">
        <v>1459</v>
      </c>
      <c r="D816" s="2">
        <v>540</v>
      </c>
      <c r="E816" s="1">
        <v>87890</v>
      </c>
      <c r="F816" s="1">
        <f>Table1[[#This Row],[Store_Sales]]/(Table1[[#This Row],[Store_Area]]*9)</f>
        <v>8.0176975004561211</v>
      </c>
      <c r="G816" s="2" t="str" cm="1">
        <f t="array" ref="G81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16" s="2" t="str" cm="1">
        <f t="array" ref="H81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16" s="2">
        <f>Table1[[#This Row],[Items_Available]]*Table1[[#This Row],[Store_Area]]</f>
        <v>1777062</v>
      </c>
    </row>
    <row r="817" spans="1:9" x14ac:dyDescent="0.25">
      <c r="A817">
        <v>816</v>
      </c>
      <c r="B817" s="2">
        <v>1458</v>
      </c>
      <c r="C817" s="2">
        <v>1746</v>
      </c>
      <c r="D817" s="2">
        <v>720</v>
      </c>
      <c r="E817" s="1">
        <v>48610</v>
      </c>
      <c r="F817" s="1">
        <f>Table1[[#This Row],[Store_Sales]]/(Table1[[#This Row],[Store_Area]]*9)</f>
        <v>3.7044657826550829</v>
      </c>
      <c r="G817" s="2" t="str" cm="1">
        <f t="array" ref="G81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17" s="2" t="str" cm="1">
        <f t="array" ref="H81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17" s="2">
        <f>Table1[[#This Row],[Items_Available]]*Table1[[#This Row],[Store_Area]]</f>
        <v>2545668</v>
      </c>
    </row>
    <row r="818" spans="1:9" x14ac:dyDescent="0.25">
      <c r="A818">
        <v>817</v>
      </c>
      <c r="B818" s="2">
        <v>1546</v>
      </c>
      <c r="C818" s="2">
        <v>1860</v>
      </c>
      <c r="D818" s="2">
        <v>670</v>
      </c>
      <c r="E818" s="1">
        <v>73160</v>
      </c>
      <c r="F818" s="1">
        <f>Table1[[#This Row],[Store_Sales]]/(Table1[[#This Row],[Store_Area]]*9)</f>
        <v>5.2580135115710798</v>
      </c>
      <c r="G818" s="2" t="str" cm="1">
        <f t="array" ref="G81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18" s="2" t="str" cm="1">
        <f t="array" ref="H81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18" s="2">
        <f>Table1[[#This Row],[Items_Available]]*Table1[[#This Row],[Store_Area]]</f>
        <v>2875560</v>
      </c>
    </row>
    <row r="819" spans="1:9" x14ac:dyDescent="0.25">
      <c r="A819">
        <v>818</v>
      </c>
      <c r="B819" s="2">
        <v>1608</v>
      </c>
      <c r="C819" s="2">
        <v>1962</v>
      </c>
      <c r="D819" s="2">
        <v>770</v>
      </c>
      <c r="E819" s="1">
        <v>36280</v>
      </c>
      <c r="F819" s="1">
        <f>Table1[[#This Row],[Store_Sales]]/(Table1[[#This Row],[Store_Area]]*9)</f>
        <v>2.5069098949695965</v>
      </c>
      <c r="G819" s="2" t="str" cm="1">
        <f t="array" ref="G81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19" s="2" t="str" cm="1">
        <f t="array" ref="H81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19" s="2">
        <f>Table1[[#This Row],[Items_Available]]*Table1[[#This Row],[Store_Area]]</f>
        <v>3154896</v>
      </c>
    </row>
    <row r="820" spans="1:9" x14ac:dyDescent="0.25">
      <c r="A820">
        <v>819</v>
      </c>
      <c r="B820" s="2">
        <v>1822</v>
      </c>
      <c r="C820" s="2">
        <v>2160</v>
      </c>
      <c r="D820" s="2">
        <v>860</v>
      </c>
      <c r="E820" s="1">
        <v>49720</v>
      </c>
      <c r="F820" s="1">
        <f>Table1[[#This Row],[Store_Sales]]/(Table1[[#This Row],[Store_Area]]*9)</f>
        <v>3.0320770825710452</v>
      </c>
      <c r="G820" s="2" t="str" cm="1">
        <f t="array" ref="G82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20" s="2" t="str" cm="1">
        <f t="array" ref="H82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20" s="2">
        <f>Table1[[#This Row],[Items_Available]]*Table1[[#This Row],[Store_Area]]</f>
        <v>3935520</v>
      </c>
    </row>
    <row r="821" spans="1:9" x14ac:dyDescent="0.25">
      <c r="A821">
        <v>820</v>
      </c>
      <c r="B821" s="2">
        <v>1716</v>
      </c>
      <c r="C821" s="2">
        <v>2038</v>
      </c>
      <c r="D821" s="2">
        <v>410</v>
      </c>
      <c r="E821" s="1">
        <v>44400</v>
      </c>
      <c r="F821" s="1">
        <f>Table1[[#This Row],[Store_Sales]]/(Table1[[#This Row],[Store_Area]]*9)</f>
        <v>2.8749028749028751</v>
      </c>
      <c r="G821" s="2" t="str" cm="1">
        <f t="array" ref="G82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21" s="2" t="str" cm="1">
        <f t="array" ref="H82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21" s="2">
        <f>Table1[[#This Row],[Items_Available]]*Table1[[#This Row],[Store_Area]]</f>
        <v>3497208</v>
      </c>
    </row>
    <row r="822" spans="1:9" x14ac:dyDescent="0.25">
      <c r="A822">
        <v>821</v>
      </c>
      <c r="B822" s="2">
        <v>1072</v>
      </c>
      <c r="C822" s="2">
        <v>1296</v>
      </c>
      <c r="D822" s="2">
        <v>900</v>
      </c>
      <c r="E822" s="1">
        <v>47590</v>
      </c>
      <c r="F822" s="1">
        <f>Table1[[#This Row],[Store_Sales]]/(Table1[[#This Row],[Store_Area]]*9)</f>
        <v>4.9326285240464349</v>
      </c>
      <c r="G822" s="2" t="str" cm="1">
        <f t="array" ref="G82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22" s="2" t="str" cm="1">
        <f t="array" ref="H82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22" s="2">
        <f>Table1[[#This Row],[Items_Available]]*Table1[[#This Row],[Store_Area]]</f>
        <v>1389312</v>
      </c>
    </row>
    <row r="823" spans="1:9" x14ac:dyDescent="0.25">
      <c r="A823">
        <v>822</v>
      </c>
      <c r="B823" s="2">
        <v>1330</v>
      </c>
      <c r="C823" s="2">
        <v>1604</v>
      </c>
      <c r="D823" s="2">
        <v>480</v>
      </c>
      <c r="E823" s="1">
        <v>51460</v>
      </c>
      <c r="F823" s="1">
        <f>Table1[[#This Row],[Store_Sales]]/(Table1[[#This Row],[Store_Area]]*9)</f>
        <v>4.2990810359231411</v>
      </c>
      <c r="G823" s="2" t="str" cm="1">
        <f t="array" ref="G82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23" s="2" t="str" cm="1">
        <f t="array" ref="H82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23" s="2">
        <f>Table1[[#This Row],[Items_Available]]*Table1[[#This Row],[Store_Area]]</f>
        <v>2133320</v>
      </c>
    </row>
    <row r="824" spans="1:9" x14ac:dyDescent="0.25">
      <c r="A824">
        <v>823</v>
      </c>
      <c r="B824" s="2">
        <v>1588</v>
      </c>
      <c r="C824" s="2">
        <v>1892</v>
      </c>
      <c r="D824" s="2">
        <v>540</v>
      </c>
      <c r="E824" s="1">
        <v>57750</v>
      </c>
      <c r="F824" s="1">
        <f>Table1[[#This Row],[Store_Sales]]/(Table1[[#This Row],[Store_Area]]*9)</f>
        <v>4.0407220822837955</v>
      </c>
      <c r="G824" s="2" t="str" cm="1">
        <f t="array" ref="G82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24" s="2" t="str" cm="1">
        <f t="array" ref="H82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24" s="2">
        <f>Table1[[#This Row],[Items_Available]]*Table1[[#This Row],[Store_Area]]</f>
        <v>3004496</v>
      </c>
    </row>
    <row r="825" spans="1:9" x14ac:dyDescent="0.25">
      <c r="A825">
        <v>824</v>
      </c>
      <c r="B825" s="2">
        <v>1425</v>
      </c>
      <c r="C825" s="2">
        <v>1733</v>
      </c>
      <c r="D825" s="2">
        <v>760</v>
      </c>
      <c r="E825" s="1">
        <v>66000</v>
      </c>
      <c r="F825" s="1">
        <f>Table1[[#This Row],[Store_Sales]]/(Table1[[#This Row],[Store_Area]]*9)</f>
        <v>5.1461988304093564</v>
      </c>
      <c r="G825" s="2" t="str" cm="1">
        <f t="array" ref="G82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25" s="2" t="str" cm="1">
        <f t="array" ref="H82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25" s="2">
        <f>Table1[[#This Row],[Items_Available]]*Table1[[#This Row],[Store_Area]]</f>
        <v>2469525</v>
      </c>
    </row>
    <row r="826" spans="1:9" x14ac:dyDescent="0.25">
      <c r="A826">
        <v>825</v>
      </c>
      <c r="B826" s="2">
        <v>1778</v>
      </c>
      <c r="C826" s="2">
        <v>2133</v>
      </c>
      <c r="D826" s="2">
        <v>280</v>
      </c>
      <c r="E826" s="1">
        <v>45950</v>
      </c>
      <c r="F826" s="1">
        <f>Table1[[#This Row],[Store_Sales]]/(Table1[[#This Row],[Store_Area]]*9)</f>
        <v>2.8715160604924383</v>
      </c>
      <c r="G826" s="2" t="str" cm="1">
        <f t="array" ref="G82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26" s="2" t="str" cm="1">
        <f t="array" ref="H82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26" s="2">
        <f>Table1[[#This Row],[Items_Available]]*Table1[[#This Row],[Store_Area]]</f>
        <v>3792474</v>
      </c>
    </row>
    <row r="827" spans="1:9" x14ac:dyDescent="0.25">
      <c r="A827">
        <v>826</v>
      </c>
      <c r="B827" s="2">
        <v>1363</v>
      </c>
      <c r="C827" s="2">
        <v>1630</v>
      </c>
      <c r="D827" s="2">
        <v>1120</v>
      </c>
      <c r="E827" s="1">
        <v>53900</v>
      </c>
      <c r="F827" s="1">
        <f>Table1[[#This Row],[Store_Sales]]/(Table1[[#This Row],[Store_Area]]*9)</f>
        <v>4.3939023396103369</v>
      </c>
      <c r="G827" s="2" t="str" cm="1">
        <f t="array" ref="G82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27" s="2" t="str" cm="1">
        <f t="array" ref="H82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27" s="2">
        <f>Table1[[#This Row],[Items_Available]]*Table1[[#This Row],[Store_Area]]</f>
        <v>2221690</v>
      </c>
    </row>
    <row r="828" spans="1:9" x14ac:dyDescent="0.25">
      <c r="A828">
        <v>827</v>
      </c>
      <c r="B828" s="2">
        <v>1609</v>
      </c>
      <c r="C828" s="2">
        <v>1928</v>
      </c>
      <c r="D828" s="2">
        <v>160</v>
      </c>
      <c r="E828" s="1">
        <v>37920</v>
      </c>
      <c r="F828" s="1">
        <f>Table1[[#This Row],[Store_Sales]]/(Table1[[#This Row],[Store_Area]]*9)</f>
        <v>2.6186036875906362</v>
      </c>
      <c r="G828" s="2" t="str" cm="1">
        <f t="array" ref="G82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28" s="2" t="str" cm="1">
        <f t="array" ref="H82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28" s="2">
        <f>Table1[[#This Row],[Items_Available]]*Table1[[#This Row],[Store_Area]]</f>
        <v>3102152</v>
      </c>
    </row>
    <row r="829" spans="1:9" x14ac:dyDescent="0.25">
      <c r="A829">
        <v>828</v>
      </c>
      <c r="B829" s="2">
        <v>1671</v>
      </c>
      <c r="C829" s="2">
        <v>2024</v>
      </c>
      <c r="D829" s="2">
        <v>620</v>
      </c>
      <c r="E829" s="1">
        <v>63100</v>
      </c>
      <c r="F829" s="1">
        <f>Table1[[#This Row],[Store_Sales]]/(Table1[[#This Row],[Store_Area]]*9)</f>
        <v>4.1957576966553631</v>
      </c>
      <c r="G829" s="2" t="str" cm="1">
        <f t="array" ref="G82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29" s="2" t="str" cm="1">
        <f t="array" ref="H82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29" s="2">
        <f>Table1[[#This Row],[Items_Available]]*Table1[[#This Row],[Store_Area]]</f>
        <v>3382104</v>
      </c>
    </row>
    <row r="830" spans="1:9" x14ac:dyDescent="0.25">
      <c r="A830">
        <v>829</v>
      </c>
      <c r="B830" s="2">
        <v>1379</v>
      </c>
      <c r="C830" s="2">
        <v>1636</v>
      </c>
      <c r="D830" s="2">
        <v>440</v>
      </c>
      <c r="E830" s="1">
        <v>36770</v>
      </c>
      <c r="F830" s="1">
        <f>Table1[[#This Row],[Store_Sales]]/(Table1[[#This Row],[Store_Area]]*9)</f>
        <v>2.9626943840141808</v>
      </c>
      <c r="G830" s="2" t="str" cm="1">
        <f t="array" ref="G83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30" s="2" t="str" cm="1">
        <f t="array" ref="H83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30" s="2">
        <f>Table1[[#This Row],[Items_Available]]*Table1[[#This Row],[Store_Area]]</f>
        <v>2256044</v>
      </c>
    </row>
    <row r="831" spans="1:9" x14ac:dyDescent="0.25">
      <c r="A831">
        <v>830</v>
      </c>
      <c r="B831" s="2">
        <v>1218</v>
      </c>
      <c r="C831" s="2">
        <v>1452</v>
      </c>
      <c r="D831" s="2">
        <v>870</v>
      </c>
      <c r="E831" s="1">
        <v>43910</v>
      </c>
      <c r="F831" s="1">
        <f>Table1[[#This Row],[Store_Sales]]/(Table1[[#This Row],[Store_Area]]*9)</f>
        <v>4.0056559022076259</v>
      </c>
      <c r="G831" s="2" t="str" cm="1">
        <f t="array" ref="G83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31" s="2" t="str" cm="1">
        <f t="array" ref="H83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31" s="2">
        <f>Table1[[#This Row],[Items_Available]]*Table1[[#This Row],[Store_Area]]</f>
        <v>1768536</v>
      </c>
    </row>
    <row r="832" spans="1:9" x14ac:dyDescent="0.25">
      <c r="A832">
        <v>831</v>
      </c>
      <c r="B832" s="2">
        <v>1724</v>
      </c>
      <c r="C832" s="2">
        <v>2101</v>
      </c>
      <c r="D832" s="2">
        <v>900</v>
      </c>
      <c r="E832" s="1">
        <v>66390</v>
      </c>
      <c r="F832" s="1">
        <f>Table1[[#This Row],[Store_Sales]]/(Table1[[#This Row],[Store_Area]]*9)</f>
        <v>4.2788089713843771</v>
      </c>
      <c r="G832" s="2" t="str" cm="1">
        <f t="array" ref="G83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32" s="2" t="str" cm="1">
        <f t="array" ref="H83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32" s="2">
        <f>Table1[[#This Row],[Items_Available]]*Table1[[#This Row],[Store_Area]]</f>
        <v>3622124</v>
      </c>
    </row>
    <row r="833" spans="1:9" x14ac:dyDescent="0.25">
      <c r="A833">
        <v>832</v>
      </c>
      <c r="B833" s="2">
        <v>986</v>
      </c>
      <c r="C833" s="2">
        <v>1179</v>
      </c>
      <c r="D833" s="2">
        <v>710</v>
      </c>
      <c r="E833" s="1">
        <v>59160</v>
      </c>
      <c r="F833" s="1">
        <f>Table1[[#This Row],[Store_Sales]]/(Table1[[#This Row],[Store_Area]]*9)</f>
        <v>6.666666666666667</v>
      </c>
      <c r="G833" s="2" t="str" cm="1">
        <f t="array" ref="G83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33" s="2" t="str" cm="1">
        <f t="array" ref="H83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33" s="2">
        <f>Table1[[#This Row],[Items_Available]]*Table1[[#This Row],[Store_Area]]</f>
        <v>1162494</v>
      </c>
    </row>
    <row r="834" spans="1:9" x14ac:dyDescent="0.25">
      <c r="A834">
        <v>833</v>
      </c>
      <c r="B834" s="2">
        <v>1330</v>
      </c>
      <c r="C834" s="2">
        <v>1606</v>
      </c>
      <c r="D834" s="2">
        <v>590</v>
      </c>
      <c r="E834" s="1">
        <v>38510</v>
      </c>
      <c r="F834" s="1">
        <f>Table1[[#This Row],[Store_Sales]]/(Table1[[#This Row],[Store_Area]]*9)</f>
        <v>3.2172096908939016</v>
      </c>
      <c r="G834" s="2" t="str" cm="1">
        <f t="array" ref="G83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34" s="2" t="str" cm="1">
        <f t="array" ref="H83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34" s="2">
        <f>Table1[[#This Row],[Items_Available]]*Table1[[#This Row],[Store_Area]]</f>
        <v>2135980</v>
      </c>
    </row>
    <row r="835" spans="1:9" x14ac:dyDescent="0.25">
      <c r="A835">
        <v>834</v>
      </c>
      <c r="B835" s="2">
        <v>1437</v>
      </c>
      <c r="C835" s="2">
        <v>1725</v>
      </c>
      <c r="D835" s="2">
        <v>910</v>
      </c>
      <c r="E835" s="1">
        <v>46220</v>
      </c>
      <c r="F835" s="1">
        <f>Table1[[#This Row],[Store_Sales]]/(Table1[[#This Row],[Store_Area]]*9)</f>
        <v>3.5738034485424883</v>
      </c>
      <c r="G835" s="2" t="str" cm="1">
        <f t="array" ref="G83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35" s="2" t="str" cm="1">
        <f t="array" ref="H83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35" s="2">
        <f>Table1[[#This Row],[Items_Available]]*Table1[[#This Row],[Store_Area]]</f>
        <v>2478825</v>
      </c>
    </row>
    <row r="836" spans="1:9" x14ac:dyDescent="0.25">
      <c r="A836">
        <v>835</v>
      </c>
      <c r="B836" s="2">
        <v>1327</v>
      </c>
      <c r="C836" s="2">
        <v>1609</v>
      </c>
      <c r="D836" s="2">
        <v>1320</v>
      </c>
      <c r="E836" s="1">
        <v>41500</v>
      </c>
      <c r="F836" s="1">
        <f>Table1[[#This Row],[Store_Sales]]/(Table1[[#This Row],[Store_Area]]*9)</f>
        <v>3.4748388177174916</v>
      </c>
      <c r="G836" s="2" t="str" cm="1">
        <f t="array" ref="G83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36" s="2" t="str" cm="1">
        <f t="array" ref="H83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36" s="2">
        <f>Table1[[#This Row],[Items_Available]]*Table1[[#This Row],[Store_Area]]</f>
        <v>2135143</v>
      </c>
    </row>
    <row r="837" spans="1:9" x14ac:dyDescent="0.25">
      <c r="A837">
        <v>836</v>
      </c>
      <c r="B837" s="2">
        <v>1651</v>
      </c>
      <c r="C837" s="2">
        <v>2009</v>
      </c>
      <c r="D837" s="2">
        <v>1000</v>
      </c>
      <c r="E837" s="1">
        <v>58160</v>
      </c>
      <c r="F837" s="1">
        <f>Table1[[#This Row],[Store_Sales]]/(Table1[[#This Row],[Store_Area]]*9)</f>
        <v>3.9141261188505281</v>
      </c>
      <c r="G837" s="2" t="str" cm="1">
        <f t="array" ref="G83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37" s="2" t="str" cm="1">
        <f t="array" ref="H83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37" s="2">
        <f>Table1[[#This Row],[Items_Available]]*Table1[[#This Row],[Store_Area]]</f>
        <v>3316859</v>
      </c>
    </row>
    <row r="838" spans="1:9" x14ac:dyDescent="0.25">
      <c r="A838">
        <v>837</v>
      </c>
      <c r="B838" s="2">
        <v>1211</v>
      </c>
      <c r="C838" s="2">
        <v>1462</v>
      </c>
      <c r="D838" s="2">
        <v>670</v>
      </c>
      <c r="E838" s="1">
        <v>38530</v>
      </c>
      <c r="F838" s="1">
        <f>Table1[[#This Row],[Store_Sales]]/(Table1[[#This Row],[Store_Area]]*9)</f>
        <v>3.535186714377466</v>
      </c>
      <c r="G838" s="2" t="str" cm="1">
        <f t="array" ref="G83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38" s="2" t="str" cm="1">
        <f t="array" ref="H83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38" s="2">
        <f>Table1[[#This Row],[Items_Available]]*Table1[[#This Row],[Store_Area]]</f>
        <v>1770482</v>
      </c>
    </row>
    <row r="839" spans="1:9" x14ac:dyDescent="0.25">
      <c r="A839">
        <v>838</v>
      </c>
      <c r="B839" s="2">
        <v>1916</v>
      </c>
      <c r="C839" s="2">
        <v>2277</v>
      </c>
      <c r="D839" s="2">
        <v>610</v>
      </c>
      <c r="E839" s="1">
        <v>55880</v>
      </c>
      <c r="F839" s="1">
        <f>Table1[[#This Row],[Store_Sales]]/(Table1[[#This Row],[Store_Area]]*9)</f>
        <v>3.2405474367896079</v>
      </c>
      <c r="G839" s="2" t="str" cm="1">
        <f t="array" ref="G83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39" s="2" t="str" cm="1">
        <f t="array" ref="H83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39" s="2">
        <f>Table1[[#This Row],[Items_Available]]*Table1[[#This Row],[Store_Area]]</f>
        <v>4362732</v>
      </c>
    </row>
    <row r="840" spans="1:9" x14ac:dyDescent="0.25">
      <c r="A840">
        <v>839</v>
      </c>
      <c r="B840" s="2">
        <v>1638</v>
      </c>
      <c r="C840" s="2">
        <v>1937</v>
      </c>
      <c r="D840" s="2">
        <v>1050</v>
      </c>
      <c r="E840" s="1">
        <v>70940</v>
      </c>
      <c r="F840" s="1">
        <f>Table1[[#This Row],[Store_Sales]]/(Table1[[#This Row],[Store_Area]]*9)</f>
        <v>4.8121014787681453</v>
      </c>
      <c r="G840" s="2" t="str" cm="1">
        <f t="array" ref="G84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40" s="2" t="str" cm="1">
        <f t="array" ref="H84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40" s="2">
        <f>Table1[[#This Row],[Items_Available]]*Table1[[#This Row],[Store_Area]]</f>
        <v>3172806</v>
      </c>
    </row>
    <row r="841" spans="1:9" x14ac:dyDescent="0.25">
      <c r="A841">
        <v>840</v>
      </c>
      <c r="B841" s="2">
        <v>1172</v>
      </c>
      <c r="C841" s="2">
        <v>1413</v>
      </c>
      <c r="D841" s="2">
        <v>480</v>
      </c>
      <c r="E841" s="1">
        <v>53940</v>
      </c>
      <c r="F841" s="1">
        <f>Table1[[#This Row],[Store_Sales]]/(Table1[[#This Row],[Store_Area]]*9)</f>
        <v>5.1137656427758813</v>
      </c>
      <c r="G841" s="2" t="str" cm="1">
        <f t="array" ref="G84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41" s="2" t="str" cm="1">
        <f t="array" ref="H84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41" s="2">
        <f>Table1[[#This Row],[Items_Available]]*Table1[[#This Row],[Store_Area]]</f>
        <v>1656036</v>
      </c>
    </row>
    <row r="842" spans="1:9" x14ac:dyDescent="0.25">
      <c r="A842">
        <v>841</v>
      </c>
      <c r="B842" s="2">
        <v>1350</v>
      </c>
      <c r="C842" s="2">
        <v>1606</v>
      </c>
      <c r="D842" s="2">
        <v>770</v>
      </c>
      <c r="E842" s="1">
        <v>43030</v>
      </c>
      <c r="F842" s="1">
        <f>Table1[[#This Row],[Store_Sales]]/(Table1[[#This Row],[Store_Area]]*9)</f>
        <v>3.5415637860082305</v>
      </c>
      <c r="G842" s="2" t="str" cm="1">
        <f t="array" ref="G84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42" s="2" t="str" cm="1">
        <f t="array" ref="H84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42" s="2">
        <f>Table1[[#This Row],[Items_Available]]*Table1[[#This Row],[Store_Area]]</f>
        <v>2168100</v>
      </c>
    </row>
    <row r="843" spans="1:9" x14ac:dyDescent="0.25">
      <c r="A843">
        <v>842</v>
      </c>
      <c r="B843" s="2">
        <v>1528</v>
      </c>
      <c r="C843" s="2">
        <v>1843</v>
      </c>
      <c r="D843" s="2">
        <v>340</v>
      </c>
      <c r="E843" s="1">
        <v>59820</v>
      </c>
      <c r="F843" s="1">
        <f>Table1[[#This Row],[Store_Sales]]/(Table1[[#This Row],[Store_Area]]*9)</f>
        <v>4.3499127399650961</v>
      </c>
      <c r="G843" s="2" t="str" cm="1">
        <f t="array" ref="G84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43" s="2" t="str" cm="1">
        <f t="array" ref="H84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43" s="2">
        <f>Table1[[#This Row],[Items_Available]]*Table1[[#This Row],[Store_Area]]</f>
        <v>2816104</v>
      </c>
    </row>
    <row r="844" spans="1:9" x14ac:dyDescent="0.25">
      <c r="A844">
        <v>843</v>
      </c>
      <c r="B844" s="2">
        <v>1305</v>
      </c>
      <c r="C844" s="2">
        <v>1557</v>
      </c>
      <c r="D844" s="2">
        <v>580</v>
      </c>
      <c r="E844" s="1">
        <v>55500</v>
      </c>
      <c r="F844" s="1">
        <f>Table1[[#This Row],[Store_Sales]]/(Table1[[#This Row],[Store_Area]]*9)</f>
        <v>4.7254150702426561</v>
      </c>
      <c r="G844" s="2" t="str" cm="1">
        <f t="array" ref="G84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44" s="2" t="str" cm="1">
        <f t="array" ref="H84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44" s="2">
        <f>Table1[[#This Row],[Items_Available]]*Table1[[#This Row],[Store_Area]]</f>
        <v>2031885</v>
      </c>
    </row>
    <row r="845" spans="1:9" x14ac:dyDescent="0.25">
      <c r="A845">
        <v>844</v>
      </c>
      <c r="B845" s="2">
        <v>1463</v>
      </c>
      <c r="C845" s="2">
        <v>1751</v>
      </c>
      <c r="D845" s="2">
        <v>900</v>
      </c>
      <c r="E845" s="1">
        <v>49990</v>
      </c>
      <c r="F845" s="1">
        <f>Table1[[#This Row],[Store_Sales]]/(Table1[[#This Row],[Store_Area]]*9)</f>
        <v>3.7966127439811652</v>
      </c>
      <c r="G845" s="2" t="str" cm="1">
        <f t="array" ref="G84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45" s="2" t="str" cm="1">
        <f t="array" ref="H84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45" s="2">
        <f>Table1[[#This Row],[Items_Available]]*Table1[[#This Row],[Store_Area]]</f>
        <v>2561713</v>
      </c>
    </row>
    <row r="846" spans="1:9" x14ac:dyDescent="0.25">
      <c r="A846">
        <v>845</v>
      </c>
      <c r="B846" s="2">
        <v>1409</v>
      </c>
      <c r="C846" s="2">
        <v>1727</v>
      </c>
      <c r="D846" s="2">
        <v>700</v>
      </c>
      <c r="E846" s="1">
        <v>42980</v>
      </c>
      <c r="F846" s="1">
        <f>Table1[[#This Row],[Store_Sales]]/(Table1[[#This Row],[Store_Area]]*9)</f>
        <v>3.3893226086270798</v>
      </c>
      <c r="G846" s="2" t="str" cm="1">
        <f t="array" ref="G84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46" s="2" t="str" cm="1">
        <f t="array" ref="H84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46" s="2">
        <f>Table1[[#This Row],[Items_Available]]*Table1[[#This Row],[Store_Area]]</f>
        <v>2433343</v>
      </c>
    </row>
    <row r="847" spans="1:9" x14ac:dyDescent="0.25">
      <c r="A847">
        <v>846</v>
      </c>
      <c r="B847" s="2">
        <v>1419</v>
      </c>
      <c r="C847" s="2">
        <v>1743</v>
      </c>
      <c r="D847" s="2">
        <v>860</v>
      </c>
      <c r="E847" s="1">
        <v>65970</v>
      </c>
      <c r="F847" s="1">
        <f>Table1[[#This Row],[Store_Sales]]/(Table1[[#This Row],[Store_Area]]*9)</f>
        <v>5.1656095842142351</v>
      </c>
      <c r="G847" s="2" t="str" cm="1">
        <f t="array" ref="G84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47" s="2" t="str" cm="1">
        <f t="array" ref="H84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47" s="2">
        <f>Table1[[#This Row],[Items_Available]]*Table1[[#This Row],[Store_Area]]</f>
        <v>2473317</v>
      </c>
    </row>
    <row r="848" spans="1:9" x14ac:dyDescent="0.25">
      <c r="A848">
        <v>847</v>
      </c>
      <c r="B848" s="2">
        <v>1535</v>
      </c>
      <c r="C848" s="2">
        <v>1819</v>
      </c>
      <c r="D848" s="2">
        <v>540</v>
      </c>
      <c r="E848" s="1">
        <v>59290</v>
      </c>
      <c r="F848" s="1">
        <f>Table1[[#This Row],[Store_Sales]]/(Table1[[#This Row],[Store_Area]]*9)</f>
        <v>4.2917119073470866</v>
      </c>
      <c r="G848" s="2" t="str" cm="1">
        <f t="array" ref="G84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48" s="2" t="str" cm="1">
        <f t="array" ref="H84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48" s="2">
        <f>Table1[[#This Row],[Items_Available]]*Table1[[#This Row],[Store_Area]]</f>
        <v>2792165</v>
      </c>
    </row>
    <row r="849" spans="1:9" x14ac:dyDescent="0.25">
      <c r="A849">
        <v>848</v>
      </c>
      <c r="B849" s="2">
        <v>1474</v>
      </c>
      <c r="C849" s="2">
        <v>1745</v>
      </c>
      <c r="D849" s="2">
        <v>970</v>
      </c>
      <c r="E849" s="1">
        <v>63020</v>
      </c>
      <c r="F849" s="1">
        <f>Table1[[#This Row],[Store_Sales]]/(Table1[[#This Row],[Store_Area]]*9)</f>
        <v>4.7504899743705717</v>
      </c>
      <c r="G849" s="2" t="str" cm="1">
        <f t="array" ref="G84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49" s="2" t="str" cm="1">
        <f t="array" ref="H84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49" s="2">
        <f>Table1[[#This Row],[Items_Available]]*Table1[[#This Row],[Store_Area]]</f>
        <v>2572130</v>
      </c>
    </row>
    <row r="850" spans="1:9" x14ac:dyDescent="0.25">
      <c r="A850">
        <v>849</v>
      </c>
      <c r="B850" s="2">
        <v>919</v>
      </c>
      <c r="C850" s="2">
        <v>1099</v>
      </c>
      <c r="D850" s="2">
        <v>1560</v>
      </c>
      <c r="E850" s="1">
        <v>73810</v>
      </c>
      <c r="F850" s="1">
        <f>Table1[[#This Row],[Store_Sales]]/(Table1[[#This Row],[Store_Area]]*9)</f>
        <v>8.9239511546366828</v>
      </c>
      <c r="G850" s="2" t="str" cm="1">
        <f t="array" ref="G85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50" s="2" t="str" cm="1">
        <f t="array" ref="H85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50" s="2">
        <f>Table1[[#This Row],[Items_Available]]*Table1[[#This Row],[Store_Area]]</f>
        <v>1009981</v>
      </c>
    </row>
    <row r="851" spans="1:9" x14ac:dyDescent="0.25">
      <c r="A851">
        <v>850</v>
      </c>
      <c r="B851" s="2">
        <v>2067</v>
      </c>
      <c r="C851" s="2">
        <v>2492</v>
      </c>
      <c r="D851" s="2">
        <v>790</v>
      </c>
      <c r="E851" s="1">
        <v>70230</v>
      </c>
      <c r="F851" s="1">
        <f>Table1[[#This Row],[Store_Sales]]/(Table1[[#This Row],[Store_Area]]*9)</f>
        <v>3.7751975487824545</v>
      </c>
      <c r="G851" s="2" t="str" cm="1">
        <f t="array" ref="G85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51" s="2" t="str" cm="1">
        <f t="array" ref="H85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51" s="2">
        <f>Table1[[#This Row],[Items_Available]]*Table1[[#This Row],[Store_Area]]</f>
        <v>5150964</v>
      </c>
    </row>
    <row r="852" spans="1:9" x14ac:dyDescent="0.25">
      <c r="A852">
        <v>851</v>
      </c>
      <c r="B852" s="2">
        <v>1977</v>
      </c>
      <c r="C852" s="2">
        <v>2362</v>
      </c>
      <c r="D852" s="2">
        <v>1020</v>
      </c>
      <c r="E852" s="1">
        <v>59950</v>
      </c>
      <c r="F852" s="1">
        <f>Table1[[#This Row],[Store_Sales]]/(Table1[[#This Row],[Store_Area]]*9)</f>
        <v>3.369302534704659</v>
      </c>
      <c r="G852" s="2" t="str" cm="1">
        <f t="array" ref="G85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52" s="2" t="str" cm="1">
        <f t="array" ref="H85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52" s="2">
        <f>Table1[[#This Row],[Items_Available]]*Table1[[#This Row],[Store_Area]]</f>
        <v>4669674</v>
      </c>
    </row>
    <row r="853" spans="1:9" x14ac:dyDescent="0.25">
      <c r="A853">
        <v>852</v>
      </c>
      <c r="B853" s="2">
        <v>1293</v>
      </c>
      <c r="C853" s="2">
        <v>1558</v>
      </c>
      <c r="D853" s="2">
        <v>790</v>
      </c>
      <c r="E853" s="1">
        <v>78100</v>
      </c>
      <c r="F853" s="1">
        <f>Table1[[#This Row],[Store_Sales]]/(Table1[[#This Row],[Store_Area]]*9)</f>
        <v>6.7113517229526511</v>
      </c>
      <c r="G853" s="2" t="str" cm="1">
        <f t="array" ref="G85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53" s="2" t="str" cm="1">
        <f t="array" ref="H85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53" s="2">
        <f>Table1[[#This Row],[Items_Available]]*Table1[[#This Row],[Store_Area]]</f>
        <v>2014494</v>
      </c>
    </row>
    <row r="854" spans="1:9" x14ac:dyDescent="0.25">
      <c r="A854">
        <v>853</v>
      </c>
      <c r="B854" s="2">
        <v>1477</v>
      </c>
      <c r="C854" s="2">
        <v>1790</v>
      </c>
      <c r="D854" s="2">
        <v>880</v>
      </c>
      <c r="E854" s="1">
        <v>16370</v>
      </c>
      <c r="F854" s="1">
        <f>Table1[[#This Row],[Store_Sales]]/(Table1[[#This Row],[Store_Area]]*9)</f>
        <v>1.2314752125178665</v>
      </c>
      <c r="G854" s="2" t="str" cm="1">
        <f t="array" ref="G85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54" s="2" t="str" cm="1">
        <f t="array" ref="H85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54" s="2">
        <f>Table1[[#This Row],[Items_Available]]*Table1[[#This Row],[Store_Area]]</f>
        <v>2643830</v>
      </c>
    </row>
    <row r="855" spans="1:9" x14ac:dyDescent="0.25">
      <c r="A855">
        <v>854</v>
      </c>
      <c r="B855" s="2">
        <v>1582</v>
      </c>
      <c r="C855" s="2">
        <v>1906</v>
      </c>
      <c r="D855" s="2">
        <v>550</v>
      </c>
      <c r="E855" s="1">
        <v>92640</v>
      </c>
      <c r="F855" s="1">
        <f>Table1[[#This Row],[Store_Sales]]/(Table1[[#This Row],[Store_Area]]*9)</f>
        <v>6.5065318162663299</v>
      </c>
      <c r="G855" s="2" t="str" cm="1">
        <f t="array" ref="G85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55" s="2" t="str" cm="1">
        <f t="array" ref="H85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55" s="2">
        <f>Table1[[#This Row],[Items_Available]]*Table1[[#This Row],[Store_Area]]</f>
        <v>3015292</v>
      </c>
    </row>
    <row r="856" spans="1:9" x14ac:dyDescent="0.25">
      <c r="A856">
        <v>855</v>
      </c>
      <c r="B856" s="2">
        <v>1481</v>
      </c>
      <c r="C856" s="2">
        <v>1789</v>
      </c>
      <c r="D856" s="2">
        <v>550</v>
      </c>
      <c r="E856" s="1">
        <v>63540</v>
      </c>
      <c r="F856" s="1">
        <f>Table1[[#This Row],[Store_Sales]]/(Table1[[#This Row],[Store_Area]]*9)</f>
        <v>4.767049291019581</v>
      </c>
      <c r="G856" s="2" t="str" cm="1">
        <f t="array" ref="G85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56" s="2" t="str" cm="1">
        <f t="array" ref="H85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56" s="2">
        <f>Table1[[#This Row],[Items_Available]]*Table1[[#This Row],[Store_Area]]</f>
        <v>2649509</v>
      </c>
    </row>
    <row r="857" spans="1:9" x14ac:dyDescent="0.25">
      <c r="A857">
        <v>856</v>
      </c>
      <c r="B857" s="2">
        <v>1214</v>
      </c>
      <c r="C857" s="2">
        <v>1455</v>
      </c>
      <c r="D857" s="2">
        <v>950</v>
      </c>
      <c r="E857" s="1">
        <v>87220</v>
      </c>
      <c r="F857" s="1">
        <f>Table1[[#This Row],[Store_Sales]]/(Table1[[#This Row],[Store_Area]]*9)</f>
        <v>7.9827933369943258</v>
      </c>
      <c r="G857" s="2" t="str" cm="1">
        <f t="array" ref="G85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57" s="2" t="str" cm="1">
        <f t="array" ref="H85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57" s="2">
        <f>Table1[[#This Row],[Items_Available]]*Table1[[#This Row],[Store_Area]]</f>
        <v>1766370</v>
      </c>
    </row>
    <row r="858" spans="1:9" x14ac:dyDescent="0.25">
      <c r="A858">
        <v>857</v>
      </c>
      <c r="B858" s="2">
        <v>1206</v>
      </c>
      <c r="C858" s="2">
        <v>1460</v>
      </c>
      <c r="D858" s="2">
        <v>810</v>
      </c>
      <c r="E858" s="1">
        <v>41990</v>
      </c>
      <c r="F858" s="1">
        <f>Table1[[#This Row],[Store_Sales]]/(Table1[[#This Row],[Store_Area]]*9)</f>
        <v>3.8686198636447391</v>
      </c>
      <c r="G858" s="2" t="str" cm="1">
        <f t="array" ref="G85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58" s="2" t="str" cm="1">
        <f t="array" ref="H85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58" s="2">
        <f>Table1[[#This Row],[Items_Available]]*Table1[[#This Row],[Store_Area]]</f>
        <v>1760760</v>
      </c>
    </row>
    <row r="859" spans="1:9" x14ac:dyDescent="0.25">
      <c r="A859">
        <v>858</v>
      </c>
      <c r="B859" s="2">
        <v>1653</v>
      </c>
      <c r="C859" s="2">
        <v>1982</v>
      </c>
      <c r="D859" s="2">
        <v>390</v>
      </c>
      <c r="E859" s="1">
        <v>79410</v>
      </c>
      <c r="F859" s="1">
        <f>Table1[[#This Row],[Store_Sales]]/(Table1[[#This Row],[Store_Area]]*9)</f>
        <v>5.3377697116354108</v>
      </c>
      <c r="G859" s="2" t="str" cm="1">
        <f t="array" ref="G85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59" s="2" t="str" cm="1">
        <f t="array" ref="H85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59" s="2">
        <f>Table1[[#This Row],[Items_Available]]*Table1[[#This Row],[Store_Area]]</f>
        <v>3276246</v>
      </c>
    </row>
    <row r="860" spans="1:9" x14ac:dyDescent="0.25">
      <c r="A860">
        <v>859</v>
      </c>
      <c r="B860" s="2">
        <v>1152</v>
      </c>
      <c r="C860" s="2">
        <v>1393</v>
      </c>
      <c r="D860" s="2">
        <v>860</v>
      </c>
      <c r="E860" s="1">
        <v>54380</v>
      </c>
      <c r="F860" s="1">
        <f>Table1[[#This Row],[Store_Sales]]/(Table1[[#This Row],[Store_Area]]*9)</f>
        <v>5.2449845679012341</v>
      </c>
      <c r="G860" s="2" t="str" cm="1">
        <f t="array" ref="G86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60" s="2" t="str" cm="1">
        <f t="array" ref="H86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60" s="2">
        <f>Table1[[#This Row],[Items_Available]]*Table1[[#This Row],[Store_Area]]</f>
        <v>1604736</v>
      </c>
    </row>
    <row r="861" spans="1:9" x14ac:dyDescent="0.25">
      <c r="A861">
        <v>860</v>
      </c>
      <c r="B861" s="2">
        <v>1458</v>
      </c>
      <c r="C861" s="2">
        <v>1757</v>
      </c>
      <c r="D861" s="2">
        <v>850</v>
      </c>
      <c r="E861" s="1">
        <v>58600</v>
      </c>
      <c r="F861" s="1">
        <f>Table1[[#This Row],[Store_Sales]]/(Table1[[#This Row],[Store_Area]]*9)</f>
        <v>4.4657826550830668</v>
      </c>
      <c r="G861" s="2" t="str" cm="1">
        <f t="array" ref="G86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61" s="2" t="str" cm="1">
        <f t="array" ref="H86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61" s="2">
        <f>Table1[[#This Row],[Items_Available]]*Table1[[#This Row],[Store_Area]]</f>
        <v>2561706</v>
      </c>
    </row>
    <row r="862" spans="1:9" x14ac:dyDescent="0.25">
      <c r="A862">
        <v>861</v>
      </c>
      <c r="B862" s="2">
        <v>1249</v>
      </c>
      <c r="C862" s="2">
        <v>1510</v>
      </c>
      <c r="D862" s="2">
        <v>660</v>
      </c>
      <c r="E862" s="1">
        <v>48950</v>
      </c>
      <c r="F862" s="1">
        <f>Table1[[#This Row],[Store_Sales]]/(Table1[[#This Row],[Store_Area]]*9)</f>
        <v>4.3545947869406634</v>
      </c>
      <c r="G862" s="2" t="str" cm="1">
        <f t="array" ref="G86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62" s="2" t="str" cm="1">
        <f t="array" ref="H86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62" s="2">
        <f>Table1[[#This Row],[Items_Available]]*Table1[[#This Row],[Store_Area]]</f>
        <v>1885990</v>
      </c>
    </row>
    <row r="863" spans="1:9" x14ac:dyDescent="0.25">
      <c r="A863">
        <v>862</v>
      </c>
      <c r="B863" s="2">
        <v>1939</v>
      </c>
      <c r="C863" s="2">
        <v>2333</v>
      </c>
      <c r="D863" s="2">
        <v>830</v>
      </c>
      <c r="E863" s="1">
        <v>40670</v>
      </c>
      <c r="F863" s="1">
        <f>Table1[[#This Row],[Store_Sales]]/(Table1[[#This Row],[Store_Area]]*9)</f>
        <v>2.330525471319695</v>
      </c>
      <c r="G863" s="2" t="str" cm="1">
        <f t="array" ref="G86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63" s="2" t="str" cm="1">
        <f t="array" ref="H86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63" s="2">
        <f>Table1[[#This Row],[Items_Available]]*Table1[[#This Row],[Store_Area]]</f>
        <v>4523687</v>
      </c>
    </row>
    <row r="864" spans="1:9" x14ac:dyDescent="0.25">
      <c r="A864">
        <v>863</v>
      </c>
      <c r="B864" s="2">
        <v>1591</v>
      </c>
      <c r="C864" s="2">
        <v>1919</v>
      </c>
      <c r="D864" s="2">
        <v>640</v>
      </c>
      <c r="E864" s="1">
        <v>52340</v>
      </c>
      <c r="F864" s="1">
        <f>Table1[[#This Row],[Store_Sales]]/(Table1[[#This Row],[Store_Area]]*9)</f>
        <v>3.6552831901669109</v>
      </c>
      <c r="G864" s="2" t="str" cm="1">
        <f t="array" ref="G86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64" s="2" t="str" cm="1">
        <f t="array" ref="H86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64" s="2">
        <f>Table1[[#This Row],[Items_Available]]*Table1[[#This Row],[Store_Area]]</f>
        <v>3053129</v>
      </c>
    </row>
    <row r="865" spans="1:9" x14ac:dyDescent="0.25">
      <c r="A865">
        <v>864</v>
      </c>
      <c r="B865" s="2">
        <v>1180</v>
      </c>
      <c r="C865" s="2">
        <v>1397</v>
      </c>
      <c r="D865" s="2">
        <v>750</v>
      </c>
      <c r="E865" s="1">
        <v>39140</v>
      </c>
      <c r="F865" s="1">
        <f>Table1[[#This Row],[Store_Sales]]/(Table1[[#This Row],[Store_Area]]*9)</f>
        <v>3.6854990583804144</v>
      </c>
      <c r="G865" s="2" t="str" cm="1">
        <f t="array" ref="G86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65" s="2" t="str" cm="1">
        <f t="array" ref="H86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65" s="2">
        <f>Table1[[#This Row],[Items_Available]]*Table1[[#This Row],[Store_Area]]</f>
        <v>1648460</v>
      </c>
    </row>
    <row r="866" spans="1:9" x14ac:dyDescent="0.25">
      <c r="A866">
        <v>865</v>
      </c>
      <c r="B866" s="2">
        <v>1846</v>
      </c>
      <c r="C866" s="2">
        <v>2195</v>
      </c>
      <c r="D866" s="2">
        <v>1170</v>
      </c>
      <c r="E866" s="1">
        <v>41090</v>
      </c>
      <c r="F866" s="1">
        <f>Table1[[#This Row],[Store_Sales]]/(Table1[[#This Row],[Store_Area]]*9)</f>
        <v>2.4732153605393044</v>
      </c>
      <c r="G866" s="2" t="str" cm="1">
        <f t="array" ref="G86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66" s="2" t="str" cm="1">
        <f t="array" ref="H86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66" s="2">
        <f>Table1[[#This Row],[Items_Available]]*Table1[[#This Row],[Store_Area]]</f>
        <v>4051970</v>
      </c>
    </row>
    <row r="867" spans="1:9" x14ac:dyDescent="0.25">
      <c r="A867">
        <v>866</v>
      </c>
      <c r="B867" s="2">
        <v>780</v>
      </c>
      <c r="C867" s="2">
        <v>951</v>
      </c>
      <c r="D867" s="2">
        <v>790</v>
      </c>
      <c r="E867" s="1">
        <v>25600</v>
      </c>
      <c r="F867" s="1">
        <f>Table1[[#This Row],[Store_Sales]]/(Table1[[#This Row],[Store_Area]]*9)</f>
        <v>3.6467236467236468</v>
      </c>
      <c r="G867" s="2" t="str" cm="1">
        <f t="array" ref="G86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67" s="2" t="str" cm="1">
        <f t="array" ref="H86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67" s="2">
        <f>Table1[[#This Row],[Items_Available]]*Table1[[#This Row],[Store_Area]]</f>
        <v>741780</v>
      </c>
    </row>
    <row r="868" spans="1:9" x14ac:dyDescent="0.25">
      <c r="A868">
        <v>867</v>
      </c>
      <c r="B868" s="2">
        <v>1565</v>
      </c>
      <c r="C868" s="2">
        <v>1854</v>
      </c>
      <c r="D868" s="2">
        <v>900</v>
      </c>
      <c r="E868" s="1">
        <v>100900</v>
      </c>
      <c r="F868" s="1">
        <f>Table1[[#This Row],[Store_Sales]]/(Table1[[#This Row],[Store_Area]]*9)</f>
        <v>7.1636492722754701</v>
      </c>
      <c r="G868" s="2" t="str" cm="1">
        <f t="array" ref="G86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68" s="2" t="str" cm="1">
        <f t="array" ref="H86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68" s="2">
        <f>Table1[[#This Row],[Items_Available]]*Table1[[#This Row],[Store_Area]]</f>
        <v>2901510</v>
      </c>
    </row>
    <row r="869" spans="1:9" x14ac:dyDescent="0.25">
      <c r="A869">
        <v>868</v>
      </c>
      <c r="B869" s="2">
        <v>1648</v>
      </c>
      <c r="C869" s="2">
        <v>1959</v>
      </c>
      <c r="D869" s="2">
        <v>370</v>
      </c>
      <c r="E869" s="1">
        <v>77080</v>
      </c>
      <c r="F869" s="1">
        <f>Table1[[#This Row],[Store_Sales]]/(Table1[[#This Row],[Store_Area]]*9)</f>
        <v>5.1968716289104639</v>
      </c>
      <c r="G869" s="2" t="str" cm="1">
        <f t="array" ref="G86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69" s="2" t="str" cm="1">
        <f t="array" ref="H86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69" s="2">
        <f>Table1[[#This Row],[Items_Available]]*Table1[[#This Row],[Store_Area]]</f>
        <v>3228432</v>
      </c>
    </row>
    <row r="870" spans="1:9" x14ac:dyDescent="0.25">
      <c r="A870">
        <v>869</v>
      </c>
      <c r="B870" s="2">
        <v>1775</v>
      </c>
      <c r="C870" s="2">
        <v>2104</v>
      </c>
      <c r="D870" s="2">
        <v>980</v>
      </c>
      <c r="E870" s="1">
        <v>105150</v>
      </c>
      <c r="F870" s="1">
        <f>Table1[[#This Row],[Store_Sales]]/(Table1[[#This Row],[Store_Area]]*9)</f>
        <v>6.5821596244131459</v>
      </c>
      <c r="G870" s="2" t="str" cm="1">
        <f t="array" ref="G87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70" s="2" t="str" cm="1">
        <f t="array" ref="H87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70" s="2">
        <f>Table1[[#This Row],[Items_Available]]*Table1[[#This Row],[Store_Area]]</f>
        <v>3734600</v>
      </c>
    </row>
    <row r="871" spans="1:9" x14ac:dyDescent="0.25">
      <c r="A871">
        <v>870</v>
      </c>
      <c r="B871" s="2">
        <v>1439</v>
      </c>
      <c r="C871" s="2">
        <v>1732</v>
      </c>
      <c r="D871" s="2">
        <v>1170</v>
      </c>
      <c r="E871" s="1">
        <v>80580</v>
      </c>
      <c r="F871" s="1">
        <f>Table1[[#This Row],[Store_Sales]]/(Table1[[#This Row],[Store_Area]]*9)</f>
        <v>6.2219133657632613</v>
      </c>
      <c r="G871" s="2" t="str" cm="1">
        <f t="array" ref="G87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71" s="2" t="str" cm="1">
        <f t="array" ref="H87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71" s="2">
        <f>Table1[[#This Row],[Items_Available]]*Table1[[#This Row],[Store_Area]]</f>
        <v>2492348</v>
      </c>
    </row>
    <row r="872" spans="1:9" x14ac:dyDescent="0.25">
      <c r="A872">
        <v>871</v>
      </c>
      <c r="B872" s="2">
        <v>1487</v>
      </c>
      <c r="C872" s="2">
        <v>1776</v>
      </c>
      <c r="D872" s="2">
        <v>800</v>
      </c>
      <c r="E872" s="1">
        <v>46230</v>
      </c>
      <c r="F872" s="1">
        <f>Table1[[#This Row],[Store_Sales]]/(Table1[[#This Row],[Store_Area]]*9)</f>
        <v>3.4543824254651425</v>
      </c>
      <c r="G872" s="2" t="str" cm="1">
        <f t="array" ref="G87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72" s="2" t="str" cm="1">
        <f t="array" ref="H87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72" s="2">
        <f>Table1[[#This Row],[Items_Available]]*Table1[[#This Row],[Store_Area]]</f>
        <v>2640912</v>
      </c>
    </row>
    <row r="873" spans="1:9" x14ac:dyDescent="0.25">
      <c r="A873">
        <v>872</v>
      </c>
      <c r="B873" s="2">
        <v>1800</v>
      </c>
      <c r="C873" s="2">
        <v>2158</v>
      </c>
      <c r="D873" s="2">
        <v>1100</v>
      </c>
      <c r="E873" s="1">
        <v>98260</v>
      </c>
      <c r="F873" s="1">
        <f>Table1[[#This Row],[Store_Sales]]/(Table1[[#This Row],[Store_Area]]*9)</f>
        <v>6.0654320987654318</v>
      </c>
      <c r="G873" s="2" t="str" cm="1">
        <f t="array" ref="G87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73" s="2" t="str" cm="1">
        <f t="array" ref="H87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73" s="2">
        <f>Table1[[#This Row],[Items_Available]]*Table1[[#This Row],[Store_Area]]</f>
        <v>3884400</v>
      </c>
    </row>
    <row r="874" spans="1:9" x14ac:dyDescent="0.25">
      <c r="A874">
        <v>873</v>
      </c>
      <c r="B874" s="2">
        <v>1690</v>
      </c>
      <c r="C874" s="2">
        <v>2024</v>
      </c>
      <c r="D874" s="2">
        <v>1070</v>
      </c>
      <c r="E874" s="1">
        <v>75930</v>
      </c>
      <c r="F874" s="1">
        <f>Table1[[#This Row],[Store_Sales]]/(Table1[[#This Row],[Store_Area]]*9)</f>
        <v>4.9921104536489151</v>
      </c>
      <c r="G874" s="2" t="str" cm="1">
        <f t="array" ref="G87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74" s="2" t="str" cm="1">
        <f t="array" ref="H87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74" s="2">
        <f>Table1[[#This Row],[Items_Available]]*Table1[[#This Row],[Store_Area]]</f>
        <v>3420560</v>
      </c>
    </row>
    <row r="875" spans="1:9" x14ac:dyDescent="0.25">
      <c r="A875">
        <v>874</v>
      </c>
      <c r="B875" s="2">
        <v>1209</v>
      </c>
      <c r="C875" s="2">
        <v>1452</v>
      </c>
      <c r="D875" s="2">
        <v>830</v>
      </c>
      <c r="E875" s="1">
        <v>52050</v>
      </c>
      <c r="F875" s="1">
        <f>Table1[[#This Row],[Store_Sales]]/(Table1[[#This Row],[Store_Area]]*9)</f>
        <v>4.7835676867934929</v>
      </c>
      <c r="G875" s="2" t="str" cm="1">
        <f t="array" ref="G87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75" s="2" t="str" cm="1">
        <f t="array" ref="H87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75" s="2">
        <f>Table1[[#This Row],[Items_Available]]*Table1[[#This Row],[Store_Area]]</f>
        <v>1755468</v>
      </c>
    </row>
    <row r="876" spans="1:9" x14ac:dyDescent="0.25">
      <c r="A876">
        <v>875</v>
      </c>
      <c r="B876" s="2">
        <v>1859</v>
      </c>
      <c r="C876" s="2">
        <v>2222</v>
      </c>
      <c r="D876" s="2">
        <v>1210</v>
      </c>
      <c r="E876" s="1">
        <v>87000</v>
      </c>
      <c r="F876" s="1">
        <f>Table1[[#This Row],[Store_Sales]]/(Table1[[#This Row],[Store_Area]]*9)</f>
        <v>5.1999282768513542</v>
      </c>
      <c r="G876" s="2" t="str" cm="1">
        <f t="array" ref="G87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76" s="2" t="str" cm="1">
        <f t="array" ref="H87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76" s="2">
        <f>Table1[[#This Row],[Items_Available]]*Table1[[#This Row],[Store_Area]]</f>
        <v>4130698</v>
      </c>
    </row>
    <row r="877" spans="1:9" x14ac:dyDescent="0.25">
      <c r="A877">
        <v>876</v>
      </c>
      <c r="B877" s="2">
        <v>1691</v>
      </c>
      <c r="C877" s="2">
        <v>2023</v>
      </c>
      <c r="D877" s="2">
        <v>540</v>
      </c>
      <c r="E877" s="1">
        <v>60270</v>
      </c>
      <c r="F877" s="1">
        <f>Table1[[#This Row],[Store_Sales]]/(Table1[[#This Row],[Store_Area]]*9)</f>
        <v>3.960181352257047</v>
      </c>
      <c r="G877" s="2" t="str" cm="1">
        <f t="array" ref="G87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77" s="2" t="str" cm="1">
        <f t="array" ref="H87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77" s="2">
        <f>Table1[[#This Row],[Items_Available]]*Table1[[#This Row],[Store_Area]]</f>
        <v>3420893</v>
      </c>
    </row>
    <row r="878" spans="1:9" x14ac:dyDescent="0.25">
      <c r="A878">
        <v>877</v>
      </c>
      <c r="B878" s="2">
        <v>1259</v>
      </c>
      <c r="C878" s="2">
        <v>1493</v>
      </c>
      <c r="D878" s="2">
        <v>100</v>
      </c>
      <c r="E878" s="1">
        <v>88270</v>
      </c>
      <c r="F878" s="1">
        <f>Table1[[#This Row],[Store_Sales]]/(Table1[[#This Row],[Store_Area]]*9)</f>
        <v>7.7901332627305626</v>
      </c>
      <c r="G878" s="2" t="str" cm="1">
        <f t="array" ref="G87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78" s="2" t="str" cm="1">
        <f t="array" ref="H87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78" s="2">
        <f>Table1[[#This Row],[Items_Available]]*Table1[[#This Row],[Store_Area]]</f>
        <v>1879687</v>
      </c>
    </row>
    <row r="879" spans="1:9" x14ac:dyDescent="0.25">
      <c r="A879">
        <v>878</v>
      </c>
      <c r="B879" s="2">
        <v>1771</v>
      </c>
      <c r="C879" s="2">
        <v>2138</v>
      </c>
      <c r="D879" s="2">
        <v>820</v>
      </c>
      <c r="E879" s="1">
        <v>57820</v>
      </c>
      <c r="F879" s="1">
        <f>Table1[[#This Row],[Store_Sales]]/(Table1[[#This Row],[Store_Area]]*9)</f>
        <v>3.6275801493192796</v>
      </c>
      <c r="G879" s="2" t="str" cm="1">
        <f t="array" ref="G87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79" s="2" t="str" cm="1">
        <f t="array" ref="H87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79" s="2">
        <f>Table1[[#This Row],[Items_Available]]*Table1[[#This Row],[Store_Area]]</f>
        <v>3786398</v>
      </c>
    </row>
    <row r="880" spans="1:9" x14ac:dyDescent="0.25">
      <c r="A880">
        <v>879</v>
      </c>
      <c r="B880" s="2">
        <v>1205</v>
      </c>
      <c r="C880" s="2">
        <v>1468</v>
      </c>
      <c r="D880" s="2">
        <v>1210</v>
      </c>
      <c r="E880" s="1">
        <v>61210</v>
      </c>
      <c r="F880" s="1">
        <f>Table1[[#This Row],[Store_Sales]]/(Table1[[#This Row],[Store_Area]]*9)</f>
        <v>5.6440756108805905</v>
      </c>
      <c r="G880" s="2" t="str" cm="1">
        <f t="array" ref="G88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80" s="2" t="str" cm="1">
        <f t="array" ref="H88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80" s="2">
        <f>Table1[[#This Row],[Items_Available]]*Table1[[#This Row],[Store_Area]]</f>
        <v>1768940</v>
      </c>
    </row>
    <row r="881" spans="1:9" x14ac:dyDescent="0.25">
      <c r="A881">
        <v>880</v>
      </c>
      <c r="B881" s="2">
        <v>1792</v>
      </c>
      <c r="C881" s="2">
        <v>2131</v>
      </c>
      <c r="D881" s="2">
        <v>810</v>
      </c>
      <c r="E881" s="1">
        <v>76420</v>
      </c>
      <c r="F881" s="1">
        <f>Table1[[#This Row],[Store_Sales]]/(Table1[[#This Row],[Store_Area]]*9)</f>
        <v>4.738343253968254</v>
      </c>
      <c r="G881" s="2" t="str" cm="1">
        <f t="array" ref="G88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81" s="2" t="str" cm="1">
        <f t="array" ref="H88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81" s="2">
        <f>Table1[[#This Row],[Items_Available]]*Table1[[#This Row],[Store_Area]]</f>
        <v>3818752</v>
      </c>
    </row>
    <row r="882" spans="1:9" x14ac:dyDescent="0.25">
      <c r="A882">
        <v>881</v>
      </c>
      <c r="B882" s="2">
        <v>1263</v>
      </c>
      <c r="C882" s="2">
        <v>1516</v>
      </c>
      <c r="D882" s="2">
        <v>780</v>
      </c>
      <c r="E882" s="1">
        <v>70980</v>
      </c>
      <c r="F882" s="1">
        <f>Table1[[#This Row],[Store_Sales]]/(Table1[[#This Row],[Store_Area]]*9)</f>
        <v>6.2443916600686196</v>
      </c>
      <c r="G882" s="2" t="str" cm="1">
        <f t="array" ref="G88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82" s="2" t="str" cm="1">
        <f t="array" ref="H88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82" s="2">
        <f>Table1[[#This Row],[Items_Available]]*Table1[[#This Row],[Store_Area]]</f>
        <v>1914708</v>
      </c>
    </row>
    <row r="883" spans="1:9" x14ac:dyDescent="0.25">
      <c r="A883">
        <v>882</v>
      </c>
      <c r="B883" s="2">
        <v>1344</v>
      </c>
      <c r="C883" s="2">
        <v>1605</v>
      </c>
      <c r="D883" s="2">
        <v>1160</v>
      </c>
      <c r="E883" s="1">
        <v>76740</v>
      </c>
      <c r="F883" s="1">
        <f>Table1[[#This Row],[Store_Sales]]/(Table1[[#This Row],[Store_Area]]*9)</f>
        <v>6.3442460317460316</v>
      </c>
      <c r="G883" s="2" t="str" cm="1">
        <f t="array" ref="G88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83" s="2" t="str" cm="1">
        <f t="array" ref="H88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83" s="2">
        <f>Table1[[#This Row],[Items_Available]]*Table1[[#This Row],[Store_Area]]</f>
        <v>2157120</v>
      </c>
    </row>
    <row r="884" spans="1:9" x14ac:dyDescent="0.25">
      <c r="A884">
        <v>883</v>
      </c>
      <c r="B884" s="2">
        <v>1819</v>
      </c>
      <c r="C884" s="2">
        <v>2187</v>
      </c>
      <c r="D884" s="2">
        <v>590</v>
      </c>
      <c r="E884" s="1">
        <v>47920</v>
      </c>
      <c r="F884" s="1">
        <f>Table1[[#This Row],[Store_Sales]]/(Table1[[#This Row],[Store_Area]]*9)</f>
        <v>2.92712723718771</v>
      </c>
      <c r="G884" s="2" t="str" cm="1">
        <f t="array" ref="G88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84" s="2" t="str" cm="1">
        <f t="array" ref="H88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84" s="2">
        <f>Table1[[#This Row],[Items_Available]]*Table1[[#This Row],[Store_Area]]</f>
        <v>3978153</v>
      </c>
    </row>
    <row r="885" spans="1:9" x14ac:dyDescent="0.25">
      <c r="A885">
        <v>884</v>
      </c>
      <c r="B885" s="2">
        <v>1357</v>
      </c>
      <c r="C885" s="2">
        <v>1625</v>
      </c>
      <c r="D885" s="2">
        <v>1140</v>
      </c>
      <c r="E885" s="1">
        <v>52160</v>
      </c>
      <c r="F885" s="1">
        <f>Table1[[#This Row],[Store_Sales]]/(Table1[[#This Row],[Store_Area]]*9)</f>
        <v>4.2708589208220751</v>
      </c>
      <c r="G885" s="2" t="str" cm="1">
        <f t="array" ref="G88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85" s="2" t="str" cm="1">
        <f t="array" ref="H88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85" s="2">
        <f>Table1[[#This Row],[Items_Available]]*Table1[[#This Row],[Store_Area]]</f>
        <v>2205125</v>
      </c>
    </row>
    <row r="886" spans="1:9" x14ac:dyDescent="0.25">
      <c r="A886">
        <v>885</v>
      </c>
      <c r="B886" s="2">
        <v>1396</v>
      </c>
      <c r="C886" s="2">
        <v>1673</v>
      </c>
      <c r="D886" s="2">
        <v>690</v>
      </c>
      <c r="E886" s="1">
        <v>32740</v>
      </c>
      <c r="F886" s="1">
        <f>Table1[[#This Row],[Store_Sales]]/(Table1[[#This Row],[Store_Area]]*9)</f>
        <v>2.6058580070041386</v>
      </c>
      <c r="G886" s="2" t="str" cm="1">
        <f t="array" ref="G88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86" s="2" t="str" cm="1">
        <f t="array" ref="H88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86" s="2">
        <f>Table1[[#This Row],[Items_Available]]*Table1[[#This Row],[Store_Area]]</f>
        <v>2335508</v>
      </c>
    </row>
    <row r="887" spans="1:9" x14ac:dyDescent="0.25">
      <c r="A887">
        <v>886</v>
      </c>
      <c r="B887" s="2">
        <v>1118</v>
      </c>
      <c r="C887" s="2">
        <v>1337</v>
      </c>
      <c r="D887" s="2">
        <v>560</v>
      </c>
      <c r="E887" s="1">
        <v>72270</v>
      </c>
      <c r="F887" s="1">
        <f>Table1[[#This Row],[Store_Sales]]/(Table1[[#This Row],[Store_Area]]*9)</f>
        <v>7.1824686940966007</v>
      </c>
      <c r="G887" s="2" t="str" cm="1">
        <f t="array" ref="G88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87" s="2" t="str" cm="1">
        <f t="array" ref="H88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87" s="2">
        <f>Table1[[#This Row],[Items_Available]]*Table1[[#This Row],[Store_Area]]</f>
        <v>1494766</v>
      </c>
    </row>
    <row r="888" spans="1:9" x14ac:dyDescent="0.25">
      <c r="A888">
        <v>887</v>
      </c>
      <c r="B888" s="2">
        <v>1655</v>
      </c>
      <c r="C888" s="2">
        <v>1986</v>
      </c>
      <c r="D888" s="2">
        <v>1150</v>
      </c>
      <c r="E888" s="1">
        <v>77430</v>
      </c>
      <c r="F888" s="1">
        <f>Table1[[#This Row],[Store_Sales]]/(Table1[[#This Row],[Store_Area]]*9)</f>
        <v>5.1983887210473316</v>
      </c>
      <c r="G888" s="2" t="str" cm="1">
        <f t="array" ref="G88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88" s="2" t="str" cm="1">
        <f t="array" ref="H88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88" s="2">
        <f>Table1[[#This Row],[Items_Available]]*Table1[[#This Row],[Store_Area]]</f>
        <v>3286830</v>
      </c>
    </row>
    <row r="889" spans="1:9" x14ac:dyDescent="0.25">
      <c r="A889">
        <v>888</v>
      </c>
      <c r="B889" s="2">
        <v>1156</v>
      </c>
      <c r="C889" s="2">
        <v>1398</v>
      </c>
      <c r="D889" s="2">
        <v>140</v>
      </c>
      <c r="E889" s="1">
        <v>92370</v>
      </c>
      <c r="F889" s="1">
        <f>Table1[[#This Row],[Store_Sales]]/(Table1[[#This Row],[Store_Area]]*9)</f>
        <v>8.8783160322952703</v>
      </c>
      <c r="G889" s="2" t="str" cm="1">
        <f t="array" ref="G88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89" s="2" t="str" cm="1">
        <f t="array" ref="H88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89" s="2">
        <f>Table1[[#This Row],[Items_Available]]*Table1[[#This Row],[Store_Area]]</f>
        <v>1616088</v>
      </c>
    </row>
    <row r="890" spans="1:9" x14ac:dyDescent="0.25">
      <c r="A890">
        <v>889</v>
      </c>
      <c r="B890" s="2">
        <v>1451</v>
      </c>
      <c r="C890" s="2">
        <v>1734</v>
      </c>
      <c r="D890" s="2">
        <v>670</v>
      </c>
      <c r="E890" s="1">
        <v>34880</v>
      </c>
      <c r="F890" s="1">
        <f>Table1[[#This Row],[Store_Sales]]/(Table1[[#This Row],[Store_Area]]*9)</f>
        <v>2.6709548970058963</v>
      </c>
      <c r="G890" s="2" t="str" cm="1">
        <f t="array" ref="G89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90" s="2" t="str" cm="1">
        <f t="array" ref="H89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90" s="2">
        <f>Table1[[#This Row],[Items_Available]]*Table1[[#This Row],[Store_Area]]</f>
        <v>2516034</v>
      </c>
    </row>
    <row r="891" spans="1:9" x14ac:dyDescent="0.25">
      <c r="A891">
        <v>890</v>
      </c>
      <c r="B891" s="2">
        <v>1539</v>
      </c>
      <c r="C891" s="2">
        <v>1829</v>
      </c>
      <c r="D891" s="2">
        <v>650</v>
      </c>
      <c r="E891" s="1">
        <v>46580</v>
      </c>
      <c r="F891" s="1">
        <f>Table1[[#This Row],[Store_Sales]]/(Table1[[#This Row],[Store_Area]]*9)</f>
        <v>3.3629340841816475</v>
      </c>
      <c r="G891" s="2" t="str" cm="1">
        <f t="array" ref="G89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91" s="2" t="str" cm="1">
        <f t="array" ref="H89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91" s="2">
        <f>Table1[[#This Row],[Items_Available]]*Table1[[#This Row],[Store_Area]]</f>
        <v>2814831</v>
      </c>
    </row>
    <row r="892" spans="1:9" x14ac:dyDescent="0.25">
      <c r="A892">
        <v>891</v>
      </c>
      <c r="B892" s="2">
        <v>1549</v>
      </c>
      <c r="C892" s="2">
        <v>1851</v>
      </c>
      <c r="D892" s="2">
        <v>1220</v>
      </c>
      <c r="E892" s="1">
        <v>70620</v>
      </c>
      <c r="F892" s="1">
        <f>Table1[[#This Row],[Store_Sales]]/(Table1[[#This Row],[Store_Area]]*9)</f>
        <v>5.0656337421992683</v>
      </c>
      <c r="G892" s="2" t="str" cm="1">
        <f t="array" ref="G89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92" s="2" t="str" cm="1">
        <f t="array" ref="H89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92" s="2">
        <f>Table1[[#This Row],[Items_Available]]*Table1[[#This Row],[Store_Area]]</f>
        <v>2867199</v>
      </c>
    </row>
    <row r="893" spans="1:9" x14ac:dyDescent="0.25">
      <c r="A893">
        <v>892</v>
      </c>
      <c r="B893" s="2">
        <v>1582</v>
      </c>
      <c r="C893" s="2">
        <v>1910</v>
      </c>
      <c r="D893" s="2">
        <v>1080</v>
      </c>
      <c r="E893" s="1">
        <v>66390</v>
      </c>
      <c r="F893" s="1">
        <f>Table1[[#This Row],[Store_Sales]]/(Table1[[#This Row],[Store_Area]]*9)</f>
        <v>4.6628739991571848</v>
      </c>
      <c r="G893" s="2" t="str" cm="1">
        <f t="array" ref="G89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93" s="2" t="str" cm="1">
        <f t="array" ref="H89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93" s="2">
        <f>Table1[[#This Row],[Items_Available]]*Table1[[#This Row],[Store_Area]]</f>
        <v>3021620</v>
      </c>
    </row>
    <row r="894" spans="1:9" x14ac:dyDescent="0.25">
      <c r="A894">
        <v>893</v>
      </c>
      <c r="B894" s="2">
        <v>1387</v>
      </c>
      <c r="C894" s="2">
        <v>1663</v>
      </c>
      <c r="D894" s="2">
        <v>850</v>
      </c>
      <c r="E894" s="1">
        <v>82080</v>
      </c>
      <c r="F894" s="1">
        <f>Table1[[#This Row],[Store_Sales]]/(Table1[[#This Row],[Store_Area]]*9)</f>
        <v>6.5753424657534243</v>
      </c>
      <c r="G894" s="2" t="str" cm="1">
        <f t="array" ref="G89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94" s="2" t="str" cm="1">
        <f t="array" ref="H89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94" s="2">
        <f>Table1[[#This Row],[Items_Available]]*Table1[[#This Row],[Store_Area]]</f>
        <v>2306581</v>
      </c>
    </row>
    <row r="895" spans="1:9" x14ac:dyDescent="0.25">
      <c r="A895">
        <v>894</v>
      </c>
      <c r="B895" s="2">
        <v>1200</v>
      </c>
      <c r="C895" s="2">
        <v>1436</v>
      </c>
      <c r="D895" s="2">
        <v>1060</v>
      </c>
      <c r="E895" s="1">
        <v>76440</v>
      </c>
      <c r="F895" s="1">
        <f>Table1[[#This Row],[Store_Sales]]/(Table1[[#This Row],[Store_Area]]*9)</f>
        <v>7.0777777777777775</v>
      </c>
      <c r="G895" s="2" t="str" cm="1">
        <f t="array" ref="G89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95" s="2" t="str" cm="1">
        <f t="array" ref="H89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95" s="2">
        <f>Table1[[#This Row],[Items_Available]]*Table1[[#This Row],[Store_Area]]</f>
        <v>1723200</v>
      </c>
    </row>
    <row r="896" spans="1:9" x14ac:dyDescent="0.25">
      <c r="A896">
        <v>895</v>
      </c>
      <c r="B896" s="2">
        <v>1299</v>
      </c>
      <c r="C896" s="2">
        <v>1560</v>
      </c>
      <c r="D896" s="2">
        <v>770</v>
      </c>
      <c r="E896" s="1">
        <v>96610</v>
      </c>
      <c r="F896" s="1">
        <f>Table1[[#This Row],[Store_Sales]]/(Table1[[#This Row],[Store_Area]]*9)</f>
        <v>8.2636215892566938</v>
      </c>
      <c r="G896" s="2" t="str" cm="1">
        <f t="array" ref="G89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96" s="2" t="str" cm="1">
        <f t="array" ref="H89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96" s="2">
        <f>Table1[[#This Row],[Items_Available]]*Table1[[#This Row],[Store_Area]]</f>
        <v>2026440</v>
      </c>
    </row>
    <row r="897" spans="1:9" x14ac:dyDescent="0.25">
      <c r="A897">
        <v>896</v>
      </c>
      <c r="B897" s="2">
        <v>1174</v>
      </c>
      <c r="C897" s="2">
        <v>1429</v>
      </c>
      <c r="D897" s="2">
        <v>1110</v>
      </c>
      <c r="E897" s="1">
        <v>54340</v>
      </c>
      <c r="F897" s="1">
        <f>Table1[[#This Row],[Store_Sales]]/(Table1[[#This Row],[Store_Area]]*9)</f>
        <v>5.1429112246829449</v>
      </c>
      <c r="G897" s="2" t="str" cm="1">
        <f t="array" ref="G89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97" s="2" t="str" cm="1">
        <f t="array" ref="H89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97" s="2">
        <f>Table1[[#This Row],[Items_Available]]*Table1[[#This Row],[Store_Area]]</f>
        <v>1677646</v>
      </c>
    </row>
  </sheetData>
  <sheetProtection sheet="1" objects="1" scenarios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D2B78-08C2-4F30-801D-8AE7DB59D077}">
  <sheetPr>
    <tabColor rgb="FFFFC000"/>
  </sheetPr>
  <dimension ref="A1:E227"/>
  <sheetViews>
    <sheetView workbookViewId="0">
      <selection activeCell="F221" sqref="F221:G221"/>
    </sheetView>
  </sheetViews>
  <sheetFormatPr defaultRowHeight="15" x14ac:dyDescent="0.25"/>
  <cols>
    <col min="1" max="1" width="26" bestFit="1" customWidth="1"/>
    <col min="2" max="2" width="17.7109375" bestFit="1" customWidth="1"/>
    <col min="3" max="3" width="11.140625" bestFit="1" customWidth="1"/>
    <col min="4" max="4" width="15.7109375" bestFit="1" customWidth="1"/>
    <col min="5" max="5" width="22.7109375" bestFit="1" customWidth="1"/>
  </cols>
  <sheetData>
    <row r="1" spans="1:5" x14ac:dyDescent="0.25">
      <c r="A1" s="6" t="s">
        <v>102</v>
      </c>
      <c r="B1" t="s">
        <v>98</v>
      </c>
    </row>
    <row r="3" spans="1:5" x14ac:dyDescent="0.25">
      <c r="A3" s="6" t="s">
        <v>48</v>
      </c>
      <c r="B3" t="s">
        <v>122</v>
      </c>
      <c r="C3" t="s">
        <v>123</v>
      </c>
      <c r="D3" t="s">
        <v>124</v>
      </c>
      <c r="E3" t="s">
        <v>125</v>
      </c>
    </row>
    <row r="4" spans="1:5" x14ac:dyDescent="0.25">
      <c r="A4" s="7">
        <v>2</v>
      </c>
      <c r="B4" s="3">
        <v>39820</v>
      </c>
      <c r="C4" s="75">
        <v>1461</v>
      </c>
      <c r="D4" s="75">
        <v>1752</v>
      </c>
      <c r="E4" s="75">
        <v>210</v>
      </c>
    </row>
    <row r="5" spans="1:5" x14ac:dyDescent="0.25">
      <c r="A5" s="7">
        <v>6</v>
      </c>
      <c r="B5" s="3">
        <v>45260</v>
      </c>
      <c r="C5" s="75">
        <v>1442</v>
      </c>
      <c r="D5" s="75">
        <v>1733</v>
      </c>
      <c r="E5" s="75">
        <v>760</v>
      </c>
    </row>
    <row r="6" spans="1:5" x14ac:dyDescent="0.25">
      <c r="A6" s="7">
        <v>8</v>
      </c>
      <c r="B6" s="3">
        <v>37720</v>
      </c>
      <c r="C6" s="75">
        <v>1261</v>
      </c>
      <c r="D6" s="75">
        <v>1507</v>
      </c>
      <c r="E6" s="75">
        <v>1020</v>
      </c>
    </row>
    <row r="7" spans="1:5" x14ac:dyDescent="0.25">
      <c r="A7" s="7">
        <v>9</v>
      </c>
      <c r="B7" s="3">
        <v>46310</v>
      </c>
      <c r="C7" s="75">
        <v>1090</v>
      </c>
      <c r="D7" s="75">
        <v>1321</v>
      </c>
      <c r="E7" s="75">
        <v>680</v>
      </c>
    </row>
    <row r="8" spans="1:5" x14ac:dyDescent="0.25">
      <c r="A8" s="7">
        <v>10</v>
      </c>
      <c r="B8" s="3">
        <v>44150</v>
      </c>
      <c r="C8" s="75">
        <v>1030</v>
      </c>
      <c r="D8" s="75">
        <v>1235</v>
      </c>
      <c r="E8" s="75">
        <v>1130</v>
      </c>
    </row>
    <row r="9" spans="1:5" x14ac:dyDescent="0.25">
      <c r="A9" s="7">
        <v>18</v>
      </c>
      <c r="B9" s="3">
        <v>38170</v>
      </c>
      <c r="C9" s="75">
        <v>1703</v>
      </c>
      <c r="D9" s="75">
        <v>2045</v>
      </c>
      <c r="E9" s="75">
        <v>670</v>
      </c>
    </row>
    <row r="10" spans="1:5" x14ac:dyDescent="0.25">
      <c r="A10" s="7">
        <v>20</v>
      </c>
      <c r="B10" s="3">
        <v>40190</v>
      </c>
      <c r="C10" s="75">
        <v>1940</v>
      </c>
      <c r="D10" s="75">
        <v>2340</v>
      </c>
      <c r="E10" s="75">
        <v>980</v>
      </c>
    </row>
    <row r="11" spans="1:5" x14ac:dyDescent="0.25">
      <c r="A11" s="7">
        <v>21</v>
      </c>
      <c r="B11" s="3">
        <v>43460</v>
      </c>
      <c r="C11" s="75">
        <v>1421</v>
      </c>
      <c r="D11" s="75">
        <v>1700</v>
      </c>
      <c r="E11" s="75">
        <v>370</v>
      </c>
    </row>
    <row r="12" spans="1:5" x14ac:dyDescent="0.25">
      <c r="A12" s="7">
        <v>25</v>
      </c>
      <c r="B12" s="3">
        <v>41880</v>
      </c>
      <c r="C12" s="75">
        <v>1234</v>
      </c>
      <c r="D12" s="75">
        <v>1488</v>
      </c>
      <c r="E12" s="75">
        <v>840</v>
      </c>
    </row>
    <row r="13" spans="1:5" x14ac:dyDescent="0.25">
      <c r="A13" s="7">
        <v>27</v>
      </c>
      <c r="B13" s="3">
        <v>25820</v>
      </c>
      <c r="C13" s="75">
        <v>1475</v>
      </c>
      <c r="D13" s="75">
        <v>1777</v>
      </c>
      <c r="E13" s="75">
        <v>1100</v>
      </c>
    </row>
    <row r="14" spans="1:5" x14ac:dyDescent="0.25">
      <c r="A14" s="7">
        <v>32</v>
      </c>
      <c r="B14" s="3">
        <v>14920</v>
      </c>
      <c r="C14" s="75">
        <v>1250</v>
      </c>
      <c r="D14" s="75">
        <v>1508</v>
      </c>
      <c r="E14" s="75">
        <v>990</v>
      </c>
    </row>
    <row r="15" spans="1:5" x14ac:dyDescent="0.25">
      <c r="A15" s="7">
        <v>36</v>
      </c>
      <c r="B15" s="3">
        <v>45460</v>
      </c>
      <c r="C15" s="75">
        <v>1871</v>
      </c>
      <c r="D15" s="75">
        <v>2230</v>
      </c>
      <c r="E15" s="75">
        <v>700</v>
      </c>
    </row>
    <row r="16" spans="1:5" x14ac:dyDescent="0.25">
      <c r="A16" s="7">
        <v>37</v>
      </c>
      <c r="B16" s="3">
        <v>41570</v>
      </c>
      <c r="C16" s="75">
        <v>1442</v>
      </c>
      <c r="D16" s="75">
        <v>1744</v>
      </c>
      <c r="E16" s="75">
        <v>610</v>
      </c>
    </row>
    <row r="17" spans="1:5" x14ac:dyDescent="0.25">
      <c r="A17" s="7">
        <v>40</v>
      </c>
      <c r="B17" s="3">
        <v>45480</v>
      </c>
      <c r="C17" s="75">
        <v>1270</v>
      </c>
      <c r="D17" s="75">
        <v>1516</v>
      </c>
      <c r="E17" s="75">
        <v>10</v>
      </c>
    </row>
    <row r="18" spans="1:5" x14ac:dyDescent="0.25">
      <c r="A18" s="7">
        <v>44</v>
      </c>
      <c r="B18" s="3">
        <v>39730</v>
      </c>
      <c r="C18" s="75">
        <v>1780</v>
      </c>
      <c r="D18" s="75">
        <v>2117</v>
      </c>
      <c r="E18" s="75">
        <v>780</v>
      </c>
    </row>
    <row r="19" spans="1:5" x14ac:dyDescent="0.25">
      <c r="A19" s="7">
        <v>45</v>
      </c>
      <c r="B19" s="3">
        <v>35800</v>
      </c>
      <c r="C19" s="75">
        <v>1009</v>
      </c>
      <c r="D19" s="75">
        <v>1194</v>
      </c>
      <c r="E19" s="75">
        <v>520</v>
      </c>
    </row>
    <row r="20" spans="1:5" x14ac:dyDescent="0.25">
      <c r="A20" s="7">
        <v>62</v>
      </c>
      <c r="B20" s="3">
        <v>46100</v>
      </c>
      <c r="C20" s="75">
        <v>2011</v>
      </c>
      <c r="D20" s="75">
        <v>2391</v>
      </c>
      <c r="E20" s="75">
        <v>530</v>
      </c>
    </row>
    <row r="21" spans="1:5" x14ac:dyDescent="0.25">
      <c r="A21" s="7">
        <v>69</v>
      </c>
      <c r="B21" s="3">
        <v>33430</v>
      </c>
      <c r="C21" s="75">
        <v>1631</v>
      </c>
      <c r="D21" s="75">
        <v>1941</v>
      </c>
      <c r="E21" s="75">
        <v>650</v>
      </c>
    </row>
    <row r="22" spans="1:5" x14ac:dyDescent="0.25">
      <c r="A22" s="7">
        <v>70</v>
      </c>
      <c r="B22" s="3">
        <v>42430</v>
      </c>
      <c r="C22" s="75">
        <v>1318</v>
      </c>
      <c r="D22" s="75">
        <v>1576</v>
      </c>
      <c r="E22" s="75">
        <v>710</v>
      </c>
    </row>
    <row r="23" spans="1:5" x14ac:dyDescent="0.25">
      <c r="A23" s="7">
        <v>72</v>
      </c>
      <c r="B23" s="3">
        <v>33580</v>
      </c>
      <c r="C23" s="75">
        <v>1152</v>
      </c>
      <c r="D23" s="75">
        <v>1380</v>
      </c>
      <c r="E23" s="75">
        <v>530</v>
      </c>
    </row>
    <row r="24" spans="1:5" x14ac:dyDescent="0.25">
      <c r="A24" s="7">
        <v>77</v>
      </c>
      <c r="B24" s="3">
        <v>26770</v>
      </c>
      <c r="C24" s="75">
        <v>1267</v>
      </c>
      <c r="D24" s="75">
        <v>1520</v>
      </c>
      <c r="E24" s="75">
        <v>450</v>
      </c>
    </row>
    <row r="25" spans="1:5" x14ac:dyDescent="0.25">
      <c r="A25" s="7">
        <v>79</v>
      </c>
      <c r="B25" s="3">
        <v>38660</v>
      </c>
      <c r="C25" s="75">
        <v>1720</v>
      </c>
      <c r="D25" s="75">
        <v>2044</v>
      </c>
      <c r="E25" s="75">
        <v>960</v>
      </c>
    </row>
    <row r="26" spans="1:5" x14ac:dyDescent="0.25">
      <c r="A26" s="7">
        <v>81</v>
      </c>
      <c r="B26" s="3">
        <v>40700</v>
      </c>
      <c r="C26" s="75">
        <v>1431</v>
      </c>
      <c r="D26" s="75">
        <v>1711</v>
      </c>
      <c r="E26" s="75">
        <v>620</v>
      </c>
    </row>
    <row r="27" spans="1:5" x14ac:dyDescent="0.25">
      <c r="A27" s="7">
        <v>84</v>
      </c>
      <c r="B27" s="3">
        <v>42670</v>
      </c>
      <c r="C27" s="75">
        <v>1572</v>
      </c>
      <c r="D27" s="75">
        <v>1884</v>
      </c>
      <c r="E27" s="75">
        <v>1410</v>
      </c>
    </row>
    <row r="28" spans="1:5" x14ac:dyDescent="0.25">
      <c r="A28" s="7">
        <v>88</v>
      </c>
      <c r="B28" s="3">
        <v>39650</v>
      </c>
      <c r="C28" s="75">
        <v>1252</v>
      </c>
      <c r="D28" s="75">
        <v>1506</v>
      </c>
      <c r="E28" s="75">
        <v>850</v>
      </c>
    </row>
    <row r="29" spans="1:5" x14ac:dyDescent="0.25">
      <c r="A29" s="7">
        <v>89</v>
      </c>
      <c r="B29" s="3">
        <v>45720</v>
      </c>
      <c r="C29" s="75">
        <v>1238</v>
      </c>
      <c r="D29" s="75">
        <v>1468</v>
      </c>
      <c r="E29" s="75">
        <v>960</v>
      </c>
    </row>
    <row r="30" spans="1:5" x14ac:dyDescent="0.25">
      <c r="A30" s="7">
        <v>90</v>
      </c>
      <c r="B30" s="3">
        <v>42060</v>
      </c>
      <c r="C30" s="75">
        <v>1479</v>
      </c>
      <c r="D30" s="75">
        <v>1758</v>
      </c>
      <c r="E30" s="75">
        <v>420</v>
      </c>
    </row>
    <row r="31" spans="1:5" x14ac:dyDescent="0.25">
      <c r="A31" s="7">
        <v>100</v>
      </c>
      <c r="B31" s="3">
        <v>41190</v>
      </c>
      <c r="C31" s="75">
        <v>1579</v>
      </c>
      <c r="D31" s="75">
        <v>1899</v>
      </c>
      <c r="E31" s="75">
        <v>1140</v>
      </c>
    </row>
    <row r="32" spans="1:5" x14ac:dyDescent="0.25">
      <c r="A32" s="7">
        <v>109</v>
      </c>
      <c r="B32" s="3">
        <v>23740</v>
      </c>
      <c r="C32" s="75">
        <v>1573</v>
      </c>
      <c r="D32" s="75">
        <v>1878</v>
      </c>
      <c r="E32" s="75">
        <v>650</v>
      </c>
    </row>
    <row r="33" spans="1:5" x14ac:dyDescent="0.25">
      <c r="A33" s="7">
        <v>110</v>
      </c>
      <c r="B33" s="3">
        <v>36330</v>
      </c>
      <c r="C33" s="75">
        <v>1415</v>
      </c>
      <c r="D33" s="75">
        <v>1700</v>
      </c>
      <c r="E33" s="75">
        <v>920</v>
      </c>
    </row>
    <row r="34" spans="1:5" x14ac:dyDescent="0.25">
      <c r="A34" s="7">
        <v>114</v>
      </c>
      <c r="B34" s="3">
        <v>45080</v>
      </c>
      <c r="C34" s="75">
        <v>1607</v>
      </c>
      <c r="D34" s="75">
        <v>1927</v>
      </c>
      <c r="E34" s="75">
        <v>940</v>
      </c>
    </row>
    <row r="35" spans="1:5" x14ac:dyDescent="0.25">
      <c r="A35" s="7">
        <v>118</v>
      </c>
      <c r="B35" s="3">
        <v>31180</v>
      </c>
      <c r="C35" s="75">
        <v>1712</v>
      </c>
      <c r="D35" s="75">
        <v>2046</v>
      </c>
      <c r="E35" s="75">
        <v>460</v>
      </c>
    </row>
    <row r="36" spans="1:5" x14ac:dyDescent="0.25">
      <c r="A36" s="7">
        <v>122</v>
      </c>
      <c r="B36" s="3">
        <v>32770</v>
      </c>
      <c r="C36" s="75">
        <v>1525</v>
      </c>
      <c r="D36" s="75">
        <v>1835</v>
      </c>
      <c r="E36" s="75">
        <v>900</v>
      </c>
    </row>
    <row r="37" spans="1:5" x14ac:dyDescent="0.25">
      <c r="A37" s="7">
        <v>125</v>
      </c>
      <c r="B37" s="3">
        <v>35510</v>
      </c>
      <c r="C37" s="75">
        <v>1164</v>
      </c>
      <c r="D37" s="75">
        <v>1390</v>
      </c>
      <c r="E37" s="75">
        <v>370</v>
      </c>
    </row>
    <row r="38" spans="1:5" x14ac:dyDescent="0.25">
      <c r="A38" s="7">
        <v>134</v>
      </c>
      <c r="B38" s="3">
        <v>40490</v>
      </c>
      <c r="C38" s="75">
        <v>1713</v>
      </c>
      <c r="D38" s="75">
        <v>2071</v>
      </c>
      <c r="E38" s="75">
        <v>900</v>
      </c>
    </row>
    <row r="39" spans="1:5" x14ac:dyDescent="0.25">
      <c r="A39" s="7">
        <v>136</v>
      </c>
      <c r="B39" s="3">
        <v>42840</v>
      </c>
      <c r="C39" s="75">
        <v>1667</v>
      </c>
      <c r="D39" s="75">
        <v>1993</v>
      </c>
      <c r="E39" s="75">
        <v>740</v>
      </c>
    </row>
    <row r="40" spans="1:5" x14ac:dyDescent="0.25">
      <c r="A40" s="7">
        <v>149</v>
      </c>
      <c r="B40" s="3">
        <v>38070</v>
      </c>
      <c r="C40" s="75">
        <v>1229</v>
      </c>
      <c r="D40" s="75">
        <v>1480</v>
      </c>
      <c r="E40" s="75">
        <v>830</v>
      </c>
    </row>
    <row r="41" spans="1:5" x14ac:dyDescent="0.25">
      <c r="A41" s="7">
        <v>151</v>
      </c>
      <c r="B41" s="3">
        <v>39740</v>
      </c>
      <c r="C41" s="75">
        <v>1369</v>
      </c>
      <c r="D41" s="75">
        <v>1629</v>
      </c>
      <c r="E41" s="75">
        <v>770</v>
      </c>
    </row>
    <row r="42" spans="1:5" x14ac:dyDescent="0.25">
      <c r="A42" s="7">
        <v>154</v>
      </c>
      <c r="B42" s="3">
        <v>27410</v>
      </c>
      <c r="C42" s="75">
        <v>1649</v>
      </c>
      <c r="D42" s="75">
        <v>1963</v>
      </c>
      <c r="E42" s="75">
        <v>490</v>
      </c>
    </row>
    <row r="43" spans="1:5" x14ac:dyDescent="0.25">
      <c r="A43" s="7">
        <v>155</v>
      </c>
      <c r="B43" s="3">
        <v>37320</v>
      </c>
      <c r="C43" s="75">
        <v>1393</v>
      </c>
      <c r="D43" s="75">
        <v>1663</v>
      </c>
      <c r="E43" s="75">
        <v>670</v>
      </c>
    </row>
    <row r="44" spans="1:5" x14ac:dyDescent="0.25">
      <c r="A44" s="7">
        <v>158</v>
      </c>
      <c r="B44" s="3">
        <v>34410</v>
      </c>
      <c r="C44" s="75">
        <v>1408</v>
      </c>
      <c r="D44" s="75">
        <v>1696</v>
      </c>
      <c r="E44" s="75">
        <v>350</v>
      </c>
    </row>
    <row r="45" spans="1:5" x14ac:dyDescent="0.25">
      <c r="A45" s="7">
        <v>159</v>
      </c>
      <c r="B45" s="3">
        <v>42530</v>
      </c>
      <c r="C45" s="75">
        <v>775</v>
      </c>
      <c r="D45" s="75">
        <v>932</v>
      </c>
      <c r="E45" s="75">
        <v>1090</v>
      </c>
    </row>
    <row r="46" spans="1:5" x14ac:dyDescent="0.25">
      <c r="A46" s="7">
        <v>162</v>
      </c>
      <c r="B46" s="3">
        <v>45020</v>
      </c>
      <c r="C46" s="75">
        <v>1372</v>
      </c>
      <c r="D46" s="75">
        <v>1657</v>
      </c>
      <c r="E46" s="75">
        <v>580</v>
      </c>
    </row>
    <row r="47" spans="1:5" x14ac:dyDescent="0.25">
      <c r="A47" s="7">
        <v>165</v>
      </c>
      <c r="B47" s="3">
        <v>37810</v>
      </c>
      <c r="C47" s="75">
        <v>1823</v>
      </c>
      <c r="D47" s="75">
        <v>2176</v>
      </c>
      <c r="E47" s="75">
        <v>700</v>
      </c>
    </row>
    <row r="48" spans="1:5" x14ac:dyDescent="0.25">
      <c r="A48" s="7">
        <v>166</v>
      </c>
      <c r="B48" s="3">
        <v>46140</v>
      </c>
      <c r="C48" s="75">
        <v>955</v>
      </c>
      <c r="D48" s="75">
        <v>1133</v>
      </c>
      <c r="E48" s="75">
        <v>580</v>
      </c>
    </row>
    <row r="49" spans="1:5" x14ac:dyDescent="0.25">
      <c r="A49" s="7">
        <v>168</v>
      </c>
      <c r="B49" s="3">
        <v>38650</v>
      </c>
      <c r="C49" s="75">
        <v>1331</v>
      </c>
      <c r="D49" s="75">
        <v>1606</v>
      </c>
      <c r="E49" s="75">
        <v>630</v>
      </c>
    </row>
    <row r="50" spans="1:5" x14ac:dyDescent="0.25">
      <c r="A50" s="7">
        <v>171</v>
      </c>
      <c r="B50" s="3">
        <v>44910</v>
      </c>
      <c r="C50" s="75">
        <v>1343</v>
      </c>
      <c r="D50" s="75">
        <v>1599</v>
      </c>
      <c r="E50" s="75">
        <v>870</v>
      </c>
    </row>
    <row r="51" spans="1:5" x14ac:dyDescent="0.25">
      <c r="A51" s="7">
        <v>174</v>
      </c>
      <c r="B51" s="3">
        <v>33460</v>
      </c>
      <c r="C51" s="75">
        <v>1762</v>
      </c>
      <c r="D51" s="75">
        <v>2145</v>
      </c>
      <c r="E51" s="75">
        <v>490</v>
      </c>
    </row>
    <row r="52" spans="1:5" x14ac:dyDescent="0.25">
      <c r="A52" s="7">
        <v>175</v>
      </c>
      <c r="B52" s="3">
        <v>44090</v>
      </c>
      <c r="C52" s="75">
        <v>1527</v>
      </c>
      <c r="D52" s="75">
        <v>1832</v>
      </c>
      <c r="E52" s="75">
        <v>580</v>
      </c>
    </row>
    <row r="53" spans="1:5" x14ac:dyDescent="0.25">
      <c r="A53" s="7">
        <v>176</v>
      </c>
      <c r="B53" s="3">
        <v>42620</v>
      </c>
      <c r="C53" s="75">
        <v>1356</v>
      </c>
      <c r="D53" s="75">
        <v>1619</v>
      </c>
      <c r="E53" s="75">
        <v>700</v>
      </c>
    </row>
    <row r="54" spans="1:5" x14ac:dyDescent="0.25">
      <c r="A54" s="7">
        <v>182</v>
      </c>
      <c r="B54" s="3">
        <v>40930</v>
      </c>
      <c r="C54" s="75">
        <v>1174</v>
      </c>
      <c r="D54" s="75">
        <v>1396</v>
      </c>
      <c r="E54" s="75">
        <v>1100</v>
      </c>
    </row>
    <row r="55" spans="1:5" x14ac:dyDescent="0.25">
      <c r="A55" s="7">
        <v>186</v>
      </c>
      <c r="B55" s="3">
        <v>32330</v>
      </c>
      <c r="C55" s="75">
        <v>1437</v>
      </c>
      <c r="D55" s="75">
        <v>1717</v>
      </c>
      <c r="E55" s="75">
        <v>230</v>
      </c>
    </row>
    <row r="56" spans="1:5" x14ac:dyDescent="0.25">
      <c r="A56" s="7">
        <v>187</v>
      </c>
      <c r="B56" s="3">
        <v>41080</v>
      </c>
      <c r="C56" s="75">
        <v>1524</v>
      </c>
      <c r="D56" s="75">
        <v>1796</v>
      </c>
      <c r="E56" s="75">
        <v>1060</v>
      </c>
    </row>
    <row r="57" spans="1:5" x14ac:dyDescent="0.25">
      <c r="A57" s="7">
        <v>188</v>
      </c>
      <c r="B57" s="3">
        <v>42860</v>
      </c>
      <c r="C57" s="75">
        <v>1660</v>
      </c>
      <c r="D57" s="75">
        <v>1985</v>
      </c>
      <c r="E57" s="75">
        <v>1180</v>
      </c>
    </row>
    <row r="58" spans="1:5" x14ac:dyDescent="0.25">
      <c r="A58" s="7">
        <v>190</v>
      </c>
      <c r="B58" s="3">
        <v>39730</v>
      </c>
      <c r="C58" s="75">
        <v>1666</v>
      </c>
      <c r="D58" s="75">
        <v>2000</v>
      </c>
      <c r="E58" s="75">
        <v>480</v>
      </c>
    </row>
    <row r="59" spans="1:5" x14ac:dyDescent="0.25">
      <c r="A59" s="7">
        <v>204</v>
      </c>
      <c r="B59" s="3">
        <v>34180</v>
      </c>
      <c r="C59" s="75">
        <v>992</v>
      </c>
      <c r="D59" s="75">
        <v>1192</v>
      </c>
      <c r="E59" s="75">
        <v>900</v>
      </c>
    </row>
    <row r="60" spans="1:5" x14ac:dyDescent="0.25">
      <c r="A60" s="7">
        <v>206</v>
      </c>
      <c r="B60" s="3">
        <v>38120</v>
      </c>
      <c r="C60" s="75">
        <v>1807</v>
      </c>
      <c r="D60" s="75">
        <v>2149</v>
      </c>
      <c r="E60" s="75">
        <v>910</v>
      </c>
    </row>
    <row r="61" spans="1:5" x14ac:dyDescent="0.25">
      <c r="A61" s="7">
        <v>209</v>
      </c>
      <c r="B61" s="3">
        <v>37830</v>
      </c>
      <c r="C61" s="75">
        <v>1703</v>
      </c>
      <c r="D61" s="75">
        <v>2055</v>
      </c>
      <c r="E61" s="75">
        <v>1080</v>
      </c>
    </row>
    <row r="62" spans="1:5" x14ac:dyDescent="0.25">
      <c r="A62" s="7">
        <v>216</v>
      </c>
      <c r="B62" s="3">
        <v>33730</v>
      </c>
      <c r="C62" s="75">
        <v>1604</v>
      </c>
      <c r="D62" s="75">
        <v>1909</v>
      </c>
      <c r="E62" s="75">
        <v>370</v>
      </c>
    </row>
    <row r="63" spans="1:5" x14ac:dyDescent="0.25">
      <c r="A63" s="7">
        <v>222</v>
      </c>
      <c r="B63" s="3">
        <v>33740</v>
      </c>
      <c r="C63" s="75">
        <v>1620</v>
      </c>
      <c r="D63" s="75">
        <v>1922</v>
      </c>
      <c r="E63" s="75">
        <v>550</v>
      </c>
    </row>
    <row r="64" spans="1:5" x14ac:dyDescent="0.25">
      <c r="A64" s="7">
        <v>224</v>
      </c>
      <c r="B64" s="3">
        <v>24410</v>
      </c>
      <c r="C64" s="75">
        <v>1318</v>
      </c>
      <c r="D64" s="75">
        <v>1606</v>
      </c>
      <c r="E64" s="75">
        <v>1200</v>
      </c>
    </row>
    <row r="65" spans="1:5" x14ac:dyDescent="0.25">
      <c r="A65" s="7">
        <v>233</v>
      </c>
      <c r="B65" s="3">
        <v>45650</v>
      </c>
      <c r="C65" s="75">
        <v>1245</v>
      </c>
      <c r="D65" s="75">
        <v>1499</v>
      </c>
      <c r="E65" s="75">
        <v>570</v>
      </c>
    </row>
    <row r="66" spans="1:5" x14ac:dyDescent="0.25">
      <c r="A66" s="7">
        <v>250</v>
      </c>
      <c r="B66" s="3">
        <v>46050</v>
      </c>
      <c r="C66" s="75">
        <v>1641</v>
      </c>
      <c r="D66" s="75">
        <v>1976</v>
      </c>
      <c r="E66" s="75">
        <v>620</v>
      </c>
    </row>
    <row r="67" spans="1:5" x14ac:dyDescent="0.25">
      <c r="A67" s="7">
        <v>251</v>
      </c>
      <c r="B67" s="3">
        <v>43390</v>
      </c>
      <c r="C67" s="75">
        <v>1373</v>
      </c>
      <c r="D67" s="75">
        <v>1648</v>
      </c>
      <c r="E67" s="75">
        <v>530</v>
      </c>
    </row>
    <row r="68" spans="1:5" x14ac:dyDescent="0.25">
      <c r="A68" s="7">
        <v>253</v>
      </c>
      <c r="B68" s="3">
        <v>21830</v>
      </c>
      <c r="C68" s="75">
        <v>1583</v>
      </c>
      <c r="D68" s="75">
        <v>1907</v>
      </c>
      <c r="E68" s="75">
        <v>680</v>
      </c>
    </row>
    <row r="69" spans="1:5" x14ac:dyDescent="0.25">
      <c r="A69" s="7">
        <v>254</v>
      </c>
      <c r="B69" s="3">
        <v>39800</v>
      </c>
      <c r="C69" s="75">
        <v>1428</v>
      </c>
      <c r="D69" s="75">
        <v>1719</v>
      </c>
      <c r="E69" s="75">
        <v>1060</v>
      </c>
    </row>
    <row r="70" spans="1:5" x14ac:dyDescent="0.25">
      <c r="A70" s="7">
        <v>260</v>
      </c>
      <c r="B70" s="3">
        <v>38210</v>
      </c>
      <c r="C70" s="75">
        <v>1145</v>
      </c>
      <c r="D70" s="75">
        <v>1370</v>
      </c>
      <c r="E70" s="75">
        <v>350</v>
      </c>
    </row>
    <row r="71" spans="1:5" x14ac:dyDescent="0.25">
      <c r="A71" s="7">
        <v>261</v>
      </c>
      <c r="B71" s="3">
        <v>25950</v>
      </c>
      <c r="C71" s="75">
        <v>1174</v>
      </c>
      <c r="D71" s="75">
        <v>1426</v>
      </c>
      <c r="E71" s="75">
        <v>980</v>
      </c>
    </row>
    <row r="72" spans="1:5" x14ac:dyDescent="0.25">
      <c r="A72" s="7">
        <v>269</v>
      </c>
      <c r="B72" s="3">
        <v>37130</v>
      </c>
      <c r="C72" s="75">
        <v>1206</v>
      </c>
      <c r="D72" s="75">
        <v>1456</v>
      </c>
      <c r="E72" s="75">
        <v>920</v>
      </c>
    </row>
    <row r="73" spans="1:5" x14ac:dyDescent="0.25">
      <c r="A73" s="7">
        <v>270</v>
      </c>
      <c r="B73" s="3">
        <v>42890</v>
      </c>
      <c r="C73" s="75">
        <v>1476</v>
      </c>
      <c r="D73" s="75">
        <v>1777</v>
      </c>
      <c r="E73" s="75">
        <v>660</v>
      </c>
    </row>
    <row r="74" spans="1:5" x14ac:dyDescent="0.25">
      <c r="A74" s="7">
        <v>271</v>
      </c>
      <c r="B74" s="3">
        <v>26220</v>
      </c>
      <c r="C74" s="75">
        <v>1189</v>
      </c>
      <c r="D74" s="75">
        <v>1439</v>
      </c>
      <c r="E74" s="75">
        <v>780</v>
      </c>
    </row>
    <row r="75" spans="1:5" x14ac:dyDescent="0.25">
      <c r="A75" s="7">
        <v>273</v>
      </c>
      <c r="B75" s="3">
        <v>25630</v>
      </c>
      <c r="C75" s="75">
        <v>1319</v>
      </c>
      <c r="D75" s="75">
        <v>1571</v>
      </c>
      <c r="E75" s="75">
        <v>1190</v>
      </c>
    </row>
    <row r="76" spans="1:5" x14ac:dyDescent="0.25">
      <c r="A76" s="7">
        <v>276</v>
      </c>
      <c r="B76" s="3">
        <v>41740</v>
      </c>
      <c r="C76" s="75">
        <v>1517</v>
      </c>
      <c r="D76" s="75">
        <v>1805</v>
      </c>
      <c r="E76" s="75">
        <v>1040</v>
      </c>
    </row>
    <row r="77" spans="1:5" x14ac:dyDescent="0.25">
      <c r="A77" s="7">
        <v>278</v>
      </c>
      <c r="B77" s="3">
        <v>21750</v>
      </c>
      <c r="C77" s="75">
        <v>1572</v>
      </c>
      <c r="D77" s="75">
        <v>1869</v>
      </c>
      <c r="E77" s="75">
        <v>1030</v>
      </c>
    </row>
    <row r="78" spans="1:5" x14ac:dyDescent="0.25">
      <c r="A78" s="7">
        <v>280</v>
      </c>
      <c r="B78" s="3">
        <v>34020</v>
      </c>
      <c r="C78" s="75">
        <v>1327</v>
      </c>
      <c r="D78" s="75">
        <v>1571</v>
      </c>
      <c r="E78" s="75">
        <v>730</v>
      </c>
    </row>
    <row r="79" spans="1:5" x14ac:dyDescent="0.25">
      <c r="A79" s="7">
        <v>282</v>
      </c>
      <c r="B79" s="3">
        <v>39460</v>
      </c>
      <c r="C79" s="75">
        <v>1734</v>
      </c>
      <c r="D79" s="75">
        <v>2073</v>
      </c>
      <c r="E79" s="75">
        <v>500</v>
      </c>
    </row>
    <row r="80" spans="1:5" x14ac:dyDescent="0.25">
      <c r="A80" s="7">
        <v>287</v>
      </c>
      <c r="B80" s="3">
        <v>45940</v>
      </c>
      <c r="C80" s="75">
        <v>1313</v>
      </c>
      <c r="D80" s="75">
        <v>1586</v>
      </c>
      <c r="E80" s="75">
        <v>420</v>
      </c>
    </row>
    <row r="81" spans="1:5" x14ac:dyDescent="0.25">
      <c r="A81" s="7">
        <v>288</v>
      </c>
      <c r="B81" s="3">
        <v>38970</v>
      </c>
      <c r="C81" s="75">
        <v>1494</v>
      </c>
      <c r="D81" s="75">
        <v>1799</v>
      </c>
      <c r="E81" s="75">
        <v>510</v>
      </c>
    </row>
    <row r="82" spans="1:5" x14ac:dyDescent="0.25">
      <c r="A82" s="7">
        <v>290</v>
      </c>
      <c r="B82" s="3">
        <v>30810</v>
      </c>
      <c r="C82" s="75">
        <v>1979</v>
      </c>
      <c r="D82" s="75">
        <v>2364</v>
      </c>
      <c r="E82" s="75">
        <v>660</v>
      </c>
    </row>
    <row r="83" spans="1:5" x14ac:dyDescent="0.25">
      <c r="A83" s="7">
        <v>293</v>
      </c>
      <c r="B83" s="3">
        <v>44860</v>
      </c>
      <c r="C83" s="75">
        <v>1347</v>
      </c>
      <c r="D83" s="75">
        <v>1622</v>
      </c>
      <c r="E83" s="75">
        <v>560</v>
      </c>
    </row>
    <row r="84" spans="1:5" x14ac:dyDescent="0.25">
      <c r="A84" s="7">
        <v>297</v>
      </c>
      <c r="B84" s="3">
        <v>37330</v>
      </c>
      <c r="C84" s="75">
        <v>1180</v>
      </c>
      <c r="D84" s="75">
        <v>1436</v>
      </c>
      <c r="E84" s="75">
        <v>690</v>
      </c>
    </row>
    <row r="85" spans="1:5" x14ac:dyDescent="0.25">
      <c r="A85" s="7">
        <v>298</v>
      </c>
      <c r="B85" s="3">
        <v>35280</v>
      </c>
      <c r="C85" s="75">
        <v>1142</v>
      </c>
      <c r="D85" s="75">
        <v>1352</v>
      </c>
      <c r="E85" s="75">
        <v>710</v>
      </c>
    </row>
    <row r="86" spans="1:5" x14ac:dyDescent="0.25">
      <c r="A86" s="7">
        <v>307</v>
      </c>
      <c r="B86" s="3">
        <v>44960</v>
      </c>
      <c r="C86" s="75">
        <v>1523</v>
      </c>
      <c r="D86" s="75">
        <v>1813</v>
      </c>
      <c r="E86" s="75">
        <v>520</v>
      </c>
    </row>
    <row r="87" spans="1:5" x14ac:dyDescent="0.25">
      <c r="A87" s="7">
        <v>308</v>
      </c>
      <c r="B87" s="3">
        <v>41490</v>
      </c>
      <c r="C87" s="75">
        <v>1373</v>
      </c>
      <c r="D87" s="75">
        <v>1654</v>
      </c>
      <c r="E87" s="75">
        <v>410</v>
      </c>
    </row>
    <row r="88" spans="1:5" x14ac:dyDescent="0.25">
      <c r="A88" s="7">
        <v>313</v>
      </c>
      <c r="B88" s="3">
        <v>43640</v>
      </c>
      <c r="C88" s="75">
        <v>1494</v>
      </c>
      <c r="D88" s="75">
        <v>1806</v>
      </c>
      <c r="E88" s="75">
        <v>1450</v>
      </c>
    </row>
    <row r="89" spans="1:5" x14ac:dyDescent="0.25">
      <c r="A89" s="7">
        <v>314</v>
      </c>
      <c r="B89" s="3">
        <v>35120</v>
      </c>
      <c r="C89" s="75">
        <v>1659</v>
      </c>
      <c r="D89" s="75">
        <v>2008</v>
      </c>
      <c r="E89" s="75">
        <v>620</v>
      </c>
    </row>
    <row r="90" spans="1:5" x14ac:dyDescent="0.25">
      <c r="A90" s="7">
        <v>318</v>
      </c>
      <c r="B90" s="3">
        <v>31890</v>
      </c>
      <c r="C90" s="75">
        <v>1236</v>
      </c>
      <c r="D90" s="75">
        <v>1484</v>
      </c>
      <c r="E90" s="75">
        <v>560</v>
      </c>
    </row>
    <row r="91" spans="1:5" x14ac:dyDescent="0.25">
      <c r="A91" s="7">
        <v>321</v>
      </c>
      <c r="B91" s="3">
        <v>41490</v>
      </c>
      <c r="C91" s="75">
        <v>1208</v>
      </c>
      <c r="D91" s="75">
        <v>1459</v>
      </c>
      <c r="E91" s="75">
        <v>930</v>
      </c>
    </row>
    <row r="92" spans="1:5" x14ac:dyDescent="0.25">
      <c r="A92" s="7">
        <v>323</v>
      </c>
      <c r="B92" s="3">
        <v>37980</v>
      </c>
      <c r="C92" s="75">
        <v>1448</v>
      </c>
      <c r="D92" s="75">
        <v>1734</v>
      </c>
      <c r="E92" s="75">
        <v>680</v>
      </c>
    </row>
    <row r="93" spans="1:5" x14ac:dyDescent="0.25">
      <c r="A93" s="7">
        <v>326</v>
      </c>
      <c r="B93" s="3">
        <v>35230</v>
      </c>
      <c r="C93" s="75">
        <v>1510</v>
      </c>
      <c r="D93" s="75">
        <v>1810</v>
      </c>
      <c r="E93" s="75">
        <v>950</v>
      </c>
    </row>
    <row r="94" spans="1:5" x14ac:dyDescent="0.25">
      <c r="A94" s="7">
        <v>329</v>
      </c>
      <c r="B94" s="3">
        <v>41080</v>
      </c>
      <c r="C94" s="75">
        <v>1615</v>
      </c>
      <c r="D94" s="75">
        <v>1954</v>
      </c>
      <c r="E94" s="75">
        <v>760</v>
      </c>
    </row>
    <row r="95" spans="1:5" x14ac:dyDescent="0.25">
      <c r="A95" s="7">
        <v>334</v>
      </c>
      <c r="B95" s="3">
        <v>45580</v>
      </c>
      <c r="C95" s="75">
        <v>1619</v>
      </c>
      <c r="D95" s="75">
        <v>1957</v>
      </c>
      <c r="E95" s="75">
        <v>1280</v>
      </c>
    </row>
    <row r="96" spans="1:5" x14ac:dyDescent="0.25">
      <c r="A96" s="7">
        <v>335</v>
      </c>
      <c r="B96" s="3">
        <v>44660</v>
      </c>
      <c r="C96" s="75">
        <v>1624</v>
      </c>
      <c r="D96" s="75">
        <v>1973</v>
      </c>
      <c r="E96" s="75">
        <v>1440</v>
      </c>
    </row>
    <row r="97" spans="1:5" x14ac:dyDescent="0.25">
      <c r="A97" s="7">
        <v>337</v>
      </c>
      <c r="B97" s="3">
        <v>43720</v>
      </c>
      <c r="C97" s="75">
        <v>1320</v>
      </c>
      <c r="D97" s="75">
        <v>1583</v>
      </c>
      <c r="E97" s="75">
        <v>540</v>
      </c>
    </row>
    <row r="98" spans="1:5" x14ac:dyDescent="0.25">
      <c r="A98" s="7">
        <v>346</v>
      </c>
      <c r="B98" s="3">
        <v>45820</v>
      </c>
      <c r="C98" s="75">
        <v>1954</v>
      </c>
      <c r="D98" s="75">
        <v>2378</v>
      </c>
      <c r="E98" s="75">
        <v>810</v>
      </c>
    </row>
    <row r="99" spans="1:5" x14ac:dyDescent="0.25">
      <c r="A99" s="7">
        <v>350</v>
      </c>
      <c r="B99" s="3">
        <v>40350</v>
      </c>
      <c r="C99" s="75">
        <v>1886</v>
      </c>
      <c r="D99" s="75">
        <v>2228</v>
      </c>
      <c r="E99" s="75">
        <v>1530</v>
      </c>
    </row>
    <row r="100" spans="1:5" x14ac:dyDescent="0.25">
      <c r="A100" s="7">
        <v>353</v>
      </c>
      <c r="B100" s="3">
        <v>21300</v>
      </c>
      <c r="C100" s="75">
        <v>1397</v>
      </c>
      <c r="D100" s="75">
        <v>1686</v>
      </c>
      <c r="E100" s="75">
        <v>850</v>
      </c>
    </row>
    <row r="101" spans="1:5" x14ac:dyDescent="0.25">
      <c r="A101" s="7">
        <v>359</v>
      </c>
      <c r="B101" s="3">
        <v>27310</v>
      </c>
      <c r="C101" s="75">
        <v>1015</v>
      </c>
      <c r="D101" s="75">
        <v>1216</v>
      </c>
      <c r="E101" s="75">
        <v>460</v>
      </c>
    </row>
    <row r="102" spans="1:5" x14ac:dyDescent="0.25">
      <c r="A102" s="7">
        <v>361</v>
      </c>
      <c r="B102" s="3">
        <v>34190</v>
      </c>
      <c r="C102" s="75">
        <v>1759</v>
      </c>
      <c r="D102" s="75">
        <v>2095</v>
      </c>
      <c r="E102" s="75">
        <v>980</v>
      </c>
    </row>
    <row r="103" spans="1:5" x14ac:dyDescent="0.25">
      <c r="A103" s="7">
        <v>362</v>
      </c>
      <c r="B103" s="3">
        <v>35600</v>
      </c>
      <c r="C103" s="75">
        <v>1219</v>
      </c>
      <c r="D103" s="75">
        <v>1468</v>
      </c>
      <c r="E103" s="75">
        <v>850</v>
      </c>
    </row>
    <row r="104" spans="1:5" x14ac:dyDescent="0.25">
      <c r="A104" s="7">
        <v>366</v>
      </c>
      <c r="B104" s="3">
        <v>36690</v>
      </c>
      <c r="C104" s="75">
        <v>1514</v>
      </c>
      <c r="D104" s="75">
        <v>1837</v>
      </c>
      <c r="E104" s="75">
        <v>1130</v>
      </c>
    </row>
    <row r="105" spans="1:5" x14ac:dyDescent="0.25">
      <c r="A105" s="7">
        <v>373</v>
      </c>
      <c r="B105" s="3">
        <v>21650</v>
      </c>
      <c r="C105" s="75">
        <v>1876</v>
      </c>
      <c r="D105" s="75">
        <v>2254</v>
      </c>
      <c r="E105" s="75">
        <v>1340</v>
      </c>
    </row>
    <row r="106" spans="1:5" x14ac:dyDescent="0.25">
      <c r="A106" s="7">
        <v>374</v>
      </c>
      <c r="B106" s="3">
        <v>31940</v>
      </c>
      <c r="C106" s="75">
        <v>1909</v>
      </c>
      <c r="D106" s="75">
        <v>2306</v>
      </c>
      <c r="E106" s="75">
        <v>820</v>
      </c>
    </row>
    <row r="107" spans="1:5" x14ac:dyDescent="0.25">
      <c r="A107" s="7">
        <v>378</v>
      </c>
      <c r="B107" s="3">
        <v>39200</v>
      </c>
      <c r="C107" s="75">
        <v>1412</v>
      </c>
      <c r="D107" s="75">
        <v>1699</v>
      </c>
      <c r="E107" s="75">
        <v>680</v>
      </c>
    </row>
    <row r="108" spans="1:5" x14ac:dyDescent="0.25">
      <c r="A108" s="7">
        <v>383</v>
      </c>
      <c r="B108" s="3">
        <v>23090</v>
      </c>
      <c r="C108" s="75">
        <v>1454</v>
      </c>
      <c r="D108" s="75">
        <v>1737</v>
      </c>
      <c r="E108" s="75">
        <v>870</v>
      </c>
    </row>
    <row r="109" spans="1:5" x14ac:dyDescent="0.25">
      <c r="A109" s="7">
        <v>387</v>
      </c>
      <c r="B109" s="3">
        <v>39420</v>
      </c>
      <c r="C109" s="75">
        <v>1415</v>
      </c>
      <c r="D109" s="75">
        <v>1697</v>
      </c>
      <c r="E109" s="75">
        <v>1200</v>
      </c>
    </row>
    <row r="110" spans="1:5" x14ac:dyDescent="0.25">
      <c r="A110" s="7">
        <v>389</v>
      </c>
      <c r="B110" s="3">
        <v>33890</v>
      </c>
      <c r="C110" s="75">
        <v>1339</v>
      </c>
      <c r="D110" s="75">
        <v>1589</v>
      </c>
      <c r="E110" s="75">
        <v>1050</v>
      </c>
    </row>
    <row r="111" spans="1:5" x14ac:dyDescent="0.25">
      <c r="A111" s="7">
        <v>391</v>
      </c>
      <c r="B111" s="3">
        <v>38600</v>
      </c>
      <c r="C111" s="75">
        <v>1509</v>
      </c>
      <c r="D111" s="75">
        <v>1799</v>
      </c>
      <c r="E111" s="75">
        <v>960</v>
      </c>
    </row>
    <row r="112" spans="1:5" x14ac:dyDescent="0.25">
      <c r="A112" s="7">
        <v>395</v>
      </c>
      <c r="B112" s="3">
        <v>36740</v>
      </c>
      <c r="C112" s="75">
        <v>1209</v>
      </c>
      <c r="D112" s="75">
        <v>1464</v>
      </c>
      <c r="E112" s="75">
        <v>600</v>
      </c>
    </row>
    <row r="113" spans="1:5" x14ac:dyDescent="0.25">
      <c r="A113" s="7">
        <v>396</v>
      </c>
      <c r="B113" s="3">
        <v>27720</v>
      </c>
      <c r="C113" s="75">
        <v>1546</v>
      </c>
      <c r="D113" s="75">
        <v>1829</v>
      </c>
      <c r="E113" s="75">
        <v>380</v>
      </c>
    </row>
    <row r="114" spans="1:5" x14ac:dyDescent="0.25">
      <c r="A114" s="7">
        <v>397</v>
      </c>
      <c r="B114" s="3">
        <v>32260</v>
      </c>
      <c r="C114" s="75">
        <v>1689</v>
      </c>
      <c r="D114" s="75">
        <v>2044</v>
      </c>
      <c r="E114" s="75">
        <v>1140</v>
      </c>
    </row>
    <row r="115" spans="1:5" x14ac:dyDescent="0.25">
      <c r="A115" s="7">
        <v>406</v>
      </c>
      <c r="B115" s="3">
        <v>46030</v>
      </c>
      <c r="C115" s="75">
        <v>1613</v>
      </c>
      <c r="D115" s="75">
        <v>1893</v>
      </c>
      <c r="E115" s="75">
        <v>1180</v>
      </c>
    </row>
    <row r="116" spans="1:5" x14ac:dyDescent="0.25">
      <c r="A116" s="7">
        <v>419</v>
      </c>
      <c r="B116" s="3">
        <v>43860</v>
      </c>
      <c r="C116" s="75">
        <v>1280</v>
      </c>
      <c r="D116" s="75">
        <v>1530</v>
      </c>
      <c r="E116" s="75">
        <v>1240</v>
      </c>
    </row>
    <row r="117" spans="1:5" x14ac:dyDescent="0.25">
      <c r="A117" s="7">
        <v>428</v>
      </c>
      <c r="B117" s="3">
        <v>33240</v>
      </c>
      <c r="C117" s="75">
        <v>1709</v>
      </c>
      <c r="D117" s="75">
        <v>2042</v>
      </c>
      <c r="E117" s="75">
        <v>430</v>
      </c>
    </row>
    <row r="118" spans="1:5" x14ac:dyDescent="0.25">
      <c r="A118" s="7">
        <v>439</v>
      </c>
      <c r="B118" s="3">
        <v>40000</v>
      </c>
      <c r="C118" s="75">
        <v>1297</v>
      </c>
      <c r="D118" s="75">
        <v>1561</v>
      </c>
      <c r="E118" s="75">
        <v>1070</v>
      </c>
    </row>
    <row r="119" spans="1:5" x14ac:dyDescent="0.25">
      <c r="A119" s="7">
        <v>444</v>
      </c>
      <c r="B119" s="3">
        <v>41710</v>
      </c>
      <c r="C119" s="75">
        <v>1307</v>
      </c>
      <c r="D119" s="75">
        <v>1570</v>
      </c>
      <c r="E119" s="75">
        <v>1080</v>
      </c>
    </row>
    <row r="120" spans="1:5" x14ac:dyDescent="0.25">
      <c r="A120" s="7">
        <v>446</v>
      </c>
      <c r="B120" s="3">
        <v>33010</v>
      </c>
      <c r="C120" s="75">
        <v>1556</v>
      </c>
      <c r="D120" s="75">
        <v>1869</v>
      </c>
      <c r="E120" s="75">
        <v>1000</v>
      </c>
    </row>
    <row r="121" spans="1:5" x14ac:dyDescent="0.25">
      <c r="A121" s="7">
        <v>454</v>
      </c>
      <c r="B121" s="3">
        <v>35220</v>
      </c>
      <c r="C121" s="75">
        <v>1808</v>
      </c>
      <c r="D121" s="75">
        <v>2154</v>
      </c>
      <c r="E121" s="75">
        <v>990</v>
      </c>
    </row>
    <row r="122" spans="1:5" x14ac:dyDescent="0.25">
      <c r="A122" s="7">
        <v>458</v>
      </c>
      <c r="B122" s="3">
        <v>38620</v>
      </c>
      <c r="C122" s="75">
        <v>1165</v>
      </c>
      <c r="D122" s="75">
        <v>1411</v>
      </c>
      <c r="E122" s="75">
        <v>1020</v>
      </c>
    </row>
    <row r="123" spans="1:5" x14ac:dyDescent="0.25">
      <c r="A123" s="7">
        <v>459</v>
      </c>
      <c r="B123" s="3">
        <v>38890</v>
      </c>
      <c r="C123" s="75">
        <v>1332</v>
      </c>
      <c r="D123" s="75">
        <v>1610</v>
      </c>
      <c r="E123" s="75">
        <v>880</v>
      </c>
    </row>
    <row r="124" spans="1:5" x14ac:dyDescent="0.25">
      <c r="A124" s="7">
        <v>461</v>
      </c>
      <c r="B124" s="3">
        <v>42880</v>
      </c>
      <c r="C124" s="75">
        <v>1513</v>
      </c>
      <c r="D124" s="75">
        <v>1821</v>
      </c>
      <c r="E124" s="75">
        <v>690</v>
      </c>
    </row>
    <row r="125" spans="1:5" x14ac:dyDescent="0.25">
      <c r="A125" s="7">
        <v>462</v>
      </c>
      <c r="B125" s="3">
        <v>44240</v>
      </c>
      <c r="C125" s="75">
        <v>1618</v>
      </c>
      <c r="D125" s="75">
        <v>1940</v>
      </c>
      <c r="E125" s="75">
        <v>630</v>
      </c>
    </row>
    <row r="126" spans="1:5" x14ac:dyDescent="0.25">
      <c r="A126" s="7">
        <v>463</v>
      </c>
      <c r="B126" s="3">
        <v>43190</v>
      </c>
      <c r="C126" s="75">
        <v>1845</v>
      </c>
      <c r="D126" s="75">
        <v>2233</v>
      </c>
      <c r="E126" s="75">
        <v>370</v>
      </c>
    </row>
    <row r="127" spans="1:5" x14ac:dyDescent="0.25">
      <c r="A127" s="7">
        <v>474</v>
      </c>
      <c r="B127" s="3">
        <v>36380</v>
      </c>
      <c r="C127" s="75">
        <v>1543</v>
      </c>
      <c r="D127" s="75">
        <v>1840</v>
      </c>
      <c r="E127" s="75">
        <v>450</v>
      </c>
    </row>
    <row r="128" spans="1:5" x14ac:dyDescent="0.25">
      <c r="A128" s="7">
        <v>475</v>
      </c>
      <c r="B128" s="3">
        <v>45160</v>
      </c>
      <c r="C128" s="75">
        <v>1836</v>
      </c>
      <c r="D128" s="75">
        <v>2195</v>
      </c>
      <c r="E128" s="75">
        <v>940</v>
      </c>
    </row>
    <row r="129" spans="1:5" x14ac:dyDescent="0.25">
      <c r="A129" s="7">
        <v>481</v>
      </c>
      <c r="B129" s="3">
        <v>40840</v>
      </c>
      <c r="C129" s="75">
        <v>1764</v>
      </c>
      <c r="D129" s="75">
        <v>2132</v>
      </c>
      <c r="E129" s="75">
        <v>920</v>
      </c>
    </row>
    <row r="130" spans="1:5" x14ac:dyDescent="0.25">
      <c r="A130" s="7">
        <v>485</v>
      </c>
      <c r="B130" s="3">
        <v>36560</v>
      </c>
      <c r="C130" s="75">
        <v>1316</v>
      </c>
      <c r="D130" s="75">
        <v>1597</v>
      </c>
      <c r="E130" s="75">
        <v>980</v>
      </c>
    </row>
    <row r="131" spans="1:5" x14ac:dyDescent="0.25">
      <c r="A131" s="7">
        <v>488</v>
      </c>
      <c r="B131" s="3">
        <v>27970</v>
      </c>
      <c r="C131" s="75">
        <v>1323</v>
      </c>
      <c r="D131" s="75">
        <v>1571</v>
      </c>
      <c r="E131" s="75">
        <v>850</v>
      </c>
    </row>
    <row r="132" spans="1:5" x14ac:dyDescent="0.25">
      <c r="A132" s="7">
        <v>490</v>
      </c>
      <c r="B132" s="3">
        <v>43710</v>
      </c>
      <c r="C132" s="75">
        <v>1540</v>
      </c>
      <c r="D132" s="75">
        <v>1838</v>
      </c>
      <c r="E132" s="75">
        <v>570</v>
      </c>
    </row>
    <row r="133" spans="1:5" x14ac:dyDescent="0.25">
      <c r="A133" s="7">
        <v>491</v>
      </c>
      <c r="B133" s="3">
        <v>38600</v>
      </c>
      <c r="C133" s="75">
        <v>1167</v>
      </c>
      <c r="D133" s="75">
        <v>1388</v>
      </c>
      <c r="E133" s="75">
        <v>620</v>
      </c>
    </row>
    <row r="134" spans="1:5" x14ac:dyDescent="0.25">
      <c r="A134" s="7">
        <v>494</v>
      </c>
      <c r="B134" s="3">
        <v>43130</v>
      </c>
      <c r="C134" s="75">
        <v>1313</v>
      </c>
      <c r="D134" s="75">
        <v>1574</v>
      </c>
      <c r="E134" s="75">
        <v>920</v>
      </c>
    </row>
    <row r="135" spans="1:5" x14ac:dyDescent="0.25">
      <c r="A135" s="7">
        <v>495</v>
      </c>
      <c r="B135" s="3">
        <v>40300</v>
      </c>
      <c r="C135" s="75">
        <v>1609</v>
      </c>
      <c r="D135" s="75">
        <v>1943</v>
      </c>
      <c r="E135" s="75">
        <v>920</v>
      </c>
    </row>
    <row r="136" spans="1:5" x14ac:dyDescent="0.25">
      <c r="A136" s="7">
        <v>497</v>
      </c>
      <c r="B136" s="3">
        <v>43840</v>
      </c>
      <c r="C136" s="75">
        <v>1207</v>
      </c>
      <c r="D136" s="75">
        <v>1440</v>
      </c>
      <c r="E136" s="75">
        <v>500</v>
      </c>
    </row>
    <row r="137" spans="1:5" x14ac:dyDescent="0.25">
      <c r="A137" s="7">
        <v>499</v>
      </c>
      <c r="B137" s="3">
        <v>36350</v>
      </c>
      <c r="C137" s="75">
        <v>1191</v>
      </c>
      <c r="D137" s="75">
        <v>1422</v>
      </c>
      <c r="E137" s="75">
        <v>770</v>
      </c>
    </row>
    <row r="138" spans="1:5" x14ac:dyDescent="0.25">
      <c r="A138" s="7">
        <v>504</v>
      </c>
      <c r="B138" s="3">
        <v>45080</v>
      </c>
      <c r="C138" s="75">
        <v>1484</v>
      </c>
      <c r="D138" s="75">
        <v>1774</v>
      </c>
      <c r="E138" s="75">
        <v>880</v>
      </c>
    </row>
    <row r="139" spans="1:5" x14ac:dyDescent="0.25">
      <c r="A139" s="7">
        <v>508</v>
      </c>
      <c r="B139" s="3">
        <v>27840</v>
      </c>
      <c r="C139" s="75">
        <v>1244</v>
      </c>
      <c r="D139" s="75">
        <v>1477</v>
      </c>
      <c r="E139" s="75">
        <v>890</v>
      </c>
    </row>
    <row r="140" spans="1:5" x14ac:dyDescent="0.25">
      <c r="A140" s="7">
        <v>517</v>
      </c>
      <c r="B140" s="3">
        <v>32610</v>
      </c>
      <c r="C140" s="75">
        <v>1627</v>
      </c>
      <c r="D140" s="75">
        <v>1948</v>
      </c>
      <c r="E140" s="75">
        <v>890</v>
      </c>
    </row>
    <row r="141" spans="1:5" x14ac:dyDescent="0.25">
      <c r="A141" s="7">
        <v>520</v>
      </c>
      <c r="B141" s="3">
        <v>45840</v>
      </c>
      <c r="C141" s="75">
        <v>1490</v>
      </c>
      <c r="D141" s="75">
        <v>1788</v>
      </c>
      <c r="E141" s="75">
        <v>360</v>
      </c>
    </row>
    <row r="142" spans="1:5" x14ac:dyDescent="0.25">
      <c r="A142" s="7">
        <v>521</v>
      </c>
      <c r="B142" s="3">
        <v>38280</v>
      </c>
      <c r="C142" s="75">
        <v>1777</v>
      </c>
      <c r="D142" s="75">
        <v>2117</v>
      </c>
      <c r="E142" s="75">
        <v>780</v>
      </c>
    </row>
    <row r="143" spans="1:5" x14ac:dyDescent="0.25">
      <c r="A143" s="7">
        <v>523</v>
      </c>
      <c r="B143" s="3">
        <v>39480</v>
      </c>
      <c r="C143" s="75">
        <v>1537</v>
      </c>
      <c r="D143" s="75">
        <v>1836</v>
      </c>
      <c r="E143" s="75">
        <v>670</v>
      </c>
    </row>
    <row r="144" spans="1:5" x14ac:dyDescent="0.25">
      <c r="A144" s="7">
        <v>526</v>
      </c>
      <c r="B144" s="3">
        <v>44890</v>
      </c>
      <c r="C144" s="75">
        <v>1001</v>
      </c>
      <c r="D144" s="75">
        <v>1194</v>
      </c>
      <c r="E144" s="75">
        <v>1210</v>
      </c>
    </row>
    <row r="145" spans="1:5" x14ac:dyDescent="0.25">
      <c r="A145" s="7">
        <v>530</v>
      </c>
      <c r="B145" s="3">
        <v>38530</v>
      </c>
      <c r="C145" s="75">
        <v>1554</v>
      </c>
      <c r="D145" s="75">
        <v>1844</v>
      </c>
      <c r="E145" s="75">
        <v>670</v>
      </c>
    </row>
    <row r="146" spans="1:5" x14ac:dyDescent="0.25">
      <c r="A146" s="7">
        <v>535</v>
      </c>
      <c r="B146" s="3">
        <v>30790</v>
      </c>
      <c r="C146" s="75">
        <v>1381</v>
      </c>
      <c r="D146" s="75">
        <v>1634</v>
      </c>
      <c r="E146" s="75">
        <v>930</v>
      </c>
    </row>
    <row r="147" spans="1:5" x14ac:dyDescent="0.25">
      <c r="A147" s="7">
        <v>536</v>
      </c>
      <c r="B147" s="3">
        <v>35420</v>
      </c>
      <c r="C147" s="75">
        <v>1057</v>
      </c>
      <c r="D147" s="75">
        <v>1262</v>
      </c>
      <c r="E147" s="75">
        <v>1490</v>
      </c>
    </row>
    <row r="148" spans="1:5" x14ac:dyDescent="0.25">
      <c r="A148" s="7">
        <v>537</v>
      </c>
      <c r="B148" s="3">
        <v>43470</v>
      </c>
      <c r="C148" s="75">
        <v>1192</v>
      </c>
      <c r="D148" s="75">
        <v>1445</v>
      </c>
      <c r="E148" s="75">
        <v>810</v>
      </c>
    </row>
    <row r="149" spans="1:5" x14ac:dyDescent="0.25">
      <c r="A149" s="7">
        <v>540</v>
      </c>
      <c r="B149" s="3">
        <v>39030</v>
      </c>
      <c r="C149" s="75">
        <v>1607</v>
      </c>
      <c r="D149" s="75">
        <v>1909</v>
      </c>
      <c r="E149" s="75">
        <v>460</v>
      </c>
    </row>
    <row r="150" spans="1:5" x14ac:dyDescent="0.25">
      <c r="A150" s="7">
        <v>542</v>
      </c>
      <c r="B150" s="3">
        <v>46050</v>
      </c>
      <c r="C150" s="75">
        <v>1633</v>
      </c>
      <c r="D150" s="75">
        <v>1936</v>
      </c>
      <c r="E150" s="75">
        <v>1320</v>
      </c>
    </row>
    <row r="151" spans="1:5" x14ac:dyDescent="0.25">
      <c r="A151" s="7">
        <v>544</v>
      </c>
      <c r="B151" s="3">
        <v>44670</v>
      </c>
      <c r="C151" s="75">
        <v>1475</v>
      </c>
      <c r="D151" s="75">
        <v>1753</v>
      </c>
      <c r="E151" s="75">
        <v>920</v>
      </c>
    </row>
    <row r="152" spans="1:5" x14ac:dyDescent="0.25">
      <c r="A152" s="7">
        <v>552</v>
      </c>
      <c r="B152" s="3">
        <v>42240</v>
      </c>
      <c r="C152" s="75">
        <v>1883</v>
      </c>
      <c r="D152" s="75">
        <v>2262</v>
      </c>
      <c r="E152" s="75">
        <v>570</v>
      </c>
    </row>
    <row r="153" spans="1:5" x14ac:dyDescent="0.25">
      <c r="A153" s="7">
        <v>553</v>
      </c>
      <c r="B153" s="3">
        <v>39580</v>
      </c>
      <c r="C153" s="75">
        <v>1526</v>
      </c>
      <c r="D153" s="75">
        <v>1842</v>
      </c>
      <c r="E153" s="75">
        <v>690</v>
      </c>
    </row>
    <row r="154" spans="1:5" x14ac:dyDescent="0.25">
      <c r="A154" s="7">
        <v>562</v>
      </c>
      <c r="B154" s="3">
        <v>41540</v>
      </c>
      <c r="C154" s="75">
        <v>1767</v>
      </c>
      <c r="D154" s="75">
        <v>2158</v>
      </c>
      <c r="E154" s="75">
        <v>530</v>
      </c>
    </row>
    <row r="155" spans="1:5" x14ac:dyDescent="0.25">
      <c r="A155" s="7">
        <v>581</v>
      </c>
      <c r="B155" s="3">
        <v>42860</v>
      </c>
      <c r="C155" s="75">
        <v>1167</v>
      </c>
      <c r="D155" s="75">
        <v>1406</v>
      </c>
      <c r="E155" s="75">
        <v>440</v>
      </c>
    </row>
    <row r="156" spans="1:5" x14ac:dyDescent="0.25">
      <c r="A156" s="7">
        <v>584</v>
      </c>
      <c r="B156" s="3">
        <v>42810</v>
      </c>
      <c r="C156" s="75">
        <v>1408</v>
      </c>
      <c r="D156" s="75">
        <v>1708</v>
      </c>
      <c r="E156" s="75">
        <v>220</v>
      </c>
    </row>
    <row r="157" spans="1:5" x14ac:dyDescent="0.25">
      <c r="A157" s="7">
        <v>585</v>
      </c>
      <c r="B157" s="3">
        <v>30840</v>
      </c>
      <c r="C157" s="75">
        <v>1517</v>
      </c>
      <c r="D157" s="75">
        <v>1831</v>
      </c>
      <c r="E157" s="75">
        <v>610</v>
      </c>
    </row>
    <row r="158" spans="1:5" x14ac:dyDescent="0.25">
      <c r="A158" s="7">
        <v>588</v>
      </c>
      <c r="B158" s="3">
        <v>35680</v>
      </c>
      <c r="C158" s="75">
        <v>1553</v>
      </c>
      <c r="D158" s="75">
        <v>1831</v>
      </c>
      <c r="E158" s="75">
        <v>740</v>
      </c>
    </row>
    <row r="159" spans="1:5" x14ac:dyDescent="0.25">
      <c r="A159" s="7">
        <v>590</v>
      </c>
      <c r="B159" s="3">
        <v>33120</v>
      </c>
      <c r="C159" s="75">
        <v>1240</v>
      </c>
      <c r="D159" s="75">
        <v>1493</v>
      </c>
      <c r="E159" s="75">
        <v>590</v>
      </c>
    </row>
    <row r="160" spans="1:5" x14ac:dyDescent="0.25">
      <c r="A160" s="7">
        <v>593</v>
      </c>
      <c r="B160" s="3">
        <v>41600</v>
      </c>
      <c r="C160" s="75">
        <v>1009</v>
      </c>
      <c r="D160" s="75">
        <v>1202</v>
      </c>
      <c r="E160" s="75">
        <v>330</v>
      </c>
    </row>
    <row r="161" spans="1:5" x14ac:dyDescent="0.25">
      <c r="A161" s="7">
        <v>594</v>
      </c>
      <c r="B161" s="3">
        <v>20270</v>
      </c>
      <c r="C161" s="75">
        <v>1624</v>
      </c>
      <c r="D161" s="75">
        <v>1946</v>
      </c>
      <c r="E161" s="75">
        <v>870</v>
      </c>
    </row>
    <row r="162" spans="1:5" x14ac:dyDescent="0.25">
      <c r="A162" s="7">
        <v>597</v>
      </c>
      <c r="B162" s="3">
        <v>29170</v>
      </c>
      <c r="C162" s="75">
        <v>946</v>
      </c>
      <c r="D162" s="75">
        <v>1125</v>
      </c>
      <c r="E162" s="75">
        <v>590</v>
      </c>
    </row>
    <row r="163" spans="1:5" x14ac:dyDescent="0.25">
      <c r="A163" s="7">
        <v>609</v>
      </c>
      <c r="B163" s="3">
        <v>37830</v>
      </c>
      <c r="C163" s="75">
        <v>1608</v>
      </c>
      <c r="D163" s="75">
        <v>1945</v>
      </c>
      <c r="E163" s="75">
        <v>760</v>
      </c>
    </row>
    <row r="164" spans="1:5" x14ac:dyDescent="0.25">
      <c r="A164" s="7">
        <v>610</v>
      </c>
      <c r="B164" s="3">
        <v>35980</v>
      </c>
      <c r="C164" s="75">
        <v>1344</v>
      </c>
      <c r="D164" s="75">
        <v>1608</v>
      </c>
      <c r="E164" s="75">
        <v>730</v>
      </c>
    </row>
    <row r="165" spans="1:5" x14ac:dyDescent="0.25">
      <c r="A165" s="7">
        <v>614</v>
      </c>
      <c r="B165" s="3">
        <v>31180</v>
      </c>
      <c r="C165" s="75">
        <v>1015</v>
      </c>
      <c r="D165" s="75">
        <v>1229</v>
      </c>
      <c r="E165" s="75">
        <v>930</v>
      </c>
    </row>
    <row r="166" spans="1:5" x14ac:dyDescent="0.25">
      <c r="A166" s="7">
        <v>620</v>
      </c>
      <c r="B166" s="3">
        <v>41680</v>
      </c>
      <c r="C166" s="75">
        <v>1501</v>
      </c>
      <c r="D166" s="75">
        <v>1789</v>
      </c>
      <c r="E166" s="75">
        <v>670</v>
      </c>
    </row>
    <row r="167" spans="1:5" x14ac:dyDescent="0.25">
      <c r="A167" s="7">
        <v>634</v>
      </c>
      <c r="B167" s="3">
        <v>39700</v>
      </c>
      <c r="C167" s="75">
        <v>1510</v>
      </c>
      <c r="D167" s="75">
        <v>1810</v>
      </c>
      <c r="E167" s="75">
        <v>730</v>
      </c>
    </row>
    <row r="168" spans="1:5" x14ac:dyDescent="0.25">
      <c r="A168" s="7">
        <v>636</v>
      </c>
      <c r="B168" s="3">
        <v>44730</v>
      </c>
      <c r="C168" s="75">
        <v>1933</v>
      </c>
      <c r="D168" s="75">
        <v>2338</v>
      </c>
      <c r="E168" s="75">
        <v>1140</v>
      </c>
    </row>
    <row r="169" spans="1:5" x14ac:dyDescent="0.25">
      <c r="A169" s="7">
        <v>638</v>
      </c>
      <c r="B169" s="3">
        <v>43340</v>
      </c>
      <c r="C169" s="75">
        <v>1593</v>
      </c>
      <c r="D169" s="75">
        <v>1911</v>
      </c>
      <c r="E169" s="75">
        <v>580</v>
      </c>
    </row>
    <row r="170" spans="1:5" x14ac:dyDescent="0.25">
      <c r="A170" s="7">
        <v>653</v>
      </c>
      <c r="B170" s="3">
        <v>36530</v>
      </c>
      <c r="C170" s="75">
        <v>1809</v>
      </c>
      <c r="D170" s="75">
        <v>2145</v>
      </c>
      <c r="E170" s="75">
        <v>940</v>
      </c>
    </row>
    <row r="171" spans="1:5" x14ac:dyDescent="0.25">
      <c r="A171" s="7">
        <v>657</v>
      </c>
      <c r="B171" s="3">
        <v>30610</v>
      </c>
      <c r="C171" s="75">
        <v>1709</v>
      </c>
      <c r="D171" s="75">
        <v>2065</v>
      </c>
      <c r="E171" s="75">
        <v>670</v>
      </c>
    </row>
    <row r="172" spans="1:5" x14ac:dyDescent="0.25">
      <c r="A172" s="7">
        <v>662</v>
      </c>
      <c r="B172" s="3">
        <v>43190</v>
      </c>
      <c r="C172" s="75">
        <v>1427</v>
      </c>
      <c r="D172" s="75">
        <v>1720</v>
      </c>
      <c r="E172" s="75">
        <v>630</v>
      </c>
    </row>
    <row r="173" spans="1:5" x14ac:dyDescent="0.25">
      <c r="A173" s="7">
        <v>663</v>
      </c>
      <c r="B173" s="3">
        <v>40730</v>
      </c>
      <c r="C173" s="75">
        <v>1211</v>
      </c>
      <c r="D173" s="75">
        <v>1447</v>
      </c>
      <c r="E173" s="75">
        <v>1110</v>
      </c>
    </row>
    <row r="174" spans="1:5" x14ac:dyDescent="0.25">
      <c r="A174" s="7">
        <v>666</v>
      </c>
      <c r="B174" s="3">
        <v>44400</v>
      </c>
      <c r="C174" s="75">
        <v>1086</v>
      </c>
      <c r="D174" s="75">
        <v>1299</v>
      </c>
      <c r="E174" s="75">
        <v>1050</v>
      </c>
    </row>
    <row r="175" spans="1:5" x14ac:dyDescent="0.25">
      <c r="A175" s="7">
        <v>668</v>
      </c>
      <c r="B175" s="3">
        <v>37390</v>
      </c>
      <c r="C175" s="75">
        <v>1476</v>
      </c>
      <c r="D175" s="75">
        <v>1760</v>
      </c>
      <c r="E175" s="75">
        <v>600</v>
      </c>
    </row>
    <row r="176" spans="1:5" x14ac:dyDescent="0.25">
      <c r="A176" s="7">
        <v>671</v>
      </c>
      <c r="B176" s="3">
        <v>22310</v>
      </c>
      <c r="C176" s="75">
        <v>1461</v>
      </c>
      <c r="D176" s="75">
        <v>1739</v>
      </c>
      <c r="E176" s="75">
        <v>1250</v>
      </c>
    </row>
    <row r="177" spans="1:5" x14ac:dyDescent="0.25">
      <c r="A177" s="7">
        <v>674</v>
      </c>
      <c r="B177" s="3">
        <v>36210</v>
      </c>
      <c r="C177" s="75">
        <v>1658</v>
      </c>
      <c r="D177" s="75">
        <v>2000</v>
      </c>
      <c r="E177" s="75">
        <v>350</v>
      </c>
    </row>
    <row r="178" spans="1:5" x14ac:dyDescent="0.25">
      <c r="A178" s="7">
        <v>683</v>
      </c>
      <c r="B178" s="3">
        <v>44260</v>
      </c>
      <c r="C178" s="75">
        <v>1203</v>
      </c>
      <c r="D178" s="75">
        <v>1446</v>
      </c>
      <c r="E178" s="75">
        <v>620</v>
      </c>
    </row>
    <row r="179" spans="1:5" x14ac:dyDescent="0.25">
      <c r="A179" s="7">
        <v>689</v>
      </c>
      <c r="B179" s="3">
        <v>35360</v>
      </c>
      <c r="C179" s="75">
        <v>1160</v>
      </c>
      <c r="D179" s="75">
        <v>1401</v>
      </c>
      <c r="E179" s="75">
        <v>900</v>
      </c>
    </row>
    <row r="180" spans="1:5" x14ac:dyDescent="0.25">
      <c r="A180" s="7">
        <v>691</v>
      </c>
      <c r="B180" s="3">
        <v>43520</v>
      </c>
      <c r="C180" s="75">
        <v>1191</v>
      </c>
      <c r="D180" s="75">
        <v>1436</v>
      </c>
      <c r="E180" s="75">
        <v>840</v>
      </c>
    </row>
    <row r="181" spans="1:5" x14ac:dyDescent="0.25">
      <c r="A181" s="7">
        <v>692</v>
      </c>
      <c r="B181" s="3">
        <v>36000</v>
      </c>
      <c r="C181" s="75">
        <v>1317</v>
      </c>
      <c r="D181" s="75">
        <v>1569</v>
      </c>
      <c r="E181" s="75">
        <v>780</v>
      </c>
    </row>
    <row r="182" spans="1:5" x14ac:dyDescent="0.25">
      <c r="A182" s="7">
        <v>702</v>
      </c>
      <c r="B182" s="3">
        <v>30020</v>
      </c>
      <c r="C182" s="75">
        <v>1317</v>
      </c>
      <c r="D182" s="75">
        <v>1581</v>
      </c>
      <c r="E182" s="75">
        <v>910</v>
      </c>
    </row>
    <row r="183" spans="1:5" x14ac:dyDescent="0.25">
      <c r="A183" s="7">
        <v>705</v>
      </c>
      <c r="B183" s="3">
        <v>35590</v>
      </c>
      <c r="C183" s="75">
        <v>932</v>
      </c>
      <c r="D183" s="75">
        <v>1120</v>
      </c>
      <c r="E183" s="75">
        <v>660</v>
      </c>
    </row>
    <row r="184" spans="1:5" x14ac:dyDescent="0.25">
      <c r="A184" s="7">
        <v>709</v>
      </c>
      <c r="B184" s="3">
        <v>41910</v>
      </c>
      <c r="C184" s="75">
        <v>1693</v>
      </c>
      <c r="D184" s="75">
        <v>2032</v>
      </c>
      <c r="E184" s="75">
        <v>610</v>
      </c>
    </row>
    <row r="185" spans="1:5" x14ac:dyDescent="0.25">
      <c r="A185" s="7">
        <v>710</v>
      </c>
      <c r="B185" s="3">
        <v>28330</v>
      </c>
      <c r="C185" s="75">
        <v>1247</v>
      </c>
      <c r="D185" s="75">
        <v>1497</v>
      </c>
      <c r="E185" s="75">
        <v>590</v>
      </c>
    </row>
    <row r="186" spans="1:5" x14ac:dyDescent="0.25">
      <c r="A186" s="7">
        <v>717</v>
      </c>
      <c r="B186" s="3">
        <v>45780</v>
      </c>
      <c r="C186" s="75">
        <v>967</v>
      </c>
      <c r="D186" s="75">
        <v>1154</v>
      </c>
      <c r="E186" s="75">
        <v>560</v>
      </c>
    </row>
    <row r="187" spans="1:5" x14ac:dyDescent="0.25">
      <c r="A187" s="7">
        <v>718</v>
      </c>
      <c r="B187" s="3">
        <v>41800</v>
      </c>
      <c r="C187" s="75">
        <v>1582</v>
      </c>
      <c r="D187" s="75">
        <v>1894</v>
      </c>
      <c r="E187" s="75">
        <v>1100</v>
      </c>
    </row>
    <row r="188" spans="1:5" x14ac:dyDescent="0.25">
      <c r="A188" s="7">
        <v>720</v>
      </c>
      <c r="B188" s="3">
        <v>36160</v>
      </c>
      <c r="C188" s="75">
        <v>1827</v>
      </c>
      <c r="D188" s="75">
        <v>2160</v>
      </c>
      <c r="E188" s="75">
        <v>930</v>
      </c>
    </row>
    <row r="189" spans="1:5" x14ac:dyDescent="0.25">
      <c r="A189" s="7">
        <v>721</v>
      </c>
      <c r="B189" s="3">
        <v>40450</v>
      </c>
      <c r="C189" s="75">
        <v>1118</v>
      </c>
      <c r="D189" s="75">
        <v>1338</v>
      </c>
      <c r="E189" s="75">
        <v>1040</v>
      </c>
    </row>
    <row r="190" spans="1:5" x14ac:dyDescent="0.25">
      <c r="A190" s="7">
        <v>723</v>
      </c>
      <c r="B190" s="3">
        <v>36280</v>
      </c>
      <c r="C190" s="75">
        <v>1799</v>
      </c>
      <c r="D190" s="75">
        <v>2173</v>
      </c>
      <c r="E190" s="75">
        <v>910</v>
      </c>
    </row>
    <row r="191" spans="1:5" x14ac:dyDescent="0.25">
      <c r="A191" s="7">
        <v>724</v>
      </c>
      <c r="B191" s="3">
        <v>39190</v>
      </c>
      <c r="C191" s="75">
        <v>1167</v>
      </c>
      <c r="D191" s="75">
        <v>1411</v>
      </c>
      <c r="E191" s="75">
        <v>440</v>
      </c>
    </row>
    <row r="192" spans="1:5" x14ac:dyDescent="0.25">
      <c r="A192" s="7">
        <v>726</v>
      </c>
      <c r="B192" s="3">
        <v>21470</v>
      </c>
      <c r="C192" s="75">
        <v>1445</v>
      </c>
      <c r="D192" s="75">
        <v>1734</v>
      </c>
      <c r="E192" s="75">
        <v>900</v>
      </c>
    </row>
    <row r="193" spans="1:5" x14ac:dyDescent="0.25">
      <c r="A193" s="7">
        <v>727</v>
      </c>
      <c r="B193" s="3">
        <v>34610</v>
      </c>
      <c r="C193" s="75">
        <v>1033</v>
      </c>
      <c r="D193" s="75">
        <v>1237</v>
      </c>
      <c r="E193" s="75">
        <v>740</v>
      </c>
    </row>
    <row r="194" spans="1:5" x14ac:dyDescent="0.25">
      <c r="A194" s="7">
        <v>730</v>
      </c>
      <c r="B194" s="3">
        <v>36290</v>
      </c>
      <c r="C194" s="75">
        <v>1854</v>
      </c>
      <c r="D194" s="75">
        <v>2205</v>
      </c>
      <c r="E194" s="75">
        <v>890</v>
      </c>
    </row>
    <row r="195" spans="1:5" x14ac:dyDescent="0.25">
      <c r="A195" s="7">
        <v>738</v>
      </c>
      <c r="B195" s="3">
        <v>46380</v>
      </c>
      <c r="C195" s="75">
        <v>1121</v>
      </c>
      <c r="D195" s="75">
        <v>1351</v>
      </c>
      <c r="E195" s="75">
        <v>900</v>
      </c>
    </row>
    <row r="196" spans="1:5" x14ac:dyDescent="0.25">
      <c r="A196" s="7">
        <v>746</v>
      </c>
      <c r="B196" s="3">
        <v>38560</v>
      </c>
      <c r="C196" s="75">
        <v>1450</v>
      </c>
      <c r="D196" s="75">
        <v>1728</v>
      </c>
      <c r="E196" s="75">
        <v>930</v>
      </c>
    </row>
    <row r="197" spans="1:5" x14ac:dyDescent="0.25">
      <c r="A197" s="7">
        <v>748</v>
      </c>
      <c r="B197" s="3">
        <v>39970</v>
      </c>
      <c r="C197" s="75">
        <v>1524</v>
      </c>
      <c r="D197" s="75">
        <v>1819</v>
      </c>
      <c r="E197" s="75">
        <v>1190</v>
      </c>
    </row>
    <row r="198" spans="1:5" x14ac:dyDescent="0.25">
      <c r="A198" s="7">
        <v>749</v>
      </c>
      <c r="B198" s="3">
        <v>46040</v>
      </c>
      <c r="C198" s="75">
        <v>1361</v>
      </c>
      <c r="D198" s="75">
        <v>1638</v>
      </c>
      <c r="E198" s="75">
        <v>1140</v>
      </c>
    </row>
    <row r="199" spans="1:5" x14ac:dyDescent="0.25">
      <c r="A199" s="7">
        <v>762</v>
      </c>
      <c r="B199" s="3">
        <v>31270</v>
      </c>
      <c r="C199" s="75">
        <v>1464</v>
      </c>
      <c r="D199" s="75">
        <v>1771</v>
      </c>
      <c r="E199" s="75">
        <v>1080</v>
      </c>
    </row>
    <row r="200" spans="1:5" x14ac:dyDescent="0.25">
      <c r="A200" s="7">
        <v>772</v>
      </c>
      <c r="B200" s="3">
        <v>34310</v>
      </c>
      <c r="C200" s="75">
        <v>1417</v>
      </c>
      <c r="D200" s="75">
        <v>1689</v>
      </c>
      <c r="E200" s="75">
        <v>570</v>
      </c>
    </row>
    <row r="201" spans="1:5" x14ac:dyDescent="0.25">
      <c r="A201" s="7">
        <v>775</v>
      </c>
      <c r="B201" s="3">
        <v>43370</v>
      </c>
      <c r="C201" s="75">
        <v>1430</v>
      </c>
      <c r="D201" s="75">
        <v>1704</v>
      </c>
      <c r="E201" s="75">
        <v>1070</v>
      </c>
    </row>
    <row r="202" spans="1:5" x14ac:dyDescent="0.25">
      <c r="A202" s="7">
        <v>776</v>
      </c>
      <c r="B202" s="3">
        <v>17670</v>
      </c>
      <c r="C202" s="75">
        <v>1537</v>
      </c>
      <c r="D202" s="75">
        <v>1877</v>
      </c>
      <c r="E202" s="75">
        <v>660</v>
      </c>
    </row>
    <row r="203" spans="1:5" x14ac:dyDescent="0.25">
      <c r="A203" s="7">
        <v>779</v>
      </c>
      <c r="B203" s="3">
        <v>36190</v>
      </c>
      <c r="C203" s="75">
        <v>1041</v>
      </c>
      <c r="D203" s="75">
        <v>1246</v>
      </c>
      <c r="E203" s="75">
        <v>600</v>
      </c>
    </row>
    <row r="204" spans="1:5" x14ac:dyDescent="0.25">
      <c r="A204" s="7">
        <v>789</v>
      </c>
      <c r="B204" s="3">
        <v>44370</v>
      </c>
      <c r="C204" s="75">
        <v>1441</v>
      </c>
      <c r="D204" s="75">
        <v>1747</v>
      </c>
      <c r="E204" s="75">
        <v>670</v>
      </c>
    </row>
    <row r="205" spans="1:5" x14ac:dyDescent="0.25">
      <c r="A205" s="7">
        <v>795</v>
      </c>
      <c r="B205" s="3">
        <v>41050</v>
      </c>
      <c r="C205" s="75">
        <v>1057</v>
      </c>
      <c r="D205" s="75">
        <v>1280</v>
      </c>
      <c r="E205" s="75">
        <v>610</v>
      </c>
    </row>
    <row r="206" spans="1:5" x14ac:dyDescent="0.25">
      <c r="A206" s="7">
        <v>803</v>
      </c>
      <c r="B206" s="3">
        <v>44320</v>
      </c>
      <c r="C206" s="75">
        <v>1200</v>
      </c>
      <c r="D206" s="75">
        <v>1442</v>
      </c>
      <c r="E206" s="75">
        <v>880</v>
      </c>
    </row>
    <row r="207" spans="1:5" x14ac:dyDescent="0.25">
      <c r="A207" s="7">
        <v>818</v>
      </c>
      <c r="B207" s="3">
        <v>36280</v>
      </c>
      <c r="C207" s="75">
        <v>1608</v>
      </c>
      <c r="D207" s="75">
        <v>1962</v>
      </c>
      <c r="E207" s="75">
        <v>770</v>
      </c>
    </row>
    <row r="208" spans="1:5" x14ac:dyDescent="0.25">
      <c r="A208" s="7">
        <v>820</v>
      </c>
      <c r="B208" s="3">
        <v>44400</v>
      </c>
      <c r="C208" s="75">
        <v>1716</v>
      </c>
      <c r="D208" s="75">
        <v>2038</v>
      </c>
      <c r="E208" s="75">
        <v>410</v>
      </c>
    </row>
    <row r="209" spans="1:5" x14ac:dyDescent="0.25">
      <c r="A209" s="7">
        <v>825</v>
      </c>
      <c r="B209" s="3">
        <v>45950</v>
      </c>
      <c r="C209" s="75">
        <v>1778</v>
      </c>
      <c r="D209" s="75">
        <v>2133</v>
      </c>
      <c r="E209" s="75">
        <v>280</v>
      </c>
    </row>
    <row r="210" spans="1:5" x14ac:dyDescent="0.25">
      <c r="A210" s="7">
        <v>827</v>
      </c>
      <c r="B210" s="3">
        <v>37920</v>
      </c>
      <c r="C210" s="75">
        <v>1609</v>
      </c>
      <c r="D210" s="75">
        <v>1928</v>
      </c>
      <c r="E210" s="75">
        <v>160</v>
      </c>
    </row>
    <row r="211" spans="1:5" x14ac:dyDescent="0.25">
      <c r="A211" s="7">
        <v>829</v>
      </c>
      <c r="B211" s="3">
        <v>36770</v>
      </c>
      <c r="C211" s="75">
        <v>1379</v>
      </c>
      <c r="D211" s="75">
        <v>1636</v>
      </c>
      <c r="E211" s="75">
        <v>440</v>
      </c>
    </row>
    <row r="212" spans="1:5" x14ac:dyDescent="0.25">
      <c r="A212" s="7">
        <v>830</v>
      </c>
      <c r="B212" s="3">
        <v>43910</v>
      </c>
      <c r="C212" s="75">
        <v>1218</v>
      </c>
      <c r="D212" s="75">
        <v>1452</v>
      </c>
      <c r="E212" s="75">
        <v>870</v>
      </c>
    </row>
    <row r="213" spans="1:5" x14ac:dyDescent="0.25">
      <c r="A213" s="7">
        <v>833</v>
      </c>
      <c r="B213" s="3">
        <v>38510</v>
      </c>
      <c r="C213" s="75">
        <v>1330</v>
      </c>
      <c r="D213" s="75">
        <v>1606</v>
      </c>
      <c r="E213" s="75">
        <v>590</v>
      </c>
    </row>
    <row r="214" spans="1:5" x14ac:dyDescent="0.25">
      <c r="A214" s="7">
        <v>834</v>
      </c>
      <c r="B214" s="3">
        <v>46220</v>
      </c>
      <c r="C214" s="75">
        <v>1437</v>
      </c>
      <c r="D214" s="75">
        <v>1725</v>
      </c>
      <c r="E214" s="75">
        <v>910</v>
      </c>
    </row>
    <row r="215" spans="1:5" x14ac:dyDescent="0.25">
      <c r="A215" s="7">
        <v>835</v>
      </c>
      <c r="B215" s="3">
        <v>41500</v>
      </c>
      <c r="C215" s="75">
        <v>1327</v>
      </c>
      <c r="D215" s="75">
        <v>1609</v>
      </c>
      <c r="E215" s="75">
        <v>1320</v>
      </c>
    </row>
    <row r="216" spans="1:5" x14ac:dyDescent="0.25">
      <c r="A216" s="7">
        <v>837</v>
      </c>
      <c r="B216" s="3">
        <v>38530</v>
      </c>
      <c r="C216" s="75">
        <v>1211</v>
      </c>
      <c r="D216" s="75">
        <v>1462</v>
      </c>
      <c r="E216" s="75">
        <v>670</v>
      </c>
    </row>
    <row r="217" spans="1:5" x14ac:dyDescent="0.25">
      <c r="A217" s="7">
        <v>841</v>
      </c>
      <c r="B217" s="3">
        <v>43030</v>
      </c>
      <c r="C217" s="75">
        <v>1350</v>
      </c>
      <c r="D217" s="75">
        <v>1606</v>
      </c>
      <c r="E217" s="75">
        <v>770</v>
      </c>
    </row>
    <row r="218" spans="1:5" x14ac:dyDescent="0.25">
      <c r="A218" s="7">
        <v>845</v>
      </c>
      <c r="B218" s="3">
        <v>42980</v>
      </c>
      <c r="C218" s="75">
        <v>1409</v>
      </c>
      <c r="D218" s="75">
        <v>1727</v>
      </c>
      <c r="E218" s="75">
        <v>700</v>
      </c>
    </row>
    <row r="219" spans="1:5" x14ac:dyDescent="0.25">
      <c r="A219" s="7">
        <v>853</v>
      </c>
      <c r="B219" s="3">
        <v>16370</v>
      </c>
      <c r="C219" s="75">
        <v>1477</v>
      </c>
      <c r="D219" s="75">
        <v>1790</v>
      </c>
      <c r="E219" s="75">
        <v>880</v>
      </c>
    </row>
    <row r="220" spans="1:5" x14ac:dyDescent="0.25">
      <c r="A220" s="7">
        <v>857</v>
      </c>
      <c r="B220" s="3">
        <v>41990</v>
      </c>
      <c r="C220" s="75">
        <v>1206</v>
      </c>
      <c r="D220" s="75">
        <v>1460</v>
      </c>
      <c r="E220" s="75">
        <v>810</v>
      </c>
    </row>
    <row r="221" spans="1:5" x14ac:dyDescent="0.25">
      <c r="A221" s="7">
        <v>862</v>
      </c>
      <c r="B221" s="3">
        <v>40670</v>
      </c>
      <c r="C221" s="75">
        <v>1939</v>
      </c>
      <c r="D221" s="75">
        <v>2333</v>
      </c>
      <c r="E221" s="75">
        <v>830</v>
      </c>
    </row>
    <row r="222" spans="1:5" x14ac:dyDescent="0.25">
      <c r="A222" s="7">
        <v>864</v>
      </c>
      <c r="B222" s="3">
        <v>39140</v>
      </c>
      <c r="C222" s="75">
        <v>1180</v>
      </c>
      <c r="D222" s="75">
        <v>1397</v>
      </c>
      <c r="E222" s="75">
        <v>750</v>
      </c>
    </row>
    <row r="223" spans="1:5" x14ac:dyDescent="0.25">
      <c r="A223" s="7">
        <v>865</v>
      </c>
      <c r="B223" s="3">
        <v>41090</v>
      </c>
      <c r="C223" s="75">
        <v>1846</v>
      </c>
      <c r="D223" s="75">
        <v>2195</v>
      </c>
      <c r="E223" s="75">
        <v>1170</v>
      </c>
    </row>
    <row r="224" spans="1:5" x14ac:dyDescent="0.25">
      <c r="A224" s="7">
        <v>866</v>
      </c>
      <c r="B224" s="3">
        <v>25600</v>
      </c>
      <c r="C224" s="75">
        <v>780</v>
      </c>
      <c r="D224" s="75">
        <v>951</v>
      </c>
      <c r="E224" s="75">
        <v>790</v>
      </c>
    </row>
    <row r="225" spans="1:5" x14ac:dyDescent="0.25">
      <c r="A225" s="7">
        <v>871</v>
      </c>
      <c r="B225" s="3">
        <v>46230</v>
      </c>
      <c r="C225" s="75">
        <v>1487</v>
      </c>
      <c r="D225" s="75">
        <v>1776</v>
      </c>
      <c r="E225" s="75">
        <v>800</v>
      </c>
    </row>
    <row r="226" spans="1:5" x14ac:dyDescent="0.25">
      <c r="A226" s="7">
        <v>885</v>
      </c>
      <c r="B226" s="3">
        <v>32740</v>
      </c>
      <c r="C226" s="75">
        <v>1396</v>
      </c>
      <c r="D226" s="75">
        <v>1673</v>
      </c>
      <c r="E226" s="75">
        <v>690</v>
      </c>
    </row>
    <row r="227" spans="1:5" x14ac:dyDescent="0.25">
      <c r="A227" s="7">
        <v>889</v>
      </c>
      <c r="B227" s="3">
        <v>34880</v>
      </c>
      <c r="C227" s="75">
        <v>1451</v>
      </c>
      <c r="D227" s="75">
        <v>1734</v>
      </c>
      <c r="E227" s="75">
        <v>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6E144-C43A-474E-85BA-6E79AA996060}">
  <sheetPr>
    <tabColor rgb="FFFFC000"/>
  </sheetPr>
  <dimension ref="A1:T276"/>
  <sheetViews>
    <sheetView showGridLines="0" tabSelected="1" zoomScale="85" zoomScaleNormal="85" workbookViewId="0">
      <selection activeCell="D269" sqref="D269"/>
    </sheetView>
  </sheetViews>
  <sheetFormatPr defaultRowHeight="15" x14ac:dyDescent="0.25"/>
  <cols>
    <col min="2" max="2" width="12" bestFit="1" customWidth="1"/>
    <col min="3" max="3" width="11.140625" bestFit="1" customWidth="1"/>
    <col min="4" max="4" width="15.7109375" bestFit="1" customWidth="1"/>
    <col min="5" max="5" width="22.7109375" bestFit="1" customWidth="1"/>
    <col min="6" max="6" width="32.85546875" bestFit="1" customWidth="1"/>
    <col min="7" max="7" width="20.85546875" bestFit="1" customWidth="1"/>
    <col min="8" max="8" width="22" customWidth="1"/>
    <col min="9" max="9" width="19.28515625" bestFit="1" customWidth="1"/>
    <col min="10" max="10" width="22" bestFit="1" customWidth="1"/>
    <col min="11" max="11" width="23" bestFit="1" customWidth="1"/>
    <col min="12" max="12" width="35.28515625" bestFit="1" customWidth="1"/>
    <col min="13" max="13" width="33.5703125" bestFit="1" customWidth="1"/>
    <col min="14" max="15" width="35.28515625" bestFit="1" customWidth="1"/>
    <col min="16" max="16" width="32.5703125" bestFit="1" customWidth="1"/>
    <col min="17" max="17" width="33.140625" bestFit="1" customWidth="1"/>
    <col min="18" max="20" width="29.85546875" bestFit="1" customWidth="1"/>
  </cols>
  <sheetData>
    <row r="1" spans="1:20" x14ac:dyDescent="0.25">
      <c r="A1" s="78" t="s">
        <v>48</v>
      </c>
      <c r="B1" s="78" t="s">
        <v>122</v>
      </c>
      <c r="C1" s="78" t="s">
        <v>123</v>
      </c>
      <c r="D1" s="78" t="s">
        <v>124</v>
      </c>
      <c r="E1" s="78" t="s">
        <v>125</v>
      </c>
      <c r="F1" s="97" t="s">
        <v>128</v>
      </c>
      <c r="G1" s="97" t="s">
        <v>133</v>
      </c>
      <c r="H1" s="97" t="s">
        <v>127</v>
      </c>
      <c r="I1" s="97" t="s">
        <v>134</v>
      </c>
      <c r="J1" s="97" t="s">
        <v>126</v>
      </c>
      <c r="K1" s="97" t="s">
        <v>132</v>
      </c>
      <c r="L1" s="97" t="s">
        <v>130</v>
      </c>
      <c r="M1" s="97" t="s">
        <v>136</v>
      </c>
      <c r="N1" s="97" t="s">
        <v>131</v>
      </c>
      <c r="O1" s="97" t="s">
        <v>137</v>
      </c>
      <c r="P1" s="97" t="s">
        <v>129</v>
      </c>
      <c r="Q1" s="97" t="s">
        <v>135</v>
      </c>
      <c r="R1" s="71"/>
      <c r="S1" s="71"/>
      <c r="T1" s="71"/>
    </row>
    <row r="2" spans="1:20" x14ac:dyDescent="0.25">
      <c r="A2" s="7">
        <v>2</v>
      </c>
      <c r="B2" s="3">
        <v>39820</v>
      </c>
      <c r="C2" s="75">
        <v>1461</v>
      </c>
      <c r="D2" s="75">
        <v>1752</v>
      </c>
      <c r="E2" s="75">
        <v>210</v>
      </c>
      <c r="F2" s="2">
        <f>C2*1.5</f>
        <v>2191.5</v>
      </c>
      <c r="G2" s="2">
        <f>C2*2</f>
        <v>2922</v>
      </c>
      <c r="H2" s="2">
        <f>D2*1.5</f>
        <v>2628</v>
      </c>
      <c r="I2" s="2">
        <f>D2*2</f>
        <v>3504</v>
      </c>
      <c r="J2" s="2">
        <f>E2*1.5</f>
        <v>315</v>
      </c>
      <c r="K2" s="2">
        <f>E2*2</f>
        <v>420</v>
      </c>
      <c r="L2" s="1">
        <f>$C$232+($C$233*F2)+($C$234*D2)+($C$235*E2)</f>
        <v>54157.776731179991</v>
      </c>
      <c r="M2" s="1">
        <f t="shared" ref="M2:M65" si="0">$C$232+($C$233*G2)+($C$234*D2)+($C$235*E2)</f>
        <v>69806.110402040838</v>
      </c>
      <c r="N2" s="1">
        <f>$C$232+($C$233*C2)+($C$234*H2)+($C$235*E2)</f>
        <v>23330.543016612351</v>
      </c>
      <c r="O2" s="3">
        <f t="shared" ref="O2:O65" si="1">$C$232+($C$233*C2)+($C$234*I2)+($C$235*E2)</f>
        <v>8151.6429729055408</v>
      </c>
      <c r="P2" s="3">
        <f>$C$232+($C$233*C2)+($C$234*D2)+($C$235*J2)</f>
        <v>38399.579334493035</v>
      </c>
      <c r="Q2" s="3">
        <f t="shared" ref="Q2:Q65" si="2">$C$232+($C$233*C2)+($C$234*D2)+($C$235*K2)</f>
        <v>38289.715608666898</v>
      </c>
      <c r="R2" s="3"/>
      <c r="S2" s="3"/>
      <c r="T2" s="3"/>
    </row>
    <row r="3" spans="1:20" x14ac:dyDescent="0.25">
      <c r="A3" s="7">
        <v>6</v>
      </c>
      <c r="B3" s="3">
        <v>45260</v>
      </c>
      <c r="C3" s="75">
        <v>1442</v>
      </c>
      <c r="D3" s="75">
        <v>1733</v>
      </c>
      <c r="E3" s="75">
        <v>760</v>
      </c>
      <c r="F3" s="2">
        <f t="shared" ref="F3:F66" si="3">C3*1.5</f>
        <v>2163</v>
      </c>
      <c r="G3" s="2">
        <f t="shared" ref="G3:G66" si="4">C3*2</f>
        <v>2884</v>
      </c>
      <c r="H3" s="2">
        <f t="shared" ref="H3:H66" si="5">D3*1.5</f>
        <v>2599.5</v>
      </c>
      <c r="I3" s="2">
        <f t="shared" ref="I3:I66" si="6">D3*2</f>
        <v>3466</v>
      </c>
      <c r="J3" s="2">
        <f t="shared" ref="J3:J66" si="7">E3*1.5</f>
        <v>1140</v>
      </c>
      <c r="K3" s="2">
        <f t="shared" ref="K3:K66" si="8">E3*2</f>
        <v>1520</v>
      </c>
      <c r="L3" s="1">
        <f t="shared" ref="L3:L65" si="9">$C$232+($C$233*F3)+($C$234*D3)+($C$235*E3)</f>
        <v>53301.012852056148</v>
      </c>
      <c r="M3" s="1">
        <f t="shared" si="0"/>
        <v>68745.843210291147</v>
      </c>
      <c r="N3" s="1">
        <f t="shared" ref="N3:N65" si="10">$C$232+($C$233*C3)+($C$234*H3)+($C$235*E3)</f>
        <v>22841.893809035802</v>
      </c>
      <c r="O3" s="3">
        <f t="shared" si="1"/>
        <v>7827.6051242504664</v>
      </c>
      <c r="P3" s="3">
        <f t="shared" ref="P3:P65" si="11">$C$232+($C$233*C3)+($C$234*D3)+($C$235*J3)</f>
        <v>37458.580438450364</v>
      </c>
      <c r="Q3" s="3">
        <f t="shared" si="2"/>
        <v>37060.978383079586</v>
      </c>
      <c r="R3" s="3"/>
      <c r="S3" s="3"/>
    </row>
    <row r="4" spans="1:20" x14ac:dyDescent="0.25">
      <c r="A4" s="7">
        <v>8</v>
      </c>
      <c r="B4" s="3">
        <v>37720</v>
      </c>
      <c r="C4" s="75">
        <v>1261</v>
      </c>
      <c r="D4" s="75">
        <v>1507</v>
      </c>
      <c r="E4" s="75">
        <v>1020</v>
      </c>
      <c r="F4" s="2">
        <f t="shared" si="3"/>
        <v>1891.5</v>
      </c>
      <c r="G4" s="2">
        <f t="shared" si="4"/>
        <v>2522</v>
      </c>
      <c r="H4" s="2">
        <f t="shared" si="5"/>
        <v>2260.5</v>
      </c>
      <c r="I4" s="2">
        <f t="shared" si="6"/>
        <v>3014</v>
      </c>
      <c r="J4" s="2">
        <f t="shared" si="7"/>
        <v>1530</v>
      </c>
      <c r="K4" s="2">
        <f t="shared" si="8"/>
        <v>2040</v>
      </c>
      <c r="L4" s="1">
        <f t="shared" si="9"/>
        <v>51129.076470838001</v>
      </c>
      <c r="M4" s="1">
        <f t="shared" si="0"/>
        <v>64635.27000879524</v>
      </c>
      <c r="N4" s="1">
        <f t="shared" si="10"/>
        <v>24566.603043687759</v>
      </c>
      <c r="O4" s="3">
        <f t="shared" si="1"/>
        <v>11510.323154494738</v>
      </c>
      <c r="P4" s="3">
        <f t="shared" si="11"/>
        <v>37089.259121725256</v>
      </c>
      <c r="Q4" s="3">
        <f t="shared" si="2"/>
        <v>36555.635310569742</v>
      </c>
      <c r="R4" s="3"/>
      <c r="S4" s="3"/>
    </row>
    <row r="5" spans="1:20" x14ac:dyDescent="0.25">
      <c r="A5" s="7">
        <v>9</v>
      </c>
      <c r="B5" s="3">
        <v>46310</v>
      </c>
      <c r="C5" s="75">
        <v>1090</v>
      </c>
      <c r="D5" s="75">
        <v>1321</v>
      </c>
      <c r="E5" s="75">
        <v>680</v>
      </c>
      <c r="F5" s="2">
        <f t="shared" si="3"/>
        <v>1635</v>
      </c>
      <c r="G5" s="2">
        <f t="shared" si="4"/>
        <v>2180</v>
      </c>
      <c r="H5" s="2">
        <f t="shared" si="5"/>
        <v>1981.5</v>
      </c>
      <c r="I5" s="2">
        <f t="shared" si="6"/>
        <v>2642</v>
      </c>
      <c r="J5" s="2">
        <f t="shared" si="7"/>
        <v>1020</v>
      </c>
      <c r="K5" s="2">
        <f t="shared" si="8"/>
        <v>1360</v>
      </c>
      <c r="L5" s="1">
        <f t="shared" si="9"/>
        <v>49213.153369945154</v>
      </c>
      <c r="M5" s="1">
        <f t="shared" si="0"/>
        <v>60887.81709426982</v>
      </c>
      <c r="N5" s="1">
        <f t="shared" si="10"/>
        <v>26093.668322711423</v>
      </c>
      <c r="O5" s="3">
        <f t="shared" si="1"/>
        <v>14648.846999802348</v>
      </c>
      <c r="P5" s="3">
        <f t="shared" si="11"/>
        <v>37182.740438183493</v>
      </c>
      <c r="Q5" s="3">
        <f t="shared" si="2"/>
        <v>36826.991230746477</v>
      </c>
      <c r="R5" s="3"/>
      <c r="S5" s="3"/>
    </row>
    <row r="6" spans="1:20" x14ac:dyDescent="0.25">
      <c r="A6" s="7">
        <v>10</v>
      </c>
      <c r="B6" s="3">
        <v>44150</v>
      </c>
      <c r="C6" s="75">
        <v>1030</v>
      </c>
      <c r="D6" s="75">
        <v>1235</v>
      </c>
      <c r="E6" s="75">
        <v>1130</v>
      </c>
      <c r="F6" s="2">
        <f t="shared" si="3"/>
        <v>1545</v>
      </c>
      <c r="G6" s="2">
        <f t="shared" si="4"/>
        <v>2060</v>
      </c>
      <c r="H6" s="2">
        <f t="shared" si="5"/>
        <v>1852.5</v>
      </c>
      <c r="I6" s="2">
        <f t="shared" si="6"/>
        <v>2470</v>
      </c>
      <c r="J6" s="2">
        <f t="shared" si="7"/>
        <v>1695</v>
      </c>
      <c r="K6" s="2">
        <f t="shared" si="8"/>
        <v>2260</v>
      </c>
      <c r="L6" s="1">
        <f t="shared" si="9"/>
        <v>48304.54869710307</v>
      </c>
      <c r="M6" s="1">
        <f t="shared" si="0"/>
        <v>59336.57038155663</v>
      </c>
      <c r="N6" s="1">
        <f t="shared" si="10"/>
        <v>26572.788682753417</v>
      </c>
      <c r="O6" s="3">
        <f t="shared" si="1"/>
        <v>15873.050352857346</v>
      </c>
      <c r="P6" s="3">
        <f t="shared" si="11"/>
        <v>36681.35553558504</v>
      </c>
      <c r="Q6" s="3">
        <f t="shared" si="2"/>
        <v>36090.184058520601</v>
      </c>
      <c r="R6" s="3"/>
      <c r="S6" s="3"/>
    </row>
    <row r="7" spans="1:20" x14ac:dyDescent="0.25">
      <c r="A7" s="7">
        <v>18</v>
      </c>
      <c r="B7" s="3">
        <v>38170</v>
      </c>
      <c r="C7" s="75">
        <v>1703</v>
      </c>
      <c r="D7" s="75">
        <v>2045</v>
      </c>
      <c r="E7" s="75">
        <v>670</v>
      </c>
      <c r="F7" s="2">
        <f t="shared" si="3"/>
        <v>2554.5</v>
      </c>
      <c r="G7" s="2">
        <f t="shared" si="4"/>
        <v>3406</v>
      </c>
      <c r="H7" s="2">
        <f t="shared" si="5"/>
        <v>3067.5</v>
      </c>
      <c r="I7" s="2">
        <f t="shared" si="6"/>
        <v>4090</v>
      </c>
      <c r="J7" s="2">
        <f t="shared" si="7"/>
        <v>1005</v>
      </c>
      <c r="K7" s="2">
        <f t="shared" si="8"/>
        <v>1340</v>
      </c>
      <c r="L7" s="1">
        <f t="shared" si="9"/>
        <v>56375.476803014099</v>
      </c>
      <c r="M7" s="1">
        <f t="shared" si="0"/>
        <v>74615.800034688305</v>
      </c>
      <c r="N7" s="1">
        <f t="shared" si="10"/>
        <v>20417.77309794923</v>
      </c>
      <c r="O7" s="3">
        <f t="shared" si="1"/>
        <v>2700.3926245585726</v>
      </c>
      <c r="P7" s="3">
        <f t="shared" si="11"/>
        <v>37784.635969894596</v>
      </c>
      <c r="Q7" s="3">
        <f t="shared" si="2"/>
        <v>37434.118368449308</v>
      </c>
      <c r="R7" s="3"/>
      <c r="S7" s="3"/>
    </row>
    <row r="8" spans="1:20" x14ac:dyDescent="0.25">
      <c r="A8" s="7">
        <v>20</v>
      </c>
      <c r="B8" s="3">
        <v>40190</v>
      </c>
      <c r="C8" s="75">
        <v>1940</v>
      </c>
      <c r="D8" s="75">
        <v>2340</v>
      </c>
      <c r="E8" s="75">
        <v>980</v>
      </c>
      <c r="F8" s="2">
        <f t="shared" si="3"/>
        <v>2910</v>
      </c>
      <c r="G8" s="2">
        <f t="shared" si="4"/>
        <v>3880</v>
      </c>
      <c r="H8" s="2">
        <f t="shared" si="5"/>
        <v>3510</v>
      </c>
      <c r="I8" s="2">
        <f t="shared" si="6"/>
        <v>4680</v>
      </c>
      <c r="J8" s="2">
        <f t="shared" si="7"/>
        <v>1470</v>
      </c>
      <c r="K8" s="2">
        <f t="shared" si="8"/>
        <v>1960</v>
      </c>
      <c r="L8" s="1">
        <f t="shared" si="9"/>
        <v>58554.809521701194</v>
      </c>
      <c r="M8" s="1">
        <f t="shared" si="0"/>
        <v>79333.568810866185</v>
      </c>
      <c r="N8" s="1">
        <f t="shared" si="10"/>
        <v>17502.861817996287</v>
      </c>
      <c r="O8" s="3">
        <f t="shared" si="1"/>
        <v>-2770.3265965436358</v>
      </c>
      <c r="P8" s="3">
        <f t="shared" si="11"/>
        <v>37263.352845347581</v>
      </c>
      <c r="Q8" s="3">
        <f t="shared" si="2"/>
        <v>36750.655458158944</v>
      </c>
      <c r="R8" s="3"/>
      <c r="S8" s="3"/>
    </row>
    <row r="9" spans="1:20" x14ac:dyDescent="0.25">
      <c r="A9" s="7">
        <v>21</v>
      </c>
      <c r="B9" s="3">
        <v>43460</v>
      </c>
      <c r="C9" s="75">
        <v>1421</v>
      </c>
      <c r="D9" s="75">
        <v>1700</v>
      </c>
      <c r="E9" s="75">
        <v>370</v>
      </c>
      <c r="F9" s="2">
        <f t="shared" si="3"/>
        <v>2131.5</v>
      </c>
      <c r="G9" s="2">
        <f t="shared" si="4"/>
        <v>2842</v>
      </c>
      <c r="H9" s="2">
        <f t="shared" si="5"/>
        <v>2550</v>
      </c>
      <c r="I9" s="2">
        <f t="shared" si="6"/>
        <v>3400</v>
      </c>
      <c r="J9" s="2">
        <f t="shared" si="7"/>
        <v>555</v>
      </c>
      <c r="K9" s="2">
        <f t="shared" si="8"/>
        <v>740</v>
      </c>
      <c r="L9" s="1">
        <f t="shared" si="9"/>
        <v>53606.11185590455</v>
      </c>
      <c r="M9" s="1">
        <f t="shared" si="0"/>
        <v>68826.017500184651</v>
      </c>
      <c r="N9" s="1">
        <f t="shared" si="10"/>
        <v>23657.821466018497</v>
      </c>
      <c r="O9" s="3">
        <f t="shared" si="1"/>
        <v>8929.4367204125756</v>
      </c>
      <c r="P9" s="3">
        <f t="shared" si="11"/>
        <v>38192.636789930759</v>
      </c>
      <c r="Q9" s="3">
        <f t="shared" si="2"/>
        <v>37999.067368237091</v>
      </c>
      <c r="R9" s="3"/>
      <c r="S9" s="3"/>
    </row>
    <row r="10" spans="1:20" x14ac:dyDescent="0.25">
      <c r="A10" s="7">
        <v>25</v>
      </c>
      <c r="B10" s="3">
        <v>41880</v>
      </c>
      <c r="C10" s="75">
        <v>1234</v>
      </c>
      <c r="D10" s="75">
        <v>1488</v>
      </c>
      <c r="E10" s="75">
        <v>840</v>
      </c>
      <c r="F10" s="2">
        <f t="shared" si="3"/>
        <v>1851</v>
      </c>
      <c r="G10" s="2">
        <f t="shared" si="4"/>
        <v>2468</v>
      </c>
      <c r="H10" s="2">
        <f t="shared" si="5"/>
        <v>2232</v>
      </c>
      <c r="I10" s="2">
        <f t="shared" si="6"/>
        <v>2976</v>
      </c>
      <c r="J10" s="2">
        <f t="shared" si="7"/>
        <v>1260</v>
      </c>
      <c r="K10" s="2">
        <f t="shared" si="8"/>
        <v>1680</v>
      </c>
      <c r="L10" s="1">
        <f t="shared" si="9"/>
        <v>50779.07025055695</v>
      </c>
      <c r="M10" s="1">
        <f t="shared" si="0"/>
        <v>63996.074870572207</v>
      </c>
      <c r="N10" s="1">
        <f t="shared" si="10"/>
        <v>24670.397100270162</v>
      </c>
      <c r="O10" s="3">
        <f t="shared" si="1"/>
        <v>11778.728569998621</v>
      </c>
      <c r="P10" s="3">
        <f t="shared" si="11"/>
        <v>37122.610727237159</v>
      </c>
      <c r="Q10" s="3">
        <f t="shared" si="2"/>
        <v>36683.155823932619</v>
      </c>
      <c r="R10" s="3"/>
      <c r="S10" s="3"/>
    </row>
    <row r="11" spans="1:20" x14ac:dyDescent="0.25">
      <c r="A11" s="7">
        <v>27</v>
      </c>
      <c r="B11" s="3">
        <v>25820</v>
      </c>
      <c r="C11" s="75">
        <v>1475</v>
      </c>
      <c r="D11" s="75">
        <v>1777</v>
      </c>
      <c r="E11" s="75">
        <v>1100</v>
      </c>
      <c r="F11" s="2">
        <f t="shared" si="3"/>
        <v>2212.5</v>
      </c>
      <c r="G11" s="2">
        <f t="shared" si="4"/>
        <v>2950</v>
      </c>
      <c r="H11" s="2">
        <f t="shared" si="5"/>
        <v>2665.5</v>
      </c>
      <c r="I11" s="2">
        <f t="shared" si="6"/>
        <v>3554</v>
      </c>
      <c r="J11" s="2">
        <f t="shared" si="7"/>
        <v>1650</v>
      </c>
      <c r="K11" s="2">
        <f t="shared" si="8"/>
        <v>2200</v>
      </c>
      <c r="L11" s="1">
        <f t="shared" si="9"/>
        <v>53243.212505928001</v>
      </c>
      <c r="M11" s="1">
        <f t="shared" si="0"/>
        <v>69041.495986092094</v>
      </c>
      <c r="N11" s="1">
        <f t="shared" si="10"/>
        <v>22049.435088739348</v>
      </c>
      <c r="O11" s="3">
        <f t="shared" si="1"/>
        <v>6653.9411517148001</v>
      </c>
      <c r="P11" s="3">
        <f t="shared" si="11"/>
        <v>36869.452366674617</v>
      </c>
      <c r="Q11" s="3">
        <f t="shared" si="2"/>
        <v>36293.975707585334</v>
      </c>
      <c r="R11" s="3"/>
      <c r="S11" s="3"/>
    </row>
    <row r="12" spans="1:20" x14ac:dyDescent="0.25">
      <c r="A12" s="7">
        <v>32</v>
      </c>
      <c r="B12" s="3">
        <v>14920</v>
      </c>
      <c r="C12" s="75">
        <v>1250</v>
      </c>
      <c r="D12" s="75">
        <v>1508</v>
      </c>
      <c r="E12" s="75">
        <v>990</v>
      </c>
      <c r="F12" s="2">
        <f t="shared" si="3"/>
        <v>1875</v>
      </c>
      <c r="G12" s="2">
        <f t="shared" si="4"/>
        <v>2500</v>
      </c>
      <c r="H12" s="2">
        <f t="shared" si="5"/>
        <v>2262</v>
      </c>
      <c r="I12" s="2">
        <f t="shared" si="6"/>
        <v>3016</v>
      </c>
      <c r="J12" s="2">
        <f t="shared" si="7"/>
        <v>1485</v>
      </c>
      <c r="K12" s="2">
        <f t="shared" si="8"/>
        <v>1980</v>
      </c>
      <c r="L12" s="1">
        <f t="shared" si="9"/>
        <v>50789.685473393831</v>
      </c>
      <c r="M12" s="1">
        <f t="shared" si="0"/>
        <v>64178.061304041366</v>
      </c>
      <c r="N12" s="1">
        <f t="shared" si="10"/>
        <v>24336.365997820558</v>
      </c>
      <c r="O12" s="3">
        <f t="shared" si="1"/>
        <v>11271.42235289483</v>
      </c>
      <c r="P12" s="3">
        <f t="shared" si="11"/>
        <v>36883.38064956593</v>
      </c>
      <c r="Q12" s="3">
        <f t="shared" si="2"/>
        <v>36365.45165638558</v>
      </c>
      <c r="R12" s="3"/>
      <c r="S12" s="3"/>
    </row>
    <row r="13" spans="1:20" x14ac:dyDescent="0.25">
      <c r="A13" s="7">
        <v>36</v>
      </c>
      <c r="B13" s="3">
        <v>45460</v>
      </c>
      <c r="C13" s="75">
        <v>1871</v>
      </c>
      <c r="D13" s="75">
        <v>2230</v>
      </c>
      <c r="E13" s="75">
        <v>700</v>
      </c>
      <c r="F13" s="2">
        <f t="shared" si="3"/>
        <v>2806.5</v>
      </c>
      <c r="G13" s="2">
        <f t="shared" si="4"/>
        <v>3742</v>
      </c>
      <c r="H13" s="2">
        <f t="shared" si="5"/>
        <v>3345</v>
      </c>
      <c r="I13" s="2">
        <f t="shared" si="6"/>
        <v>4460</v>
      </c>
      <c r="J13" s="2">
        <f t="shared" si="7"/>
        <v>1050</v>
      </c>
      <c r="K13" s="2">
        <f t="shared" si="8"/>
        <v>1400</v>
      </c>
      <c r="L13" s="1">
        <f t="shared" si="9"/>
        <v>58536.690680878382</v>
      </c>
      <c r="M13" s="1">
        <f t="shared" si="0"/>
        <v>78576.411624191634</v>
      </c>
      <c r="N13" s="1">
        <f t="shared" si="10"/>
        <v>19176.794453623268</v>
      </c>
      <c r="O13" s="3">
        <f t="shared" si="1"/>
        <v>-143.38083031862357</v>
      </c>
      <c r="P13" s="3">
        <f t="shared" si="11"/>
        <v>38130.757318144708</v>
      </c>
      <c r="Q13" s="3">
        <f t="shared" si="2"/>
        <v>37764.544898724256</v>
      </c>
      <c r="R13" s="3"/>
      <c r="S13" s="3"/>
    </row>
    <row r="14" spans="1:20" x14ac:dyDescent="0.25">
      <c r="A14" s="7">
        <v>37</v>
      </c>
      <c r="B14" s="3">
        <v>41570</v>
      </c>
      <c r="C14" s="75">
        <v>1442</v>
      </c>
      <c r="D14" s="75">
        <v>1744</v>
      </c>
      <c r="E14" s="75">
        <v>610</v>
      </c>
      <c r="F14" s="2">
        <f t="shared" si="3"/>
        <v>2163</v>
      </c>
      <c r="G14" s="2">
        <f t="shared" si="4"/>
        <v>2884</v>
      </c>
      <c r="H14" s="2">
        <f t="shared" si="5"/>
        <v>2616</v>
      </c>
      <c r="I14" s="2">
        <f t="shared" si="6"/>
        <v>3488</v>
      </c>
      <c r="J14" s="2">
        <f t="shared" si="7"/>
        <v>915</v>
      </c>
      <c r="K14" s="2">
        <f t="shared" si="8"/>
        <v>1220</v>
      </c>
      <c r="L14" s="1">
        <f t="shared" si="9"/>
        <v>53267.358405688159</v>
      </c>
      <c r="M14" s="1">
        <f t="shared" si="0"/>
        <v>68712.188763923157</v>
      </c>
      <c r="N14" s="1">
        <f t="shared" si="10"/>
        <v>22712.938049608019</v>
      </c>
      <c r="O14" s="3">
        <f t="shared" si="1"/>
        <v>7603.3480517628777</v>
      </c>
      <c r="P14" s="3">
        <f t="shared" si="11"/>
        <v>37503.400081958185</v>
      </c>
      <c r="Q14" s="3">
        <f t="shared" si="2"/>
        <v>37184.272116463224</v>
      </c>
      <c r="R14" s="3"/>
      <c r="S14" s="3"/>
    </row>
    <row r="15" spans="1:20" x14ac:dyDescent="0.25">
      <c r="A15" s="7">
        <v>40</v>
      </c>
      <c r="B15" s="3">
        <v>45480</v>
      </c>
      <c r="C15" s="75">
        <v>1270</v>
      </c>
      <c r="D15" s="75">
        <v>1516</v>
      </c>
      <c r="E15" s="75">
        <v>10</v>
      </c>
      <c r="F15" s="2">
        <f t="shared" si="3"/>
        <v>1905</v>
      </c>
      <c r="G15" s="2">
        <f t="shared" si="4"/>
        <v>2540</v>
      </c>
      <c r="H15" s="2">
        <f t="shared" si="5"/>
        <v>2274</v>
      </c>
      <c r="I15" s="2">
        <f t="shared" si="6"/>
        <v>3032</v>
      </c>
      <c r="J15" s="2">
        <f t="shared" si="7"/>
        <v>15</v>
      </c>
      <c r="K15" s="2">
        <f t="shared" si="8"/>
        <v>20</v>
      </c>
      <c r="L15" s="1">
        <f t="shared" si="9"/>
        <v>52319.102195918822</v>
      </c>
      <c r="M15" s="1">
        <f t="shared" si="0"/>
        <v>65921.692039856716</v>
      </c>
      <c r="N15" s="1">
        <f t="shared" si="10"/>
        <v>25582.258661193518</v>
      </c>
      <c r="O15" s="3">
        <f t="shared" si="1"/>
        <v>12448.004970406117</v>
      </c>
      <c r="P15" s="3">
        <f t="shared" si="11"/>
        <v>38711.280745989206</v>
      </c>
      <c r="Q15" s="3">
        <f t="shared" si="2"/>
        <v>38706.049139997485</v>
      </c>
      <c r="R15" s="3"/>
      <c r="S15" s="3"/>
    </row>
    <row r="16" spans="1:20" x14ac:dyDescent="0.25">
      <c r="A16" s="7">
        <v>44</v>
      </c>
      <c r="B16" s="3">
        <v>39730</v>
      </c>
      <c r="C16" s="75">
        <v>1780</v>
      </c>
      <c r="D16" s="75">
        <v>2117</v>
      </c>
      <c r="E16" s="75">
        <v>780</v>
      </c>
      <c r="F16" s="2">
        <f t="shared" si="3"/>
        <v>2670</v>
      </c>
      <c r="G16" s="2">
        <f t="shared" si="4"/>
        <v>3560</v>
      </c>
      <c r="H16" s="2">
        <f t="shared" si="5"/>
        <v>3175.5</v>
      </c>
      <c r="I16" s="2">
        <f t="shared" si="6"/>
        <v>4234</v>
      </c>
      <c r="J16" s="2">
        <f t="shared" si="7"/>
        <v>1170</v>
      </c>
      <c r="K16" s="2">
        <f t="shared" si="8"/>
        <v>1560</v>
      </c>
      <c r="L16" s="1">
        <f t="shared" si="9"/>
        <v>57486.972499189753</v>
      </c>
      <c r="M16" s="1">
        <f t="shared" si="0"/>
        <v>76552.019682031852</v>
      </c>
      <c r="N16" s="1">
        <f t="shared" si="10"/>
        <v>20080.754430201916</v>
      </c>
      <c r="O16" s="3">
        <f t="shared" si="1"/>
        <v>1739.583544056185</v>
      </c>
      <c r="P16" s="3">
        <f t="shared" si="11"/>
        <v>38013.860048993432</v>
      </c>
      <c r="Q16" s="3">
        <f t="shared" si="2"/>
        <v>37605.794781639219</v>
      </c>
      <c r="R16" s="3"/>
      <c r="S16" s="3"/>
    </row>
    <row r="17" spans="1:19" x14ac:dyDescent="0.25">
      <c r="A17" s="7">
        <v>45</v>
      </c>
      <c r="B17" s="3">
        <v>35800</v>
      </c>
      <c r="C17" s="75">
        <v>1009</v>
      </c>
      <c r="D17" s="75">
        <v>1194</v>
      </c>
      <c r="E17" s="75">
        <v>520</v>
      </c>
      <c r="F17" s="2">
        <f t="shared" si="3"/>
        <v>1513.5</v>
      </c>
      <c r="G17" s="2">
        <f t="shared" si="4"/>
        <v>2018</v>
      </c>
      <c r="H17" s="2">
        <f t="shared" si="5"/>
        <v>1791</v>
      </c>
      <c r="I17" s="2">
        <f t="shared" si="6"/>
        <v>2388</v>
      </c>
      <c r="J17" s="2">
        <f t="shared" si="7"/>
        <v>780</v>
      </c>
      <c r="K17" s="2">
        <f t="shared" si="8"/>
        <v>1040</v>
      </c>
      <c r="L17" s="1">
        <f t="shared" si="9"/>
        <v>48978.458456310516</v>
      </c>
      <c r="M17" s="1">
        <f t="shared" si="0"/>
        <v>59785.555426809209</v>
      </c>
      <c r="N17" s="1">
        <f t="shared" si="10"/>
        <v>27826.837140956839</v>
      </c>
      <c r="O17" s="3">
        <f t="shared" si="1"/>
        <v>17482.312796101854</v>
      </c>
      <c r="P17" s="3">
        <f t="shared" si="11"/>
        <v>37899.317974242345</v>
      </c>
      <c r="Q17" s="3">
        <f t="shared" si="2"/>
        <v>37627.274462672867</v>
      </c>
      <c r="R17" s="3"/>
      <c r="S17" s="3"/>
    </row>
    <row r="18" spans="1:19" x14ac:dyDescent="0.25">
      <c r="A18" s="7">
        <v>62</v>
      </c>
      <c r="B18" s="3">
        <v>46100</v>
      </c>
      <c r="C18" s="75">
        <v>2011</v>
      </c>
      <c r="D18" s="75">
        <v>2391</v>
      </c>
      <c r="E18" s="75">
        <v>530</v>
      </c>
      <c r="F18" s="2">
        <f t="shared" si="3"/>
        <v>3016.5</v>
      </c>
      <c r="G18" s="2">
        <f t="shared" si="4"/>
        <v>4022</v>
      </c>
      <c r="H18" s="2">
        <f t="shared" si="5"/>
        <v>3586.5</v>
      </c>
      <c r="I18" s="2">
        <f t="shared" si="6"/>
        <v>4782</v>
      </c>
      <c r="J18" s="2">
        <f t="shared" si="7"/>
        <v>795</v>
      </c>
      <c r="K18" s="2">
        <f t="shared" si="8"/>
        <v>1060</v>
      </c>
      <c r="L18" s="1">
        <f t="shared" si="9"/>
        <v>60423.330217762057</v>
      </c>
      <c r="M18" s="1">
        <f t="shared" si="0"/>
        <v>81962.549254107798</v>
      </c>
      <c r="N18" s="1">
        <f t="shared" si="10"/>
        <v>18169.071224508181</v>
      </c>
      <c r="O18" s="3">
        <f t="shared" si="1"/>
        <v>-2545.9687323999242</v>
      </c>
      <c r="P18" s="3">
        <f t="shared" si="11"/>
        <v>38606.83606385508</v>
      </c>
      <c r="Q18" s="3">
        <f t="shared" si="2"/>
        <v>38329.560946293881</v>
      </c>
      <c r="R18" s="3"/>
      <c r="S18" s="3"/>
    </row>
    <row r="19" spans="1:19" x14ac:dyDescent="0.25">
      <c r="A19" s="7">
        <v>69</v>
      </c>
      <c r="B19" s="3">
        <v>33430</v>
      </c>
      <c r="C19" s="75">
        <v>1631</v>
      </c>
      <c r="D19" s="75">
        <v>1941</v>
      </c>
      <c r="E19" s="75">
        <v>650</v>
      </c>
      <c r="F19" s="2">
        <f t="shared" si="3"/>
        <v>2446.5</v>
      </c>
      <c r="G19" s="2">
        <f t="shared" si="4"/>
        <v>3262</v>
      </c>
      <c r="H19" s="2">
        <f t="shared" si="5"/>
        <v>2911.5</v>
      </c>
      <c r="I19" s="2">
        <f t="shared" si="6"/>
        <v>3882</v>
      </c>
      <c r="J19" s="2">
        <f t="shared" si="7"/>
        <v>975</v>
      </c>
      <c r="K19" s="2">
        <f t="shared" si="8"/>
        <v>1300</v>
      </c>
      <c r="L19" s="1">
        <f t="shared" si="9"/>
        <v>55884.953075848629</v>
      </c>
      <c r="M19" s="1">
        <f t="shared" si="0"/>
        <v>73354.10585967754</v>
      </c>
      <c r="N19" s="1">
        <f t="shared" si="10"/>
        <v>21599.450414830844</v>
      </c>
      <c r="O19" s="3">
        <f t="shared" si="1"/>
        <v>4783.1005376419589</v>
      </c>
      <c r="P19" s="3">
        <f t="shared" si="11"/>
        <v>38075.745902557879</v>
      </c>
      <c r="Q19" s="3">
        <f t="shared" si="2"/>
        <v>37735.691513096033</v>
      </c>
      <c r="R19" s="3"/>
      <c r="S19" s="3"/>
    </row>
    <row r="20" spans="1:19" x14ac:dyDescent="0.25">
      <c r="A20" s="7">
        <v>70</v>
      </c>
      <c r="B20" s="3">
        <v>42430</v>
      </c>
      <c r="C20" s="75">
        <v>1318</v>
      </c>
      <c r="D20" s="75">
        <v>1576</v>
      </c>
      <c r="E20" s="75">
        <v>710</v>
      </c>
      <c r="F20" s="2">
        <f t="shared" si="3"/>
        <v>1977</v>
      </c>
      <c r="G20" s="2">
        <f t="shared" si="4"/>
        <v>2636</v>
      </c>
      <c r="H20" s="2">
        <f t="shared" si="5"/>
        <v>2364</v>
      </c>
      <c r="I20" s="2">
        <f t="shared" si="6"/>
        <v>3152</v>
      </c>
      <c r="J20" s="2">
        <f t="shared" si="7"/>
        <v>1065</v>
      </c>
      <c r="K20" s="2">
        <f t="shared" si="8"/>
        <v>1420</v>
      </c>
      <c r="L20" s="1">
        <f t="shared" si="9"/>
        <v>52089.3675648434</v>
      </c>
      <c r="M20" s="1">
        <f t="shared" si="0"/>
        <v>66206.071040678158</v>
      </c>
      <c r="N20" s="1">
        <f t="shared" si="10"/>
        <v>24318.585054258663</v>
      </c>
      <c r="O20" s="3">
        <f t="shared" si="1"/>
        <v>10664.506019508692</v>
      </c>
      <c r="P20" s="3">
        <f t="shared" si="11"/>
        <v>37601.220063596455</v>
      </c>
      <c r="Q20" s="3">
        <f t="shared" si="2"/>
        <v>37229.776038184282</v>
      </c>
      <c r="R20" s="3"/>
      <c r="S20" s="3"/>
    </row>
    <row r="21" spans="1:19" x14ac:dyDescent="0.25">
      <c r="A21" s="7">
        <v>72</v>
      </c>
      <c r="B21" s="3">
        <v>33580</v>
      </c>
      <c r="C21" s="75">
        <v>1152</v>
      </c>
      <c r="D21" s="75">
        <v>1380</v>
      </c>
      <c r="E21" s="75">
        <v>530</v>
      </c>
      <c r="F21" s="2">
        <f t="shared" si="3"/>
        <v>1728</v>
      </c>
      <c r="G21" s="2">
        <f t="shared" si="4"/>
        <v>2304</v>
      </c>
      <c r="H21" s="2">
        <f t="shared" si="5"/>
        <v>2070</v>
      </c>
      <c r="I21" s="2">
        <f t="shared" si="6"/>
        <v>2760</v>
      </c>
      <c r="J21" s="2">
        <f t="shared" si="7"/>
        <v>795</v>
      </c>
      <c r="K21" s="2">
        <f t="shared" si="8"/>
        <v>1060</v>
      </c>
      <c r="L21" s="1">
        <f t="shared" si="9"/>
        <v>50339.968696837444</v>
      </c>
      <c r="M21" s="1">
        <f t="shared" si="0"/>
        <v>62678.695862362205</v>
      </c>
      <c r="N21" s="1">
        <f t="shared" si="10"/>
        <v>26045.258620173729</v>
      </c>
      <c r="O21" s="3">
        <f t="shared" si="1"/>
        <v>14089.275709034802</v>
      </c>
      <c r="P21" s="3">
        <f t="shared" si="11"/>
        <v>37723.966413751456</v>
      </c>
      <c r="Q21" s="3">
        <f t="shared" si="2"/>
        <v>37446.691296190256</v>
      </c>
      <c r="R21" s="3"/>
      <c r="S21" s="3"/>
    </row>
    <row r="22" spans="1:19" x14ac:dyDescent="0.25">
      <c r="A22" s="7">
        <v>77</v>
      </c>
      <c r="B22" s="3">
        <v>26770</v>
      </c>
      <c r="C22" s="75">
        <v>1267</v>
      </c>
      <c r="D22" s="75">
        <v>1520</v>
      </c>
      <c r="E22" s="75">
        <v>450</v>
      </c>
      <c r="F22" s="2">
        <f t="shared" si="3"/>
        <v>1900.5</v>
      </c>
      <c r="G22" s="2">
        <f t="shared" si="4"/>
        <v>2534</v>
      </c>
      <c r="H22" s="2">
        <f t="shared" si="5"/>
        <v>2280</v>
      </c>
      <c r="I22" s="2">
        <f t="shared" si="6"/>
        <v>3040</v>
      </c>
      <c r="J22" s="2">
        <f t="shared" si="7"/>
        <v>675</v>
      </c>
      <c r="K22" s="2">
        <f t="shared" si="8"/>
        <v>900</v>
      </c>
      <c r="L22" s="1">
        <f t="shared" si="9"/>
        <v>51693.014516805059</v>
      </c>
      <c r="M22" s="1">
        <f t="shared" si="0"/>
        <v>65263.472258749396</v>
      </c>
      <c r="N22" s="1">
        <f t="shared" si="10"/>
        <v>24953.64806114247</v>
      </c>
      <c r="O22" s="3">
        <f t="shared" si="1"/>
        <v>11784.739347424227</v>
      </c>
      <c r="P22" s="3">
        <f t="shared" si="11"/>
        <v>37887.134505233276</v>
      </c>
      <c r="Q22" s="3">
        <f t="shared" si="2"/>
        <v>37651.712235605839</v>
      </c>
      <c r="R22" s="3"/>
      <c r="S22" s="3"/>
    </row>
    <row r="23" spans="1:19" x14ac:dyDescent="0.25">
      <c r="A23" s="7">
        <v>79</v>
      </c>
      <c r="B23" s="3">
        <v>38660</v>
      </c>
      <c r="C23" s="75">
        <v>1720</v>
      </c>
      <c r="D23" s="75">
        <v>2044</v>
      </c>
      <c r="E23" s="75">
        <v>960</v>
      </c>
      <c r="F23" s="2">
        <f t="shared" si="3"/>
        <v>2580</v>
      </c>
      <c r="G23" s="2">
        <f t="shared" si="4"/>
        <v>3440</v>
      </c>
      <c r="H23" s="2">
        <f t="shared" si="5"/>
        <v>3066</v>
      </c>
      <c r="I23" s="2">
        <f t="shared" si="6"/>
        <v>4088</v>
      </c>
      <c r="J23" s="2">
        <f t="shared" si="7"/>
        <v>1440</v>
      </c>
      <c r="K23" s="2">
        <f t="shared" si="8"/>
        <v>1920</v>
      </c>
      <c r="L23" s="1">
        <f t="shared" si="9"/>
        <v>56635.616900850131</v>
      </c>
      <c r="M23" s="1">
        <f t="shared" si="0"/>
        <v>75058.022043821125</v>
      </c>
      <c r="N23" s="1">
        <f t="shared" si="10"/>
        <v>20504.495040221169</v>
      </c>
      <c r="O23" s="3">
        <f t="shared" si="1"/>
        <v>2795.7783225632224</v>
      </c>
      <c r="P23" s="3">
        <f t="shared" si="11"/>
        <v>37710.977582673928</v>
      </c>
      <c r="Q23" s="3">
        <f t="shared" si="2"/>
        <v>37208.743407468741</v>
      </c>
      <c r="R23" s="3"/>
      <c r="S23" s="3"/>
    </row>
    <row r="24" spans="1:19" x14ac:dyDescent="0.25">
      <c r="A24" s="7">
        <v>81</v>
      </c>
      <c r="B24" s="3">
        <v>40700</v>
      </c>
      <c r="C24" s="75">
        <v>1431</v>
      </c>
      <c r="D24" s="75">
        <v>1711</v>
      </c>
      <c r="E24" s="75">
        <v>620</v>
      </c>
      <c r="F24" s="2">
        <f t="shared" si="3"/>
        <v>2146.5</v>
      </c>
      <c r="G24" s="2">
        <f t="shared" si="4"/>
        <v>2862</v>
      </c>
      <c r="H24" s="2">
        <f t="shared" si="5"/>
        <v>2566.5</v>
      </c>
      <c r="I24" s="2">
        <f t="shared" si="6"/>
        <v>3422</v>
      </c>
      <c r="J24" s="2">
        <f t="shared" si="7"/>
        <v>930</v>
      </c>
      <c r="K24" s="2">
        <f t="shared" si="8"/>
        <v>1240</v>
      </c>
      <c r="L24" s="1">
        <f t="shared" si="9"/>
        <v>53475.24995013445</v>
      </c>
      <c r="M24" s="1">
        <f t="shared" si="0"/>
        <v>68802.26260105976</v>
      </c>
      <c r="N24" s="1">
        <f t="shared" si="10"/>
        <v>23324.551240543413</v>
      </c>
      <c r="O24" s="3">
        <f t="shared" si="1"/>
        <v>8500.8651818776852</v>
      </c>
      <c r="P24" s="3">
        <f t="shared" si="11"/>
        <v>37823.877727722465</v>
      </c>
      <c r="Q24" s="3">
        <f t="shared" si="2"/>
        <v>37499.518156235776</v>
      </c>
      <c r="R24" s="3"/>
      <c r="S24" s="3"/>
    </row>
    <row r="25" spans="1:19" x14ac:dyDescent="0.25">
      <c r="A25" s="7">
        <v>84</v>
      </c>
      <c r="B25" s="3">
        <v>42670</v>
      </c>
      <c r="C25" s="75">
        <v>1572</v>
      </c>
      <c r="D25" s="75">
        <v>1884</v>
      </c>
      <c r="E25" s="75">
        <v>1410</v>
      </c>
      <c r="F25" s="2">
        <f t="shared" si="3"/>
        <v>2358</v>
      </c>
      <c r="G25" s="2">
        <f t="shared" si="4"/>
        <v>3144</v>
      </c>
      <c r="H25" s="2">
        <f t="shared" si="5"/>
        <v>2826</v>
      </c>
      <c r="I25" s="2">
        <f t="shared" si="6"/>
        <v>3768</v>
      </c>
      <c r="J25" s="2">
        <f t="shared" si="7"/>
        <v>2115</v>
      </c>
      <c r="K25" s="2">
        <f t="shared" si="8"/>
        <v>2820</v>
      </c>
      <c r="L25" s="1">
        <f t="shared" si="9"/>
        <v>54181.623101016259</v>
      </c>
      <c r="M25" s="1">
        <f t="shared" si="0"/>
        <v>71018.844545638596</v>
      </c>
      <c r="N25" s="1">
        <f t="shared" si="10"/>
        <v>21021.885855969456</v>
      </c>
      <c r="O25" s="3">
        <f t="shared" si="1"/>
        <v>4699.370055545005</v>
      </c>
      <c r="P25" s="3">
        <f t="shared" si="11"/>
        <v>36606.745211561283</v>
      </c>
      <c r="Q25" s="3">
        <f t="shared" si="2"/>
        <v>35869.088766728659</v>
      </c>
      <c r="R25" s="3"/>
      <c r="S25" s="3"/>
    </row>
    <row r="26" spans="1:19" x14ac:dyDescent="0.25">
      <c r="A26" s="7">
        <v>88</v>
      </c>
      <c r="B26" s="3">
        <v>39650</v>
      </c>
      <c r="C26" s="75">
        <v>1252</v>
      </c>
      <c r="D26" s="75">
        <v>1506</v>
      </c>
      <c r="E26" s="75">
        <v>850</v>
      </c>
      <c r="F26" s="2">
        <f t="shared" si="3"/>
        <v>1878</v>
      </c>
      <c r="G26" s="2">
        <f t="shared" si="4"/>
        <v>2504</v>
      </c>
      <c r="H26" s="2">
        <f t="shared" si="5"/>
        <v>2259</v>
      </c>
      <c r="I26" s="2">
        <f t="shared" si="6"/>
        <v>3012</v>
      </c>
      <c r="J26" s="2">
        <f t="shared" si="7"/>
        <v>1275</v>
      </c>
      <c r="K26" s="2">
        <f t="shared" si="8"/>
        <v>1700</v>
      </c>
      <c r="L26" s="1">
        <f t="shared" si="9"/>
        <v>51035.089668079963</v>
      </c>
      <c r="M26" s="1">
        <f t="shared" si="0"/>
        <v>64444.886900056517</v>
      </c>
      <c r="N26" s="1">
        <f t="shared" si="10"/>
        <v>24577.676302643067</v>
      </c>
      <c r="O26" s="3">
        <f t="shared" si="1"/>
        <v>11530.06016918276</v>
      </c>
      <c r="P26" s="3">
        <f t="shared" si="11"/>
        <v>37180.605926807111</v>
      </c>
      <c r="Q26" s="3">
        <f t="shared" si="2"/>
        <v>36735.91941751085</v>
      </c>
      <c r="R26" s="3"/>
      <c r="S26" s="3"/>
    </row>
    <row r="27" spans="1:19" x14ac:dyDescent="0.25">
      <c r="A27" s="7">
        <v>89</v>
      </c>
      <c r="B27" s="3">
        <v>45720</v>
      </c>
      <c r="C27" s="75">
        <v>1238</v>
      </c>
      <c r="D27" s="75">
        <v>1468</v>
      </c>
      <c r="E27" s="75">
        <v>960</v>
      </c>
      <c r="F27" s="2">
        <f t="shared" si="3"/>
        <v>1857</v>
      </c>
      <c r="G27" s="2">
        <f t="shared" si="4"/>
        <v>2476</v>
      </c>
      <c r="H27" s="2">
        <f t="shared" si="5"/>
        <v>2202</v>
      </c>
      <c r="I27" s="2">
        <f t="shared" si="6"/>
        <v>2936</v>
      </c>
      <c r="J27" s="2">
        <f t="shared" si="7"/>
        <v>1440</v>
      </c>
      <c r="K27" s="2">
        <f t="shared" si="8"/>
        <v>1920</v>
      </c>
      <c r="L27" s="1">
        <f t="shared" si="9"/>
        <v>51128.590344038254</v>
      </c>
      <c r="M27" s="1">
        <f t="shared" si="0"/>
        <v>64388.437766711562</v>
      </c>
      <c r="N27" s="1">
        <f t="shared" si="10"/>
        <v>25150.349505747574</v>
      </c>
      <c r="O27" s="3">
        <f t="shared" si="1"/>
        <v>12431.956090130225</v>
      </c>
      <c r="P27" s="3">
        <f t="shared" si="11"/>
        <v>37366.508746159736</v>
      </c>
      <c r="Q27" s="3">
        <f t="shared" si="2"/>
        <v>36864.274570954549</v>
      </c>
      <c r="R27" s="3"/>
      <c r="S27" s="3"/>
    </row>
    <row r="28" spans="1:19" x14ac:dyDescent="0.25">
      <c r="A28" s="7">
        <v>90</v>
      </c>
      <c r="B28" s="3">
        <v>42060</v>
      </c>
      <c r="C28" s="75">
        <v>1479</v>
      </c>
      <c r="D28" s="75">
        <v>1758</v>
      </c>
      <c r="E28" s="75">
        <v>420</v>
      </c>
      <c r="F28" s="2">
        <f t="shared" si="3"/>
        <v>2218.5</v>
      </c>
      <c r="G28" s="2">
        <f t="shared" si="4"/>
        <v>2958</v>
      </c>
      <c r="H28" s="2">
        <f t="shared" si="5"/>
        <v>2637</v>
      </c>
      <c r="I28" s="2">
        <f t="shared" si="6"/>
        <v>3516</v>
      </c>
      <c r="J28" s="2">
        <f t="shared" si="7"/>
        <v>630</v>
      </c>
      <c r="K28" s="2">
        <f t="shared" si="8"/>
        <v>840</v>
      </c>
      <c r="L28" s="1">
        <f t="shared" si="9"/>
        <v>54412.462046619206</v>
      </c>
      <c r="M28" s="1">
        <f t="shared" si="0"/>
        <v>70253.588329441365</v>
      </c>
      <c r="N28" s="1">
        <f t="shared" si="10"/>
        <v>23340.45318569395</v>
      </c>
      <c r="O28" s="3">
        <f t="shared" si="1"/>
        <v>8109.5706075908802</v>
      </c>
      <c r="P28" s="3">
        <f t="shared" si="11"/>
        <v>38351.608312144752</v>
      </c>
      <c r="Q28" s="3">
        <f t="shared" si="2"/>
        <v>38131.880860492485</v>
      </c>
      <c r="R28" s="3"/>
      <c r="S28" s="3"/>
    </row>
    <row r="29" spans="1:19" x14ac:dyDescent="0.25">
      <c r="A29" s="7">
        <v>100</v>
      </c>
      <c r="B29" s="3">
        <v>41190</v>
      </c>
      <c r="C29" s="75">
        <v>1579</v>
      </c>
      <c r="D29" s="75">
        <v>1899</v>
      </c>
      <c r="E29" s="75">
        <v>1140</v>
      </c>
      <c r="F29" s="2">
        <f t="shared" si="3"/>
        <v>2368.5</v>
      </c>
      <c r="G29" s="2">
        <f t="shared" si="4"/>
        <v>3158</v>
      </c>
      <c r="H29" s="2">
        <f t="shared" si="5"/>
        <v>2848.5</v>
      </c>
      <c r="I29" s="2">
        <f t="shared" si="6"/>
        <v>3798</v>
      </c>
      <c r="J29" s="2">
        <f t="shared" si="7"/>
        <v>1710</v>
      </c>
      <c r="K29" s="2">
        <f t="shared" si="8"/>
        <v>2280</v>
      </c>
      <c r="L29" s="1">
        <f t="shared" si="9"/>
        <v>54429.141866542785</v>
      </c>
      <c r="M29" s="1">
        <f t="shared" si="0"/>
        <v>71341.338215816737</v>
      </c>
      <c r="N29" s="1">
        <f t="shared" si="10"/>
        <v>21064.473380853698</v>
      </c>
      <c r="O29" s="3">
        <f t="shared" si="1"/>
        <v>4612.0012444386157</v>
      </c>
      <c r="P29" s="3">
        <f t="shared" si="11"/>
        <v>36920.542434212628</v>
      </c>
      <c r="Q29" s="3">
        <f t="shared" si="2"/>
        <v>36324.139351156467</v>
      </c>
      <c r="R29" s="3"/>
      <c r="S29" s="3"/>
    </row>
    <row r="30" spans="1:19" x14ac:dyDescent="0.25">
      <c r="A30" s="7">
        <v>109</v>
      </c>
      <c r="B30" s="3">
        <v>23740</v>
      </c>
      <c r="C30" s="75">
        <v>1573</v>
      </c>
      <c r="D30" s="75">
        <v>1878</v>
      </c>
      <c r="E30" s="75">
        <v>650</v>
      </c>
      <c r="F30" s="2">
        <f t="shared" si="3"/>
        <v>2359.5</v>
      </c>
      <c r="G30" s="2">
        <f t="shared" si="4"/>
        <v>3146</v>
      </c>
      <c r="H30" s="2">
        <f t="shared" si="5"/>
        <v>2817</v>
      </c>
      <c r="I30" s="2">
        <f t="shared" si="6"/>
        <v>3756</v>
      </c>
      <c r="J30" s="2">
        <f t="shared" si="7"/>
        <v>975</v>
      </c>
      <c r="K30" s="2">
        <f t="shared" si="8"/>
        <v>1300</v>
      </c>
      <c r="L30" s="1">
        <f t="shared" si="9"/>
        <v>55112.924382543868</v>
      </c>
      <c r="M30" s="1">
        <f t="shared" si="0"/>
        <v>71960.856527830751</v>
      </c>
      <c r="N30" s="1">
        <f t="shared" si="10"/>
        <v>21994.458971228825</v>
      </c>
      <c r="O30" s="3">
        <f t="shared" si="1"/>
        <v>5723.9257052006315</v>
      </c>
      <c r="P30" s="3">
        <f t="shared" si="11"/>
        <v>37924.937847795176</v>
      </c>
      <c r="Q30" s="3">
        <f t="shared" si="2"/>
        <v>37584.88345833333</v>
      </c>
      <c r="R30" s="3"/>
      <c r="S30" s="3"/>
    </row>
    <row r="31" spans="1:19" x14ac:dyDescent="0.25">
      <c r="A31" s="7">
        <v>110</v>
      </c>
      <c r="B31" s="3">
        <v>36330</v>
      </c>
      <c r="C31" s="75">
        <v>1415</v>
      </c>
      <c r="D31" s="75">
        <v>1700</v>
      </c>
      <c r="E31" s="75">
        <v>920</v>
      </c>
      <c r="F31" s="2">
        <f t="shared" si="3"/>
        <v>2122.5</v>
      </c>
      <c r="G31" s="2">
        <f t="shared" si="4"/>
        <v>2830</v>
      </c>
      <c r="H31" s="2">
        <f t="shared" si="5"/>
        <v>2550</v>
      </c>
      <c r="I31" s="2">
        <f t="shared" si="6"/>
        <v>3400</v>
      </c>
      <c r="J31" s="2">
        <f t="shared" si="7"/>
        <v>1380</v>
      </c>
      <c r="K31" s="2">
        <f t="shared" si="8"/>
        <v>1840</v>
      </c>
      <c r="L31" s="1">
        <f t="shared" si="9"/>
        <v>52837.842584853941</v>
      </c>
      <c r="M31" s="1">
        <f t="shared" si="0"/>
        <v>67993.484025146943</v>
      </c>
      <c r="N31" s="1">
        <f t="shared" si="10"/>
        <v>22953.816398955005</v>
      </c>
      <c r="O31" s="3">
        <f t="shared" si="1"/>
        <v>8225.4316533490819</v>
      </c>
      <c r="P31" s="3">
        <f t="shared" si="11"/>
        <v>37200.893393322629</v>
      </c>
      <c r="Q31" s="3">
        <f t="shared" si="2"/>
        <v>36719.585642084319</v>
      </c>
      <c r="R31" s="3"/>
      <c r="S31" s="3"/>
    </row>
    <row r="32" spans="1:19" x14ac:dyDescent="0.25">
      <c r="A32" s="7">
        <v>114</v>
      </c>
      <c r="B32" s="3">
        <v>45080</v>
      </c>
      <c r="C32" s="75">
        <v>1607</v>
      </c>
      <c r="D32" s="75">
        <v>1927</v>
      </c>
      <c r="E32" s="75">
        <v>940</v>
      </c>
      <c r="F32" s="2">
        <f t="shared" si="3"/>
        <v>2410.5</v>
      </c>
      <c r="G32" s="2">
        <f t="shared" si="4"/>
        <v>3214</v>
      </c>
      <c r="H32" s="2">
        <f t="shared" si="5"/>
        <v>2890.5</v>
      </c>
      <c r="I32" s="2">
        <f t="shared" si="6"/>
        <v>3854</v>
      </c>
      <c r="J32" s="2">
        <f t="shared" si="7"/>
        <v>1410</v>
      </c>
      <c r="K32" s="2">
        <f t="shared" si="8"/>
        <v>1880</v>
      </c>
      <c r="L32" s="1">
        <f t="shared" si="9"/>
        <v>55052.934640999389</v>
      </c>
      <c r="M32" s="1">
        <f t="shared" si="0"/>
        <v>72265.030608879853</v>
      </c>
      <c r="N32" s="1">
        <f t="shared" si="10"/>
        <v>21145.781376187955</v>
      </c>
      <c r="O32" s="3">
        <f t="shared" si="1"/>
        <v>4450.7240792569992</v>
      </c>
      <c r="P32" s="3">
        <f t="shared" si="11"/>
        <v>37349.067709897157</v>
      </c>
      <c r="Q32" s="3">
        <f t="shared" si="2"/>
        <v>36857.296746675405</v>
      </c>
      <c r="R32" s="3"/>
      <c r="S32" s="3"/>
    </row>
    <row r="33" spans="1:19" x14ac:dyDescent="0.25">
      <c r="A33" s="7">
        <v>118</v>
      </c>
      <c r="B33" s="3">
        <v>31180</v>
      </c>
      <c r="C33" s="75">
        <v>1712</v>
      </c>
      <c r="D33" s="75">
        <v>2046</v>
      </c>
      <c r="E33" s="75">
        <v>460</v>
      </c>
      <c r="F33" s="2">
        <f t="shared" si="3"/>
        <v>2568</v>
      </c>
      <c r="G33" s="2">
        <f t="shared" si="4"/>
        <v>3424</v>
      </c>
      <c r="H33" s="2">
        <f t="shared" si="5"/>
        <v>3069</v>
      </c>
      <c r="I33" s="2">
        <f t="shared" si="6"/>
        <v>4092</v>
      </c>
      <c r="J33" s="2">
        <f t="shared" si="7"/>
        <v>690</v>
      </c>
      <c r="K33" s="2">
        <f t="shared" si="8"/>
        <v>920</v>
      </c>
      <c r="L33" s="1">
        <f t="shared" si="9"/>
        <v>56867.065661142922</v>
      </c>
      <c r="M33" s="1">
        <f t="shared" si="0"/>
        <v>75203.785198797807</v>
      </c>
      <c r="N33" s="1">
        <f t="shared" si="10"/>
        <v>20804.301894364697</v>
      </c>
      <c r="O33" s="3">
        <f t="shared" si="1"/>
        <v>3078.2576652413209</v>
      </c>
      <c r="P33" s="3">
        <f t="shared" si="11"/>
        <v>38289.692247868908</v>
      </c>
      <c r="Q33" s="3">
        <f t="shared" si="2"/>
        <v>38049.03837224975</v>
      </c>
      <c r="R33" s="3"/>
      <c r="S33" s="3"/>
    </row>
    <row r="34" spans="1:19" x14ac:dyDescent="0.25">
      <c r="A34" s="7">
        <v>122</v>
      </c>
      <c r="B34" s="3">
        <v>32770</v>
      </c>
      <c r="C34" s="75">
        <v>1525</v>
      </c>
      <c r="D34" s="75">
        <v>1835</v>
      </c>
      <c r="E34" s="75">
        <v>900</v>
      </c>
      <c r="F34" s="2">
        <f t="shared" si="3"/>
        <v>2287.5</v>
      </c>
      <c r="G34" s="2">
        <f t="shared" si="4"/>
        <v>3050</v>
      </c>
      <c r="H34" s="2">
        <f t="shared" si="5"/>
        <v>2752.5</v>
      </c>
      <c r="I34" s="2">
        <f t="shared" si="6"/>
        <v>3670</v>
      </c>
      <c r="J34" s="2">
        <f t="shared" si="7"/>
        <v>1350</v>
      </c>
      <c r="K34" s="2">
        <f t="shared" si="8"/>
        <v>1800</v>
      </c>
      <c r="L34" s="1">
        <f t="shared" si="9"/>
        <v>54054.086180280239</v>
      </c>
      <c r="M34" s="1">
        <f t="shared" si="0"/>
        <v>70387.904693670236</v>
      </c>
      <c r="N34" s="1">
        <f t="shared" si="10"/>
        <v>21822.275897368556</v>
      </c>
      <c r="O34" s="3">
        <f t="shared" si="1"/>
        <v>5924.2841278468641</v>
      </c>
      <c r="P34" s="3">
        <f t="shared" si="11"/>
        <v>37249.423127635375</v>
      </c>
      <c r="Q34" s="3">
        <f t="shared" si="2"/>
        <v>36778.578588380507</v>
      </c>
      <c r="R34" s="3"/>
      <c r="S34" s="3"/>
    </row>
    <row r="35" spans="1:19" x14ac:dyDescent="0.25">
      <c r="A35" s="7">
        <v>125</v>
      </c>
      <c r="B35" s="3">
        <v>35510</v>
      </c>
      <c r="C35" s="75">
        <v>1164</v>
      </c>
      <c r="D35" s="75">
        <v>1390</v>
      </c>
      <c r="E35" s="75">
        <v>370</v>
      </c>
      <c r="F35" s="2">
        <f t="shared" si="3"/>
        <v>1746</v>
      </c>
      <c r="G35" s="2">
        <f t="shared" si="4"/>
        <v>2328</v>
      </c>
      <c r="H35" s="2">
        <f t="shared" si="5"/>
        <v>2085</v>
      </c>
      <c r="I35" s="2">
        <f t="shared" si="6"/>
        <v>2780</v>
      </c>
      <c r="J35" s="2">
        <f t="shared" si="7"/>
        <v>555</v>
      </c>
      <c r="K35" s="2">
        <f t="shared" si="8"/>
        <v>740</v>
      </c>
      <c r="L35" s="1">
        <f t="shared" si="9"/>
        <v>50719.690197840951</v>
      </c>
      <c r="M35" s="1">
        <f t="shared" si="0"/>
        <v>63186.945771339939</v>
      </c>
      <c r="N35" s="1">
        <f t="shared" si="10"/>
        <v>26209.814155875938</v>
      </c>
      <c r="O35" s="3">
        <f t="shared" si="1"/>
        <v>14167.193687409921</v>
      </c>
      <c r="P35" s="3">
        <f t="shared" si="11"/>
        <v>38058.865202648296</v>
      </c>
      <c r="Q35" s="3">
        <f t="shared" si="2"/>
        <v>37865.295780954628</v>
      </c>
      <c r="R35" s="3"/>
      <c r="S35" s="3"/>
    </row>
    <row r="36" spans="1:19" x14ac:dyDescent="0.25">
      <c r="A36" s="7">
        <v>134</v>
      </c>
      <c r="B36" s="3">
        <v>40490</v>
      </c>
      <c r="C36" s="75">
        <v>1713</v>
      </c>
      <c r="D36" s="75">
        <v>2071</v>
      </c>
      <c r="E36" s="75">
        <v>900</v>
      </c>
      <c r="F36" s="2">
        <f t="shared" si="3"/>
        <v>2569.5</v>
      </c>
      <c r="G36" s="2">
        <f t="shared" si="4"/>
        <v>3426</v>
      </c>
      <c r="H36" s="2">
        <f t="shared" si="5"/>
        <v>3106.5</v>
      </c>
      <c r="I36" s="2">
        <f t="shared" si="6"/>
        <v>4142</v>
      </c>
      <c r="J36" s="2">
        <f t="shared" si="7"/>
        <v>1350</v>
      </c>
      <c r="K36" s="2">
        <f t="shared" si="8"/>
        <v>1800</v>
      </c>
      <c r="L36" s="1">
        <f t="shared" si="9"/>
        <v>56005.628649229591</v>
      </c>
      <c r="M36" s="1">
        <f t="shared" si="0"/>
        <v>74353.058887548978</v>
      </c>
      <c r="N36" s="1">
        <f t="shared" si="10"/>
        <v>19715.560288469096</v>
      </c>
      <c r="O36" s="3">
        <f t="shared" si="1"/>
        <v>1772.9221660280036</v>
      </c>
      <c r="P36" s="3">
        <f t="shared" si="11"/>
        <v>37187.353871655338</v>
      </c>
      <c r="Q36" s="3">
        <f t="shared" si="2"/>
        <v>36716.50933240047</v>
      </c>
      <c r="R36" s="3"/>
      <c r="S36" s="3"/>
    </row>
    <row r="37" spans="1:19" x14ac:dyDescent="0.25">
      <c r="A37" s="7">
        <v>136</v>
      </c>
      <c r="B37" s="3">
        <v>42840</v>
      </c>
      <c r="C37" s="75">
        <v>1667</v>
      </c>
      <c r="D37" s="75">
        <v>1993</v>
      </c>
      <c r="E37" s="75">
        <v>740</v>
      </c>
      <c r="F37" s="2">
        <f t="shared" si="3"/>
        <v>2500.5</v>
      </c>
      <c r="G37" s="2">
        <f t="shared" si="4"/>
        <v>3334</v>
      </c>
      <c r="H37" s="2">
        <f t="shared" si="5"/>
        <v>2989.5</v>
      </c>
      <c r="I37" s="2">
        <f t="shared" si="6"/>
        <v>3986</v>
      </c>
      <c r="J37" s="2">
        <f t="shared" si="7"/>
        <v>1110</v>
      </c>
      <c r="K37" s="2">
        <f t="shared" si="8"/>
        <v>1480</v>
      </c>
      <c r="L37" s="1">
        <f t="shared" si="9"/>
        <v>56046.509243563836</v>
      </c>
      <c r="M37" s="1">
        <f t="shared" si="0"/>
        <v>73901.247251315392</v>
      </c>
      <c r="N37" s="1">
        <f t="shared" si="10"/>
        <v>20924.906060522513</v>
      </c>
      <c r="O37" s="3">
        <f t="shared" si="1"/>
        <v>3658.0408852327414</v>
      </c>
      <c r="P37" s="3">
        <f t="shared" si="11"/>
        <v>37804.632392424952</v>
      </c>
      <c r="Q37" s="3">
        <f t="shared" si="2"/>
        <v>37417.493549037616</v>
      </c>
      <c r="R37" s="3"/>
      <c r="S37" s="3"/>
    </row>
    <row r="38" spans="1:19" x14ac:dyDescent="0.25">
      <c r="A38" s="7">
        <v>149</v>
      </c>
      <c r="B38" s="3">
        <v>38070</v>
      </c>
      <c r="C38" s="75">
        <v>1229</v>
      </c>
      <c r="D38" s="75">
        <v>1480</v>
      </c>
      <c r="E38" s="75">
        <v>830</v>
      </c>
      <c r="F38" s="2">
        <f t="shared" si="3"/>
        <v>1843.5</v>
      </c>
      <c r="G38" s="2">
        <f t="shared" si="4"/>
        <v>2458</v>
      </c>
      <c r="H38" s="2">
        <f t="shared" si="5"/>
        <v>2220</v>
      </c>
      <c r="I38" s="2">
        <f t="shared" si="6"/>
        <v>2960</v>
      </c>
      <c r="J38" s="2">
        <f t="shared" si="7"/>
        <v>1245</v>
      </c>
      <c r="K38" s="2">
        <f t="shared" si="8"/>
        <v>1660</v>
      </c>
      <c r="L38" s="1">
        <f t="shared" si="9"/>
        <v>50767.493044295967</v>
      </c>
      <c r="M38" s="1">
        <f t="shared" si="0"/>
        <v>63930.944160988634</v>
      </c>
      <c r="N38" s="1">
        <f t="shared" si="10"/>
        <v>24781.683443193451</v>
      </c>
      <c r="O38" s="3">
        <f t="shared" si="1"/>
        <v>11959.324958783585</v>
      </c>
      <c r="P38" s="3">
        <f t="shared" si="11"/>
        <v>37169.818630290494</v>
      </c>
      <c r="Q38" s="3">
        <f t="shared" si="2"/>
        <v>36735.595332977675</v>
      </c>
      <c r="R38" s="3"/>
      <c r="S38" s="3"/>
    </row>
    <row r="39" spans="1:19" x14ac:dyDescent="0.25">
      <c r="A39" s="7">
        <v>151</v>
      </c>
      <c r="B39" s="3">
        <v>39740</v>
      </c>
      <c r="C39" s="75">
        <v>1369</v>
      </c>
      <c r="D39" s="75">
        <v>1629</v>
      </c>
      <c r="E39" s="75">
        <v>770</v>
      </c>
      <c r="F39" s="2">
        <f t="shared" si="3"/>
        <v>2053.5</v>
      </c>
      <c r="G39" s="2">
        <f t="shared" si="4"/>
        <v>2738</v>
      </c>
      <c r="H39" s="2">
        <f t="shared" si="5"/>
        <v>2443.5</v>
      </c>
      <c r="I39" s="2">
        <f t="shared" si="6"/>
        <v>3258</v>
      </c>
      <c r="J39" s="2">
        <f t="shared" si="7"/>
        <v>1155</v>
      </c>
      <c r="K39" s="2">
        <f t="shared" si="8"/>
        <v>1540</v>
      </c>
      <c r="L39" s="1">
        <f t="shared" si="9"/>
        <v>52746.967386946802</v>
      </c>
      <c r="M39" s="1">
        <f t="shared" si="0"/>
        <v>67409.916596671974</v>
      </c>
      <c r="N39" s="1">
        <f t="shared" si="10"/>
        <v>23970.760088638068</v>
      </c>
      <c r="O39" s="3">
        <f t="shared" si="1"/>
        <v>9857.5020000545028</v>
      </c>
      <c r="P39" s="3">
        <f t="shared" si="11"/>
        <v>37681.184515859124</v>
      </c>
      <c r="Q39" s="3">
        <f t="shared" si="2"/>
        <v>37278.350854496632</v>
      </c>
      <c r="R39" s="3"/>
      <c r="S39" s="3"/>
    </row>
    <row r="40" spans="1:19" x14ac:dyDescent="0.25">
      <c r="A40" s="7">
        <v>154</v>
      </c>
      <c r="B40" s="3">
        <v>27410</v>
      </c>
      <c r="C40" s="75">
        <v>1649</v>
      </c>
      <c r="D40" s="75">
        <v>1963</v>
      </c>
      <c r="E40" s="75">
        <v>490</v>
      </c>
      <c r="F40" s="2">
        <f t="shared" si="3"/>
        <v>2473.5</v>
      </c>
      <c r="G40" s="2">
        <f t="shared" si="4"/>
        <v>3298</v>
      </c>
      <c r="H40" s="2">
        <f t="shared" si="5"/>
        <v>2944.5</v>
      </c>
      <c r="I40" s="2">
        <f t="shared" si="6"/>
        <v>3926</v>
      </c>
      <c r="J40" s="2">
        <f t="shared" si="7"/>
        <v>735</v>
      </c>
      <c r="K40" s="2">
        <f t="shared" si="8"/>
        <v>980</v>
      </c>
      <c r="L40" s="1">
        <f t="shared" si="9"/>
        <v>56249.53705122845</v>
      </c>
      <c r="M40" s="1">
        <f t="shared" si="0"/>
        <v>73911.482447018687</v>
      </c>
      <c r="N40" s="1">
        <f t="shared" si="10"/>
        <v>21580.639152129737</v>
      </c>
      <c r="O40" s="3">
        <f t="shared" si="1"/>
        <v>4573.6866488212518</v>
      </c>
      <c r="P40" s="3">
        <f t="shared" si="11"/>
        <v>38331.242961843913</v>
      </c>
      <c r="Q40" s="3">
        <f t="shared" si="2"/>
        <v>38074.894268249598</v>
      </c>
      <c r="R40" s="3"/>
      <c r="S40" s="3"/>
    </row>
    <row r="41" spans="1:19" x14ac:dyDescent="0.25">
      <c r="A41" s="7">
        <v>155</v>
      </c>
      <c r="B41" s="3">
        <v>37320</v>
      </c>
      <c r="C41" s="75">
        <v>1393</v>
      </c>
      <c r="D41" s="75">
        <v>1663</v>
      </c>
      <c r="E41" s="75">
        <v>670</v>
      </c>
      <c r="F41" s="2">
        <f t="shared" si="3"/>
        <v>2089.5</v>
      </c>
      <c r="G41" s="2">
        <f t="shared" si="4"/>
        <v>2786</v>
      </c>
      <c r="H41" s="2">
        <f t="shared" si="5"/>
        <v>2494.5</v>
      </c>
      <c r="I41" s="2">
        <f t="shared" si="6"/>
        <v>3326</v>
      </c>
      <c r="J41" s="2">
        <f t="shared" si="7"/>
        <v>1005</v>
      </c>
      <c r="K41" s="2">
        <f t="shared" si="8"/>
        <v>1340</v>
      </c>
      <c r="L41" s="1">
        <f t="shared" si="9"/>
        <v>53033.634564802283</v>
      </c>
      <c r="M41" s="1">
        <f t="shared" si="0"/>
        <v>67953.640590475901</v>
      </c>
      <c r="N41" s="1">
        <f t="shared" si="10"/>
        <v>23705.802755632987</v>
      </c>
      <c r="O41" s="3">
        <f t="shared" si="1"/>
        <v>9297.976972137305</v>
      </c>
      <c r="P41" s="3">
        <f t="shared" si="11"/>
        <v>37763.11093768337</v>
      </c>
      <c r="Q41" s="3">
        <f t="shared" si="2"/>
        <v>37412.593336238082</v>
      </c>
      <c r="R41" s="3"/>
      <c r="S41" s="3"/>
    </row>
    <row r="42" spans="1:19" x14ac:dyDescent="0.25">
      <c r="A42" s="7">
        <v>158</v>
      </c>
      <c r="B42" s="3">
        <v>34410</v>
      </c>
      <c r="C42" s="75">
        <v>1408</v>
      </c>
      <c r="D42" s="75">
        <v>1696</v>
      </c>
      <c r="E42" s="75">
        <v>350</v>
      </c>
      <c r="F42" s="2">
        <f t="shared" si="3"/>
        <v>2112</v>
      </c>
      <c r="G42" s="2">
        <f t="shared" si="4"/>
        <v>2816</v>
      </c>
      <c r="H42" s="2">
        <f t="shared" si="5"/>
        <v>2544</v>
      </c>
      <c r="I42" s="2">
        <f t="shared" si="6"/>
        <v>3392</v>
      </c>
      <c r="J42" s="2">
        <f t="shared" si="7"/>
        <v>525</v>
      </c>
      <c r="K42" s="2">
        <f t="shared" si="8"/>
        <v>700</v>
      </c>
      <c r="L42" s="1">
        <f t="shared" si="9"/>
        <v>53278.630999816902</v>
      </c>
      <c r="M42" s="1">
        <f t="shared" si="0"/>
        <v>68359.297535458289</v>
      </c>
      <c r="N42" s="1">
        <f t="shared" si="10"/>
        <v>23504.234741500426</v>
      </c>
      <c r="O42" s="3">
        <f t="shared" si="1"/>
        <v>8810.5050188253372</v>
      </c>
      <c r="P42" s="3">
        <f t="shared" si="11"/>
        <v>38014.858254465289</v>
      </c>
      <c r="Q42" s="3">
        <f t="shared" si="2"/>
        <v>37831.752044755063</v>
      </c>
      <c r="R42" s="3"/>
      <c r="S42" s="3"/>
    </row>
    <row r="43" spans="1:19" x14ac:dyDescent="0.25">
      <c r="A43" s="7">
        <v>159</v>
      </c>
      <c r="B43" s="3">
        <v>42530</v>
      </c>
      <c r="C43" s="75">
        <v>775</v>
      </c>
      <c r="D43" s="75">
        <v>932</v>
      </c>
      <c r="E43" s="75">
        <v>1090</v>
      </c>
      <c r="F43" s="2">
        <f t="shared" si="3"/>
        <v>1162.5</v>
      </c>
      <c r="G43" s="2">
        <f t="shared" si="4"/>
        <v>1550</v>
      </c>
      <c r="H43" s="2">
        <f t="shared" si="5"/>
        <v>1398</v>
      </c>
      <c r="I43" s="2">
        <f t="shared" si="6"/>
        <v>1864</v>
      </c>
      <c r="J43" s="2">
        <f t="shared" si="7"/>
        <v>1635</v>
      </c>
      <c r="K43" s="2">
        <f t="shared" si="8"/>
        <v>2180</v>
      </c>
      <c r="L43" s="1">
        <f t="shared" si="9"/>
        <v>45402.951510702405</v>
      </c>
      <c r="M43" s="1">
        <f t="shared" si="0"/>
        <v>53703.744525703893</v>
      </c>
      <c r="N43" s="1">
        <f t="shared" si="10"/>
        <v>29027.5381528158</v>
      </c>
      <c r="O43" s="3">
        <f t="shared" si="1"/>
        <v>20952.91780993067</v>
      </c>
      <c r="P43" s="3">
        <f t="shared" si="11"/>
        <v>36531.913442603378</v>
      </c>
      <c r="Q43" s="3">
        <f t="shared" si="2"/>
        <v>35961.668389505816</v>
      </c>
      <c r="R43" s="3"/>
      <c r="S43" s="3"/>
    </row>
    <row r="44" spans="1:19" x14ac:dyDescent="0.25">
      <c r="A44" s="7">
        <v>162</v>
      </c>
      <c r="B44" s="3">
        <v>45020</v>
      </c>
      <c r="C44" s="75">
        <v>1372</v>
      </c>
      <c r="D44" s="75">
        <v>1657</v>
      </c>
      <c r="E44" s="75">
        <v>580</v>
      </c>
      <c r="F44" s="2">
        <f t="shared" si="3"/>
        <v>2058</v>
      </c>
      <c r="G44" s="2">
        <f t="shared" si="4"/>
        <v>2744</v>
      </c>
      <c r="H44" s="2">
        <f t="shared" si="5"/>
        <v>2485.5</v>
      </c>
      <c r="I44" s="2">
        <f t="shared" si="6"/>
        <v>3314</v>
      </c>
      <c r="J44" s="2">
        <f t="shared" si="7"/>
        <v>870</v>
      </c>
      <c r="K44" s="2">
        <f t="shared" si="8"/>
        <v>1160</v>
      </c>
      <c r="L44" s="1">
        <f t="shared" si="9"/>
        <v>52556.994399581141</v>
      </c>
      <c r="M44" s="1">
        <f t="shared" si="0"/>
        <v>67252.075711299869</v>
      </c>
      <c r="N44" s="1">
        <f t="shared" si="10"/>
        <v>23506.069838762978</v>
      </c>
      <c r="O44" s="3">
        <f t="shared" si="1"/>
        <v>9150.2265896635545</v>
      </c>
      <c r="P44" s="3">
        <f t="shared" si="11"/>
        <v>37558.4799403426</v>
      </c>
      <c r="Q44" s="3">
        <f t="shared" si="2"/>
        <v>37255.046792822795</v>
      </c>
      <c r="R44" s="3"/>
      <c r="S44" s="3"/>
    </row>
    <row r="45" spans="1:19" x14ac:dyDescent="0.25">
      <c r="A45" s="7">
        <v>165</v>
      </c>
      <c r="B45" s="3">
        <v>37810</v>
      </c>
      <c r="C45" s="75">
        <v>1823</v>
      </c>
      <c r="D45" s="75">
        <v>2176</v>
      </c>
      <c r="E45" s="75">
        <v>700</v>
      </c>
      <c r="F45" s="2">
        <f t="shared" si="3"/>
        <v>2734.5</v>
      </c>
      <c r="G45" s="2">
        <f t="shared" si="4"/>
        <v>3646</v>
      </c>
      <c r="H45" s="2">
        <f t="shared" si="5"/>
        <v>3264</v>
      </c>
      <c r="I45" s="2">
        <f t="shared" si="6"/>
        <v>4352</v>
      </c>
      <c r="J45" s="2">
        <f t="shared" si="7"/>
        <v>1050</v>
      </c>
      <c r="K45" s="2">
        <f t="shared" si="8"/>
        <v>1400</v>
      </c>
      <c r="L45" s="1">
        <f t="shared" si="9"/>
        <v>57930.035404320413</v>
      </c>
      <c r="M45" s="1">
        <f t="shared" si="0"/>
        <v>77455.642715736773</v>
      </c>
      <c r="N45" s="1">
        <f t="shared" si="10"/>
        <v>19552.095618528438</v>
      </c>
      <c r="O45" s="3">
        <f t="shared" si="1"/>
        <v>699.76314415284992</v>
      </c>
      <c r="P45" s="3">
        <f t="shared" si="11"/>
        <v>38038.215673483573</v>
      </c>
      <c r="Q45" s="3">
        <f t="shared" si="2"/>
        <v>37672.003254063122</v>
      </c>
      <c r="R45" s="3"/>
      <c r="S45" s="3"/>
    </row>
    <row r="46" spans="1:19" x14ac:dyDescent="0.25">
      <c r="A46" s="7">
        <v>166</v>
      </c>
      <c r="B46" s="3">
        <v>46140</v>
      </c>
      <c r="C46" s="75">
        <v>955</v>
      </c>
      <c r="D46" s="75">
        <v>1133</v>
      </c>
      <c r="E46" s="75">
        <v>580</v>
      </c>
      <c r="F46" s="2">
        <f t="shared" si="3"/>
        <v>1432.5</v>
      </c>
      <c r="G46" s="2">
        <f t="shared" si="4"/>
        <v>1910</v>
      </c>
      <c r="H46" s="2">
        <f t="shared" si="5"/>
        <v>1699.5</v>
      </c>
      <c r="I46" s="2">
        <f t="shared" si="6"/>
        <v>2266</v>
      </c>
      <c r="J46" s="2">
        <f t="shared" si="7"/>
        <v>870</v>
      </c>
      <c r="K46" s="2">
        <f t="shared" si="8"/>
        <v>1160</v>
      </c>
      <c r="L46" s="1">
        <f t="shared" si="9"/>
        <v>48237.523876148502</v>
      </c>
      <c r="M46" s="1">
        <f t="shared" si="0"/>
        <v>58466.243010763217</v>
      </c>
      <c r="N46" s="1">
        <f t="shared" si="10"/>
        <v>28192.769496374058</v>
      </c>
      <c r="O46" s="3">
        <f t="shared" si="1"/>
        <v>18376.73425121434</v>
      </c>
      <c r="P46" s="3">
        <f t="shared" si="11"/>
        <v>37705.371594013966</v>
      </c>
      <c r="Q46" s="3">
        <f t="shared" si="2"/>
        <v>37401.938446494161</v>
      </c>
      <c r="R46" s="3"/>
      <c r="S46" s="3"/>
    </row>
    <row r="47" spans="1:19" x14ac:dyDescent="0.25">
      <c r="A47" s="7">
        <v>168</v>
      </c>
      <c r="B47" s="3">
        <v>38650</v>
      </c>
      <c r="C47" s="75">
        <v>1331</v>
      </c>
      <c r="D47" s="75">
        <v>1606</v>
      </c>
      <c r="E47" s="75">
        <v>630</v>
      </c>
      <c r="F47" s="2">
        <f t="shared" si="3"/>
        <v>1996.5</v>
      </c>
      <c r="G47" s="2">
        <f t="shared" si="4"/>
        <v>2662</v>
      </c>
      <c r="H47" s="2">
        <f t="shared" si="5"/>
        <v>2409</v>
      </c>
      <c r="I47" s="2">
        <f t="shared" si="6"/>
        <v>3212</v>
      </c>
      <c r="J47" s="2">
        <f t="shared" si="7"/>
        <v>945</v>
      </c>
      <c r="K47" s="2">
        <f t="shared" si="8"/>
        <v>1260</v>
      </c>
      <c r="L47" s="1">
        <f t="shared" si="9"/>
        <v>52070.965242664555</v>
      </c>
      <c r="M47" s="1">
        <f t="shared" si="0"/>
        <v>66326.907827138057</v>
      </c>
      <c r="N47" s="1">
        <f t="shared" si="10"/>
        <v>23901.030951459819</v>
      </c>
      <c r="O47" s="3">
        <f t="shared" si="1"/>
        <v>9987.0392447285722</v>
      </c>
      <c r="P47" s="3">
        <f t="shared" si="11"/>
        <v>37485.431480712658</v>
      </c>
      <c r="Q47" s="3">
        <f t="shared" si="2"/>
        <v>37155.840303234247</v>
      </c>
      <c r="R47" s="3"/>
      <c r="S47" s="3"/>
    </row>
    <row r="48" spans="1:19" x14ac:dyDescent="0.25">
      <c r="A48" s="7">
        <v>171</v>
      </c>
      <c r="B48" s="3">
        <v>44910</v>
      </c>
      <c r="C48" s="75">
        <v>1343</v>
      </c>
      <c r="D48" s="75">
        <v>1599</v>
      </c>
      <c r="E48" s="75">
        <v>870</v>
      </c>
      <c r="F48" s="2">
        <f t="shared" si="3"/>
        <v>2014.5</v>
      </c>
      <c r="G48" s="2">
        <f t="shared" si="4"/>
        <v>2686</v>
      </c>
      <c r="H48" s="2">
        <f t="shared" si="5"/>
        <v>2398.5</v>
      </c>
      <c r="I48" s="2">
        <f t="shared" si="6"/>
        <v>3198</v>
      </c>
      <c r="J48" s="2">
        <f t="shared" si="7"/>
        <v>1305</v>
      </c>
      <c r="K48" s="2">
        <f t="shared" si="8"/>
        <v>1740</v>
      </c>
      <c r="L48" s="1">
        <f t="shared" si="9"/>
        <v>52326.725959242554</v>
      </c>
      <c r="M48" s="1">
        <f t="shared" si="0"/>
        <v>66711.196951690275</v>
      </c>
      <c r="N48" s="1">
        <f t="shared" si="10"/>
        <v>24088.909550192548</v>
      </c>
      <c r="O48" s="3">
        <f t="shared" si="1"/>
        <v>10235.564133590269</v>
      </c>
      <c r="P48" s="3">
        <f t="shared" si="11"/>
        <v>37487.105245515129</v>
      </c>
      <c r="Q48" s="3">
        <f t="shared" si="2"/>
        <v>37031.955524235425</v>
      </c>
      <c r="R48" s="3"/>
      <c r="S48" s="3"/>
    </row>
    <row r="49" spans="1:19" x14ac:dyDescent="0.25">
      <c r="A49" s="7">
        <v>174</v>
      </c>
      <c r="B49" s="3">
        <v>33460</v>
      </c>
      <c r="C49" s="75">
        <v>1762</v>
      </c>
      <c r="D49" s="75">
        <v>2145</v>
      </c>
      <c r="E49" s="75">
        <v>490</v>
      </c>
      <c r="F49" s="2">
        <f t="shared" si="3"/>
        <v>2643</v>
      </c>
      <c r="G49" s="2">
        <f t="shared" si="4"/>
        <v>3524</v>
      </c>
      <c r="H49" s="2">
        <f t="shared" si="5"/>
        <v>3217.5</v>
      </c>
      <c r="I49" s="2">
        <f t="shared" si="6"/>
        <v>4290</v>
      </c>
      <c r="J49" s="2">
        <f t="shared" si="7"/>
        <v>735</v>
      </c>
      <c r="K49" s="2">
        <f t="shared" si="8"/>
        <v>980</v>
      </c>
      <c r="L49" s="1">
        <f t="shared" si="9"/>
        <v>56726.857489793867</v>
      </c>
      <c r="M49" s="1">
        <f t="shared" si="0"/>
        <v>75599.112060674626</v>
      </c>
      <c r="N49" s="1">
        <f t="shared" si="10"/>
        <v>19270.846872251484</v>
      </c>
      <c r="O49" s="3">
        <f t="shared" si="1"/>
        <v>687.09082558987996</v>
      </c>
      <c r="P49" s="3">
        <f t="shared" si="11"/>
        <v>37598.254225318757</v>
      </c>
      <c r="Q49" s="3">
        <f t="shared" si="2"/>
        <v>37341.905531724442</v>
      </c>
      <c r="R49" s="3"/>
      <c r="S49" s="3"/>
    </row>
    <row r="50" spans="1:19" x14ac:dyDescent="0.25">
      <c r="A50" s="7">
        <v>175</v>
      </c>
      <c r="B50" s="3">
        <v>44090</v>
      </c>
      <c r="C50" s="75">
        <v>1527</v>
      </c>
      <c r="D50" s="75">
        <v>1832</v>
      </c>
      <c r="E50" s="75">
        <v>580</v>
      </c>
      <c r="F50" s="2">
        <f t="shared" si="3"/>
        <v>2290.5</v>
      </c>
      <c r="G50" s="2">
        <f t="shared" si="4"/>
        <v>3054</v>
      </c>
      <c r="H50" s="2">
        <f t="shared" si="5"/>
        <v>2748</v>
      </c>
      <c r="I50" s="2">
        <f t="shared" si="6"/>
        <v>3664</v>
      </c>
      <c r="J50" s="2">
        <f t="shared" si="7"/>
        <v>870</v>
      </c>
      <c r="K50" s="2">
        <f t="shared" si="8"/>
        <v>1160</v>
      </c>
      <c r="L50" s="1">
        <f t="shared" si="9"/>
        <v>54505.155702133728</v>
      </c>
      <c r="M50" s="1">
        <f t="shared" si="0"/>
        <v>70860.395616852766</v>
      </c>
      <c r="N50" s="1">
        <f t="shared" si="10"/>
        <v>22277.915285091145</v>
      </c>
      <c r="O50" s="3">
        <f t="shared" si="1"/>
        <v>6405.9147827675815</v>
      </c>
      <c r="P50" s="3">
        <f t="shared" si="11"/>
        <v>37846.482639894908</v>
      </c>
      <c r="Q50" s="3">
        <f t="shared" si="2"/>
        <v>37543.049492375103</v>
      </c>
      <c r="R50" s="3"/>
      <c r="S50" s="3"/>
    </row>
    <row r="51" spans="1:19" x14ac:dyDescent="0.25">
      <c r="A51" s="7">
        <v>176</v>
      </c>
      <c r="B51" s="3">
        <v>42620</v>
      </c>
      <c r="C51" s="75">
        <v>1356</v>
      </c>
      <c r="D51" s="75">
        <v>1619</v>
      </c>
      <c r="E51" s="75">
        <v>700</v>
      </c>
      <c r="F51" s="2">
        <f t="shared" si="3"/>
        <v>2034</v>
      </c>
      <c r="G51" s="2">
        <f t="shared" si="4"/>
        <v>2712</v>
      </c>
      <c r="H51" s="2">
        <f t="shared" si="5"/>
        <v>2428.5</v>
      </c>
      <c r="I51" s="2">
        <f t="shared" si="6"/>
        <v>3238</v>
      </c>
      <c r="J51" s="2">
        <f t="shared" si="7"/>
        <v>1050</v>
      </c>
      <c r="K51" s="2">
        <f t="shared" si="8"/>
        <v>1400</v>
      </c>
      <c r="L51" s="1">
        <f t="shared" si="9"/>
        <v>52575.767659568868</v>
      </c>
      <c r="M51" s="1">
        <f t="shared" si="0"/>
        <v>67099.477760655325</v>
      </c>
      <c r="N51" s="1">
        <f t="shared" si="10"/>
        <v>24025.437027225962</v>
      </c>
      <c r="O51" s="3">
        <f t="shared" si="1"/>
        <v>9998.8164959694914</v>
      </c>
      <c r="P51" s="3">
        <f t="shared" si="11"/>
        <v>37685.845139061974</v>
      </c>
      <c r="Q51" s="3">
        <f t="shared" si="2"/>
        <v>37319.632719641522</v>
      </c>
      <c r="R51" s="3"/>
      <c r="S51" s="3"/>
    </row>
    <row r="52" spans="1:19" x14ac:dyDescent="0.25">
      <c r="A52" s="7">
        <v>182</v>
      </c>
      <c r="B52" s="3">
        <v>40930</v>
      </c>
      <c r="C52" s="75">
        <v>1174</v>
      </c>
      <c r="D52" s="75">
        <v>1396</v>
      </c>
      <c r="E52" s="75">
        <v>1100</v>
      </c>
      <c r="F52" s="2">
        <f t="shared" si="3"/>
        <v>1761</v>
      </c>
      <c r="G52" s="2">
        <f t="shared" si="4"/>
        <v>2348</v>
      </c>
      <c r="H52" s="2">
        <f t="shared" si="5"/>
        <v>2094</v>
      </c>
      <c r="I52" s="2">
        <f t="shared" si="6"/>
        <v>2792</v>
      </c>
      <c r="J52" s="2">
        <f t="shared" si="7"/>
        <v>1650</v>
      </c>
      <c r="K52" s="2">
        <f t="shared" si="8"/>
        <v>2200</v>
      </c>
      <c r="L52" s="1">
        <f t="shared" si="9"/>
        <v>50173.231674192772</v>
      </c>
      <c r="M52" s="1">
        <f t="shared" si="0"/>
        <v>62747.594254336938</v>
      </c>
      <c r="N52" s="1">
        <f t="shared" si="10"/>
        <v>25504.266091186302</v>
      </c>
      <c r="O52" s="3">
        <f t="shared" si="1"/>
        <v>13409.663088324025</v>
      </c>
      <c r="P52" s="3">
        <f t="shared" si="11"/>
        <v>37023.392434959307</v>
      </c>
      <c r="Q52" s="3">
        <f t="shared" si="2"/>
        <v>36447.915775870024</v>
      </c>
      <c r="R52" s="3"/>
      <c r="S52" s="3"/>
    </row>
    <row r="53" spans="1:19" x14ac:dyDescent="0.25">
      <c r="A53" s="7">
        <v>186</v>
      </c>
      <c r="B53" s="3">
        <v>32330</v>
      </c>
      <c r="C53" s="75">
        <v>1437</v>
      </c>
      <c r="D53" s="75">
        <v>1717</v>
      </c>
      <c r="E53" s="75">
        <v>230</v>
      </c>
      <c r="F53" s="2">
        <f t="shared" si="3"/>
        <v>2155.5</v>
      </c>
      <c r="G53" s="2">
        <f t="shared" si="4"/>
        <v>2874</v>
      </c>
      <c r="H53" s="2">
        <f t="shared" si="5"/>
        <v>2575.5</v>
      </c>
      <c r="I53" s="2">
        <f t="shared" si="6"/>
        <v>3434</v>
      </c>
      <c r="J53" s="2">
        <f t="shared" si="7"/>
        <v>345</v>
      </c>
      <c r="K53" s="2">
        <f t="shared" si="8"/>
        <v>460</v>
      </c>
      <c r="L53" s="1">
        <f t="shared" si="9"/>
        <v>53972.14276065748</v>
      </c>
      <c r="M53" s="1">
        <f t="shared" si="0"/>
        <v>69363.419615569888</v>
      </c>
      <c r="N53" s="1">
        <f t="shared" si="10"/>
        <v>23705.197312683074</v>
      </c>
      <c r="O53" s="3">
        <f t="shared" si="1"/>
        <v>8829.5287196210884</v>
      </c>
      <c r="P53" s="3">
        <f t="shared" si="11"/>
        <v>38460.538967935485</v>
      </c>
      <c r="Q53" s="3">
        <f t="shared" si="2"/>
        <v>38340.212030125906</v>
      </c>
      <c r="R53" s="3"/>
      <c r="S53" s="3"/>
    </row>
    <row r="54" spans="1:19" x14ac:dyDescent="0.25">
      <c r="A54" s="7">
        <v>187</v>
      </c>
      <c r="B54" s="3">
        <v>41080</v>
      </c>
      <c r="C54" s="75">
        <v>1524</v>
      </c>
      <c r="D54" s="75">
        <v>1796</v>
      </c>
      <c r="E54" s="75">
        <v>1060</v>
      </c>
      <c r="F54" s="2">
        <f t="shared" si="3"/>
        <v>2286</v>
      </c>
      <c r="G54" s="2">
        <f t="shared" si="4"/>
        <v>3048</v>
      </c>
      <c r="H54" s="2">
        <f t="shared" si="5"/>
        <v>2694</v>
      </c>
      <c r="I54" s="2">
        <f t="shared" si="6"/>
        <v>3592</v>
      </c>
      <c r="J54" s="2">
        <f t="shared" si="7"/>
        <v>1590</v>
      </c>
      <c r="K54" s="2">
        <f t="shared" si="8"/>
        <v>2120</v>
      </c>
      <c r="L54" s="1">
        <f t="shared" si="9"/>
        <v>54530.31563370295</v>
      </c>
      <c r="M54" s="1">
        <f t="shared" si="0"/>
        <v>70853.423446428424</v>
      </c>
      <c r="N54" s="1">
        <f t="shared" si="10"/>
        <v>22647.102525031456</v>
      </c>
      <c r="O54" s="3">
        <f t="shared" si="1"/>
        <v>7086.9972290854275</v>
      </c>
      <c r="P54" s="3">
        <f t="shared" si="11"/>
        <v>37652.657585855079</v>
      </c>
      <c r="Q54" s="3">
        <f t="shared" si="2"/>
        <v>37098.10735073268</v>
      </c>
      <c r="R54" s="3"/>
      <c r="S54" s="3"/>
    </row>
    <row r="55" spans="1:19" x14ac:dyDescent="0.25">
      <c r="A55" s="7">
        <v>188</v>
      </c>
      <c r="B55" s="3">
        <v>42860</v>
      </c>
      <c r="C55" s="75">
        <v>1660</v>
      </c>
      <c r="D55" s="75">
        <v>1985</v>
      </c>
      <c r="E55" s="75">
        <v>1180</v>
      </c>
      <c r="F55" s="2">
        <f t="shared" si="3"/>
        <v>2490</v>
      </c>
      <c r="G55" s="2">
        <f t="shared" si="4"/>
        <v>3320</v>
      </c>
      <c r="H55" s="2">
        <f t="shared" si="5"/>
        <v>2977.5</v>
      </c>
      <c r="I55" s="2">
        <f t="shared" si="6"/>
        <v>3970</v>
      </c>
      <c r="J55" s="2">
        <f t="shared" si="7"/>
        <v>1770</v>
      </c>
      <c r="K55" s="2">
        <f t="shared" si="8"/>
        <v>2360</v>
      </c>
      <c r="L55" s="1">
        <f t="shared" si="9"/>
        <v>55499.82329406088</v>
      </c>
      <c r="M55" s="1">
        <f t="shared" si="0"/>
        <v>73279.58639716082</v>
      </c>
      <c r="N55" s="1">
        <f t="shared" si="10"/>
        <v>20522.505061532847</v>
      </c>
      <c r="O55" s="3">
        <f t="shared" si="1"/>
        <v>3324.9499321047583</v>
      </c>
      <c r="P55" s="3">
        <f t="shared" si="11"/>
        <v>37102.730683937902</v>
      </c>
      <c r="Q55" s="3">
        <f t="shared" si="2"/>
        <v>36485.401176914856</v>
      </c>
      <c r="R55" s="3"/>
      <c r="S55" s="3"/>
    </row>
    <row r="56" spans="1:19" x14ac:dyDescent="0.25">
      <c r="A56" s="7">
        <v>190</v>
      </c>
      <c r="B56" s="3">
        <v>39730</v>
      </c>
      <c r="C56" s="75">
        <v>1666</v>
      </c>
      <c r="D56" s="75">
        <v>2000</v>
      </c>
      <c r="E56" s="75">
        <v>480</v>
      </c>
      <c r="F56" s="2">
        <f t="shared" si="3"/>
        <v>2499</v>
      </c>
      <c r="G56" s="2">
        <f t="shared" si="4"/>
        <v>3332</v>
      </c>
      <c r="H56" s="2">
        <f t="shared" si="5"/>
        <v>3000</v>
      </c>
      <c r="I56" s="2">
        <f t="shared" si="6"/>
        <v>4000</v>
      </c>
      <c r="J56" s="2">
        <f t="shared" si="7"/>
        <v>720</v>
      </c>
      <c r="K56" s="2">
        <f t="shared" si="8"/>
        <v>960</v>
      </c>
      <c r="L56" s="1">
        <f t="shared" si="9"/>
        <v>56165.128072881809</v>
      </c>
      <c r="M56" s="1">
        <f t="shared" si="0"/>
        <v>74009.155379968855</v>
      </c>
      <c r="N56" s="1">
        <f t="shared" si="10"/>
        <v>20993.589300376047</v>
      </c>
      <c r="O56" s="3">
        <f t="shared" si="1"/>
        <v>3666.0778349573043</v>
      </c>
      <c r="P56" s="3">
        <f t="shared" si="11"/>
        <v>38069.983678192184</v>
      </c>
      <c r="Q56" s="3">
        <f t="shared" si="2"/>
        <v>37818.86659058959</v>
      </c>
      <c r="R56" s="3"/>
      <c r="S56" s="3"/>
    </row>
    <row r="57" spans="1:19" x14ac:dyDescent="0.25">
      <c r="A57" s="7">
        <v>204</v>
      </c>
      <c r="B57" s="3">
        <v>34180</v>
      </c>
      <c r="C57" s="75">
        <v>992</v>
      </c>
      <c r="D57" s="75">
        <v>1192</v>
      </c>
      <c r="E57" s="75">
        <v>900</v>
      </c>
      <c r="F57" s="2">
        <f t="shared" si="3"/>
        <v>1488</v>
      </c>
      <c r="G57" s="2">
        <f t="shared" si="4"/>
        <v>1984</v>
      </c>
      <c r="H57" s="2">
        <f t="shared" si="5"/>
        <v>1788</v>
      </c>
      <c r="I57" s="2">
        <f t="shared" si="6"/>
        <v>2384</v>
      </c>
      <c r="J57" s="2">
        <f t="shared" si="7"/>
        <v>1350</v>
      </c>
      <c r="K57" s="2">
        <f t="shared" si="8"/>
        <v>1800</v>
      </c>
      <c r="L57" s="1">
        <f t="shared" si="9"/>
        <v>48069.265689980159</v>
      </c>
      <c r="M57" s="1">
        <f t="shared" si="0"/>
        <v>58694.280749182049</v>
      </c>
      <c r="N57" s="1">
        <f t="shared" si="10"/>
        <v>27117.053797388711</v>
      </c>
      <c r="O57" s="3">
        <f t="shared" si="1"/>
        <v>16789.85696399914</v>
      </c>
      <c r="P57" s="3">
        <f t="shared" si="11"/>
        <v>36973.406091523408</v>
      </c>
      <c r="Q57" s="3">
        <f t="shared" si="2"/>
        <v>36502.56155226854</v>
      </c>
      <c r="R57" s="3"/>
      <c r="S57" s="3"/>
    </row>
    <row r="58" spans="1:19" x14ac:dyDescent="0.25">
      <c r="A58" s="7">
        <v>206</v>
      </c>
      <c r="B58" s="3">
        <v>38120</v>
      </c>
      <c r="C58" s="75">
        <v>1807</v>
      </c>
      <c r="D58" s="75">
        <v>2149</v>
      </c>
      <c r="E58" s="75">
        <v>910</v>
      </c>
      <c r="F58" s="2">
        <f t="shared" si="3"/>
        <v>2710.5</v>
      </c>
      <c r="G58" s="2">
        <f t="shared" si="4"/>
        <v>3614</v>
      </c>
      <c r="H58" s="2">
        <f t="shared" si="5"/>
        <v>3223.5</v>
      </c>
      <c r="I58" s="2">
        <f t="shared" si="6"/>
        <v>4298</v>
      </c>
      <c r="J58" s="2">
        <f t="shared" si="7"/>
        <v>1365</v>
      </c>
      <c r="K58" s="2">
        <f t="shared" si="8"/>
        <v>1820</v>
      </c>
      <c r="L58" s="1">
        <f t="shared" si="9"/>
        <v>57664.037130337572</v>
      </c>
      <c r="M58" s="1">
        <f t="shared" si="0"/>
        <v>77018.273231121653</v>
      </c>
      <c r="N58" s="1">
        <f t="shared" si="10"/>
        <v>19691.389959961056</v>
      </c>
      <c r="O58" s="3">
        <f t="shared" si="1"/>
        <v>1072.9788903686303</v>
      </c>
      <c r="P58" s="3">
        <f t="shared" si="11"/>
        <v>37833.72488430691</v>
      </c>
      <c r="Q58" s="3">
        <f t="shared" si="2"/>
        <v>37357.648739060322</v>
      </c>
      <c r="R58" s="3"/>
      <c r="S58" s="3"/>
    </row>
    <row r="59" spans="1:19" x14ac:dyDescent="0.25">
      <c r="A59" s="7">
        <v>209</v>
      </c>
      <c r="B59" s="3">
        <v>37830</v>
      </c>
      <c r="C59" s="75">
        <v>1703</v>
      </c>
      <c r="D59" s="75">
        <v>2055</v>
      </c>
      <c r="E59" s="75">
        <v>1080</v>
      </c>
      <c r="F59" s="2">
        <f t="shared" si="3"/>
        <v>2554.5</v>
      </c>
      <c r="G59" s="2">
        <f t="shared" si="4"/>
        <v>3406</v>
      </c>
      <c r="H59" s="2">
        <f t="shared" si="5"/>
        <v>3082.5</v>
      </c>
      <c r="I59" s="2">
        <f t="shared" si="6"/>
        <v>4110</v>
      </c>
      <c r="J59" s="2">
        <f t="shared" si="7"/>
        <v>1620</v>
      </c>
      <c r="K59" s="2">
        <f t="shared" si="8"/>
        <v>2160</v>
      </c>
      <c r="L59" s="1">
        <f t="shared" si="9"/>
        <v>55773.209997038801</v>
      </c>
      <c r="M59" s="1">
        <f t="shared" si="0"/>
        <v>74013.533228713</v>
      </c>
      <c r="N59" s="1">
        <f t="shared" si="10"/>
        <v>19728.868734646847</v>
      </c>
      <c r="O59" s="3">
        <f t="shared" si="1"/>
        <v>1924.8507039290873</v>
      </c>
      <c r="P59" s="3">
        <f t="shared" si="11"/>
        <v>36967.873318258753</v>
      </c>
      <c r="Q59" s="3">
        <f t="shared" si="2"/>
        <v>36402.859871152919</v>
      </c>
      <c r="R59" s="3"/>
      <c r="S59" s="3"/>
    </row>
    <row r="60" spans="1:19" x14ac:dyDescent="0.25">
      <c r="A60" s="7">
        <v>216</v>
      </c>
      <c r="B60" s="3">
        <v>33730</v>
      </c>
      <c r="C60" s="75">
        <v>1604</v>
      </c>
      <c r="D60" s="75">
        <v>1909</v>
      </c>
      <c r="E60" s="75">
        <v>370</v>
      </c>
      <c r="F60" s="2">
        <f t="shared" si="3"/>
        <v>2406</v>
      </c>
      <c r="G60" s="2">
        <f t="shared" si="4"/>
        <v>3208</v>
      </c>
      <c r="H60" s="2">
        <f t="shared" si="5"/>
        <v>2863.5</v>
      </c>
      <c r="I60" s="2">
        <f t="shared" si="6"/>
        <v>3818</v>
      </c>
      <c r="J60" s="2">
        <f t="shared" si="7"/>
        <v>555</v>
      </c>
      <c r="K60" s="2">
        <f t="shared" si="8"/>
        <v>740</v>
      </c>
      <c r="L60" s="1">
        <f t="shared" si="9"/>
        <v>55864.83662445243</v>
      </c>
      <c r="M60" s="1">
        <f t="shared" si="0"/>
        <v>73044.800490339345</v>
      </c>
      <c r="N60" s="1">
        <f t="shared" si="10"/>
        <v>22145.763064823324</v>
      </c>
      <c r="O60" s="3">
        <f t="shared" si="1"/>
        <v>5606.6533710811364</v>
      </c>
      <c r="P60" s="3">
        <f t="shared" si="11"/>
        <v>38491.303336871839</v>
      </c>
      <c r="Q60" s="3">
        <f t="shared" si="2"/>
        <v>38297.733915178171</v>
      </c>
      <c r="R60" s="3"/>
      <c r="S60" s="3"/>
    </row>
    <row r="61" spans="1:19" x14ac:dyDescent="0.25">
      <c r="A61" s="7">
        <v>222</v>
      </c>
      <c r="B61" s="3">
        <v>33740</v>
      </c>
      <c r="C61" s="75">
        <v>1620</v>
      </c>
      <c r="D61" s="75">
        <v>1922</v>
      </c>
      <c r="E61" s="75">
        <v>550</v>
      </c>
      <c r="F61" s="2">
        <f t="shared" si="3"/>
        <v>2430</v>
      </c>
      <c r="G61" s="2">
        <f t="shared" si="4"/>
        <v>3240</v>
      </c>
      <c r="H61" s="2">
        <f t="shared" si="5"/>
        <v>2883</v>
      </c>
      <c r="I61" s="2">
        <f t="shared" si="6"/>
        <v>3844</v>
      </c>
      <c r="J61" s="2">
        <f t="shared" si="7"/>
        <v>825</v>
      </c>
      <c r="K61" s="2">
        <f t="shared" si="8"/>
        <v>1100</v>
      </c>
      <c r="L61" s="1">
        <f t="shared" si="9"/>
        <v>55965.354791596903</v>
      </c>
      <c r="M61" s="1">
        <f t="shared" si="0"/>
        <v>73316.689868116126</v>
      </c>
      <c r="N61" s="1">
        <f t="shared" si="10"/>
        <v>21962.281196810287</v>
      </c>
      <c r="O61" s="3">
        <f t="shared" si="1"/>
        <v>5310.5426785428735</v>
      </c>
      <c r="P61" s="3">
        <f t="shared" si="11"/>
        <v>38326.281385533046</v>
      </c>
      <c r="Q61" s="3">
        <f t="shared" si="2"/>
        <v>38038.543055988412</v>
      </c>
      <c r="R61" s="3"/>
      <c r="S61" s="3"/>
    </row>
    <row r="62" spans="1:19" x14ac:dyDescent="0.25">
      <c r="A62" s="7">
        <v>224</v>
      </c>
      <c r="B62" s="3">
        <v>24410</v>
      </c>
      <c r="C62" s="75">
        <v>1318</v>
      </c>
      <c r="D62" s="75">
        <v>1606</v>
      </c>
      <c r="E62" s="75">
        <v>1200</v>
      </c>
      <c r="F62" s="2">
        <f t="shared" si="3"/>
        <v>1977</v>
      </c>
      <c r="G62" s="2">
        <f t="shared" si="4"/>
        <v>2636</v>
      </c>
      <c r="H62" s="2">
        <f t="shared" si="5"/>
        <v>2409</v>
      </c>
      <c r="I62" s="2">
        <f t="shared" si="6"/>
        <v>3212</v>
      </c>
      <c r="J62" s="2">
        <f t="shared" si="7"/>
        <v>1800</v>
      </c>
      <c r="K62" s="2">
        <f t="shared" si="8"/>
        <v>2400</v>
      </c>
      <c r="L62" s="1">
        <f t="shared" si="9"/>
        <v>51056.844833692201</v>
      </c>
      <c r="M62" s="1">
        <f t="shared" si="0"/>
        <v>65173.548309526959</v>
      </c>
      <c r="N62" s="1">
        <f t="shared" si="10"/>
        <v>23026.149651126183</v>
      </c>
      <c r="O62" s="3">
        <f t="shared" si="1"/>
        <v>9112.1579443949358</v>
      </c>
      <c r="P62" s="3">
        <f t="shared" si="11"/>
        <v>36312.348638850934</v>
      </c>
      <c r="Q62" s="3">
        <f t="shared" si="2"/>
        <v>35684.555919844446</v>
      </c>
      <c r="R62" s="3"/>
      <c r="S62" s="3"/>
    </row>
    <row r="63" spans="1:19" x14ac:dyDescent="0.25">
      <c r="A63" s="7">
        <v>233</v>
      </c>
      <c r="B63" s="3">
        <v>45650</v>
      </c>
      <c r="C63" s="75">
        <v>1245</v>
      </c>
      <c r="D63" s="75">
        <v>1499</v>
      </c>
      <c r="E63" s="75">
        <v>570</v>
      </c>
      <c r="F63" s="2">
        <f t="shared" si="3"/>
        <v>1867.5</v>
      </c>
      <c r="G63" s="2">
        <f t="shared" si="4"/>
        <v>2490</v>
      </c>
      <c r="H63" s="2">
        <f t="shared" si="5"/>
        <v>2248.5</v>
      </c>
      <c r="I63" s="2">
        <f t="shared" si="6"/>
        <v>2998</v>
      </c>
      <c r="J63" s="2">
        <f t="shared" si="7"/>
        <v>855</v>
      </c>
      <c r="K63" s="2">
        <f t="shared" si="8"/>
        <v>1140</v>
      </c>
      <c r="L63" s="1">
        <f t="shared" si="9"/>
        <v>51224.427469919363</v>
      </c>
      <c r="M63" s="1">
        <f t="shared" si="0"/>
        <v>64559.249797244309</v>
      </c>
      <c r="N63" s="1">
        <f t="shared" si="10"/>
        <v>24902.635299263067</v>
      </c>
      <c r="O63" s="3">
        <f t="shared" si="1"/>
        <v>11915.665455931721</v>
      </c>
      <c r="P63" s="3">
        <f t="shared" si="11"/>
        <v>37591.403601066326</v>
      </c>
      <c r="Q63" s="3">
        <f t="shared" si="2"/>
        <v>37293.202059538242</v>
      </c>
      <c r="R63" s="3"/>
      <c r="S63" s="3"/>
    </row>
    <row r="64" spans="1:19" x14ac:dyDescent="0.25">
      <c r="A64" s="7">
        <v>250</v>
      </c>
      <c r="B64" s="3">
        <v>46050</v>
      </c>
      <c r="C64" s="75">
        <v>1641</v>
      </c>
      <c r="D64" s="75">
        <v>1976</v>
      </c>
      <c r="E64" s="75">
        <v>620</v>
      </c>
      <c r="F64" s="2">
        <f t="shared" si="3"/>
        <v>2461.5</v>
      </c>
      <c r="G64" s="2">
        <f t="shared" si="4"/>
        <v>3282</v>
      </c>
      <c r="H64" s="2">
        <f t="shared" si="5"/>
        <v>2964</v>
      </c>
      <c r="I64" s="2">
        <f t="shared" si="6"/>
        <v>3952</v>
      </c>
      <c r="J64" s="2">
        <f t="shared" si="7"/>
        <v>930</v>
      </c>
      <c r="K64" s="2">
        <f t="shared" si="8"/>
        <v>1240</v>
      </c>
      <c r="L64" s="1">
        <f t="shared" si="9"/>
        <v>55631.200830444839</v>
      </c>
      <c r="M64" s="1">
        <f t="shared" si="0"/>
        <v>73207.460620918951</v>
      </c>
      <c r="N64" s="1">
        <f t="shared" si="10"/>
        <v>20935.35971213704</v>
      </c>
      <c r="O64" s="3">
        <f t="shared" si="1"/>
        <v>3815.7783843033326</v>
      </c>
      <c r="P64" s="3">
        <f t="shared" si="11"/>
        <v>37730.581468484073</v>
      </c>
      <c r="Q64" s="3">
        <f t="shared" si="2"/>
        <v>37406.221896997384</v>
      </c>
      <c r="R64" s="3"/>
      <c r="S64" s="3"/>
    </row>
    <row r="65" spans="1:19" x14ac:dyDescent="0.25">
      <c r="A65" s="7">
        <v>251</v>
      </c>
      <c r="B65" s="3">
        <v>43390</v>
      </c>
      <c r="C65" s="75">
        <v>1373</v>
      </c>
      <c r="D65" s="75">
        <v>1648</v>
      </c>
      <c r="E65" s="75">
        <v>530</v>
      </c>
      <c r="F65" s="2">
        <f t="shared" si="3"/>
        <v>2059.5</v>
      </c>
      <c r="G65" s="2">
        <f t="shared" si="4"/>
        <v>2746</v>
      </c>
      <c r="H65" s="2">
        <f t="shared" si="5"/>
        <v>2472</v>
      </c>
      <c r="I65" s="2">
        <f t="shared" si="6"/>
        <v>3296</v>
      </c>
      <c r="J65" s="2">
        <f t="shared" si="7"/>
        <v>795</v>
      </c>
      <c r="K65" s="2">
        <f t="shared" si="8"/>
        <v>1060</v>
      </c>
      <c r="L65" s="1">
        <f t="shared" si="9"/>
        <v>52797.390164680655</v>
      </c>
      <c r="M65" s="1">
        <f t="shared" si="0"/>
        <v>67503.182177063907</v>
      </c>
      <c r="N65" s="1">
        <f t="shared" si="10"/>
        <v>23813.728704792367</v>
      </c>
      <c r="O65" s="3">
        <f t="shared" si="1"/>
        <v>9535.8592572873313</v>
      </c>
      <c r="P65" s="3">
        <f t="shared" si="11"/>
        <v>37814.323034736211</v>
      </c>
      <c r="Q65" s="3">
        <f t="shared" si="2"/>
        <v>37537.047917175012</v>
      </c>
      <c r="R65" s="3"/>
      <c r="S65" s="3"/>
    </row>
    <row r="66" spans="1:19" x14ac:dyDescent="0.25">
      <c r="A66" s="7">
        <v>253</v>
      </c>
      <c r="B66" s="3">
        <v>21830</v>
      </c>
      <c r="C66" s="75">
        <v>1583</v>
      </c>
      <c r="D66" s="75">
        <v>1907</v>
      </c>
      <c r="E66" s="75">
        <v>680</v>
      </c>
      <c r="F66" s="2">
        <f t="shared" si="3"/>
        <v>2374.5</v>
      </c>
      <c r="G66" s="2">
        <f t="shared" si="4"/>
        <v>3166</v>
      </c>
      <c r="H66" s="2">
        <f t="shared" si="5"/>
        <v>2860.5</v>
      </c>
      <c r="I66" s="2">
        <f t="shared" si="6"/>
        <v>3814</v>
      </c>
      <c r="J66" s="2">
        <f t="shared" si="7"/>
        <v>1020</v>
      </c>
      <c r="K66" s="2">
        <f t="shared" si="8"/>
        <v>1360</v>
      </c>
      <c r="L66" s="1">
        <f t="shared" ref="L66:L129" si="12">$C$232+($C$233*F66)+($C$234*D66)+($C$235*E66)</f>
        <v>54900.357934031941</v>
      </c>
      <c r="M66" s="1">
        <f t="shared" ref="M66:M129" si="13">$C$232+($C$233*G66)+($C$234*D66)+($C$235*E66)</f>
        <v>71855.397085963996</v>
      </c>
      <c r="N66" s="1">
        <f t="shared" ref="N66:N129" si="14">$C$232+($C$233*C66)+($C$234*H66)+($C$235*E66)</f>
        <v>21423.536599823146</v>
      </c>
      <c r="O66" s="3">
        <f t="shared" ref="O66:O129" si="15">$C$232+($C$233*C66)+($C$234*I66)+($C$235*E66)</f>
        <v>4901.7544175463827</v>
      </c>
      <c r="P66" s="3">
        <f t="shared" ref="P66:P129" si="16">$C$232+($C$233*C66)+($C$234*D66)+($C$235*J66)</f>
        <v>37589.569574662906</v>
      </c>
      <c r="Q66" s="3">
        <f t="shared" ref="Q66:Q129" si="17">$C$232+($C$233*C66)+($C$234*D66)+($C$235*K66)</f>
        <v>37233.82036722589</v>
      </c>
      <c r="R66" s="3"/>
      <c r="S66" s="3"/>
    </row>
    <row r="67" spans="1:19" x14ac:dyDescent="0.25">
      <c r="A67" s="7">
        <v>254</v>
      </c>
      <c r="B67" s="3">
        <v>39800</v>
      </c>
      <c r="C67" s="75">
        <v>1428</v>
      </c>
      <c r="D67" s="75">
        <v>1719</v>
      </c>
      <c r="E67" s="75">
        <v>1060</v>
      </c>
      <c r="F67" s="2">
        <f t="shared" ref="F67:F130" si="18">C67*1.5</f>
        <v>2142</v>
      </c>
      <c r="G67" s="2">
        <f t="shared" ref="G67:G130" si="19">C67*2</f>
        <v>2856</v>
      </c>
      <c r="H67" s="2">
        <f t="shared" ref="H67:H130" si="20">D67*1.5</f>
        <v>2578.5</v>
      </c>
      <c r="I67" s="2">
        <f t="shared" ref="I67:I130" si="21">D67*2</f>
        <v>3438</v>
      </c>
      <c r="J67" s="2">
        <f t="shared" ref="J67:J130" si="22">E67*1.5</f>
        <v>1590</v>
      </c>
      <c r="K67" s="2">
        <f t="shared" ref="K67:K130" si="23">E67*2</f>
        <v>2120</v>
      </c>
      <c r="L67" s="1">
        <f t="shared" si="12"/>
        <v>52779.852225159018</v>
      </c>
      <c r="M67" s="1">
        <f t="shared" si="13"/>
        <v>68074.732774090764</v>
      </c>
      <c r="N67" s="1">
        <f t="shared" si="14"/>
        <v>22591.975571699848</v>
      </c>
      <c r="O67" s="3">
        <f t="shared" si="15"/>
        <v>7698.9794671724449</v>
      </c>
      <c r="P67" s="3">
        <f t="shared" si="16"/>
        <v>36930.42144110486</v>
      </c>
      <c r="Q67" s="3">
        <f t="shared" si="17"/>
        <v>36375.871205982461</v>
      </c>
      <c r="R67" s="3"/>
      <c r="S67" s="3"/>
    </row>
    <row r="68" spans="1:19" x14ac:dyDescent="0.25">
      <c r="A68" s="7">
        <v>260</v>
      </c>
      <c r="B68" s="3">
        <v>38210</v>
      </c>
      <c r="C68" s="75">
        <v>1145</v>
      </c>
      <c r="D68" s="75">
        <v>1370</v>
      </c>
      <c r="E68" s="75">
        <v>350</v>
      </c>
      <c r="F68" s="2">
        <f t="shared" si="18"/>
        <v>1717.5</v>
      </c>
      <c r="G68" s="2">
        <f t="shared" si="19"/>
        <v>2290</v>
      </c>
      <c r="H68" s="2">
        <f t="shared" si="20"/>
        <v>2055</v>
      </c>
      <c r="I68" s="2">
        <f t="shared" si="21"/>
        <v>2740</v>
      </c>
      <c r="J68" s="2">
        <f t="shared" si="22"/>
        <v>525</v>
      </c>
      <c r="K68" s="2">
        <f t="shared" si="23"/>
        <v>700</v>
      </c>
      <c r="L68" s="1">
        <f t="shared" si="12"/>
        <v>50476.656913238694</v>
      </c>
      <c r="M68" s="1">
        <f t="shared" si="13"/>
        <v>62740.409174111832</v>
      </c>
      <c r="N68" s="1">
        <f t="shared" si="14"/>
        <v>26343.559298553701</v>
      </c>
      <c r="O68" s="3">
        <f t="shared" si="15"/>
        <v>14474.213944741867</v>
      </c>
      <c r="P68" s="3">
        <f t="shared" si="16"/>
        <v>38029.798442655316</v>
      </c>
      <c r="Q68" s="3">
        <f t="shared" si="17"/>
        <v>37846.69223294509</v>
      </c>
      <c r="R68" s="3"/>
      <c r="S68" s="3"/>
    </row>
    <row r="69" spans="1:19" x14ac:dyDescent="0.25">
      <c r="A69" s="7">
        <v>261</v>
      </c>
      <c r="B69" s="3">
        <v>25950</v>
      </c>
      <c r="C69" s="75">
        <v>1174</v>
      </c>
      <c r="D69" s="75">
        <v>1426</v>
      </c>
      <c r="E69" s="75">
        <v>980</v>
      </c>
      <c r="F69" s="2">
        <f t="shared" si="18"/>
        <v>1761</v>
      </c>
      <c r="G69" s="2">
        <f t="shared" si="19"/>
        <v>2348</v>
      </c>
      <c r="H69" s="2">
        <f t="shared" si="20"/>
        <v>2139</v>
      </c>
      <c r="I69" s="2">
        <f t="shared" si="21"/>
        <v>2852</v>
      </c>
      <c r="J69" s="2">
        <f t="shared" si="22"/>
        <v>1470</v>
      </c>
      <c r="K69" s="2">
        <f t="shared" si="23"/>
        <v>1960</v>
      </c>
      <c r="L69" s="1">
        <f t="shared" si="12"/>
        <v>49778.964874031495</v>
      </c>
      <c r="M69" s="1">
        <f t="shared" si="13"/>
        <v>62353.327454175662</v>
      </c>
      <c r="N69" s="1">
        <f t="shared" si="14"/>
        <v>24850.086619043759</v>
      </c>
      <c r="O69" s="3">
        <f t="shared" si="15"/>
        <v>12495.570944200199</v>
      </c>
      <c r="P69" s="3">
        <f t="shared" si="16"/>
        <v>36691.904906698684</v>
      </c>
      <c r="Q69" s="3">
        <f t="shared" si="17"/>
        <v>36179.207519510048</v>
      </c>
      <c r="R69" s="3"/>
      <c r="S69" s="3"/>
    </row>
    <row r="70" spans="1:19" x14ac:dyDescent="0.25">
      <c r="A70" s="7">
        <v>269</v>
      </c>
      <c r="B70" s="3">
        <v>37130</v>
      </c>
      <c r="C70" s="75">
        <v>1206</v>
      </c>
      <c r="D70" s="75">
        <v>1456</v>
      </c>
      <c r="E70" s="75">
        <v>920</v>
      </c>
      <c r="F70" s="2">
        <f t="shared" si="18"/>
        <v>1809</v>
      </c>
      <c r="G70" s="2">
        <f t="shared" si="19"/>
        <v>2412</v>
      </c>
      <c r="H70" s="2">
        <f t="shared" si="20"/>
        <v>2184</v>
      </c>
      <c r="I70" s="2">
        <f t="shared" si="21"/>
        <v>2912</v>
      </c>
      <c r="J70" s="2">
        <f t="shared" si="22"/>
        <v>1380</v>
      </c>
      <c r="K70" s="2">
        <f t="shared" si="23"/>
        <v>1840</v>
      </c>
      <c r="L70" s="1">
        <f t="shared" si="12"/>
        <v>50350.146065763314</v>
      </c>
      <c r="M70" s="1">
        <f t="shared" si="13"/>
        <v>63267.251067172052</v>
      </c>
      <c r="N70" s="1">
        <f t="shared" si="14"/>
        <v>24818.612717529719</v>
      </c>
      <c r="O70" s="3">
        <f t="shared" si="15"/>
        <v>12204.184370704879</v>
      </c>
      <c r="P70" s="3">
        <f t="shared" si="16"/>
        <v>36951.73331311626</v>
      </c>
      <c r="Q70" s="3">
        <f t="shared" si="17"/>
        <v>36470.42556187795</v>
      </c>
      <c r="R70" s="3"/>
      <c r="S70" s="3"/>
    </row>
    <row r="71" spans="1:19" x14ac:dyDescent="0.25">
      <c r="A71" s="7">
        <v>270</v>
      </c>
      <c r="B71" s="3">
        <v>42890</v>
      </c>
      <c r="C71" s="75">
        <v>1476</v>
      </c>
      <c r="D71" s="75">
        <v>1777</v>
      </c>
      <c r="E71" s="75">
        <v>660</v>
      </c>
      <c r="F71" s="2">
        <f t="shared" si="18"/>
        <v>2214</v>
      </c>
      <c r="G71" s="2">
        <f t="shared" si="19"/>
        <v>2952</v>
      </c>
      <c r="H71" s="2">
        <f t="shared" si="20"/>
        <v>2665.5</v>
      </c>
      <c r="I71" s="2">
        <f t="shared" si="21"/>
        <v>3554</v>
      </c>
      <c r="J71" s="2">
        <f t="shared" si="22"/>
        <v>990</v>
      </c>
      <c r="K71" s="2">
        <f t="shared" si="23"/>
        <v>1320</v>
      </c>
      <c r="L71" s="1">
        <f t="shared" si="12"/>
        <v>53735.725935192982</v>
      </c>
      <c r="M71" s="1">
        <f t="shared" si="13"/>
        <v>69544.720116021592</v>
      </c>
      <c r="N71" s="1">
        <f t="shared" si="14"/>
        <v>22531.237817339821</v>
      </c>
      <c r="O71" s="3">
        <f t="shared" si="15"/>
        <v>7135.7438803152727</v>
      </c>
      <c r="P71" s="3">
        <f t="shared" si="16"/>
        <v>37581.445758910799</v>
      </c>
      <c r="Q71" s="3">
        <f t="shared" si="17"/>
        <v>37236.159763457232</v>
      </c>
      <c r="R71" s="3"/>
      <c r="S71" s="3"/>
    </row>
    <row r="72" spans="1:19" x14ac:dyDescent="0.25">
      <c r="A72" s="7">
        <v>271</v>
      </c>
      <c r="B72" s="3">
        <v>26220</v>
      </c>
      <c r="C72" s="75">
        <v>1189</v>
      </c>
      <c r="D72" s="75">
        <v>1439</v>
      </c>
      <c r="E72" s="75">
        <v>780</v>
      </c>
      <c r="F72" s="2">
        <f t="shared" si="18"/>
        <v>1783.5</v>
      </c>
      <c r="G72" s="2">
        <f t="shared" si="19"/>
        <v>2378</v>
      </c>
      <c r="H72" s="2">
        <f t="shared" si="20"/>
        <v>2158.5</v>
      </c>
      <c r="I72" s="2">
        <f t="shared" si="21"/>
        <v>2878</v>
      </c>
      <c r="J72" s="2">
        <f t="shared" si="22"/>
        <v>1170</v>
      </c>
      <c r="K72" s="2">
        <f t="shared" si="23"/>
        <v>1560</v>
      </c>
      <c r="L72" s="1">
        <f t="shared" si="12"/>
        <v>50244.95299455319</v>
      </c>
      <c r="M72" s="1">
        <f t="shared" si="13"/>
        <v>62979.976084665126</v>
      </c>
      <c r="N72" s="1">
        <f t="shared" si="14"/>
        <v>25042.785405072471</v>
      </c>
      <c r="O72" s="3">
        <f t="shared" si="15"/>
        <v>12575.640905703687</v>
      </c>
      <c r="P72" s="3">
        <f t="shared" si="16"/>
        <v>37101.864637087034</v>
      </c>
      <c r="Q72" s="3">
        <f t="shared" si="17"/>
        <v>36693.79936973282</v>
      </c>
      <c r="R72" s="3"/>
      <c r="S72" s="3"/>
    </row>
    <row r="73" spans="1:19" x14ac:dyDescent="0.25">
      <c r="A73" s="7">
        <v>273</v>
      </c>
      <c r="B73" s="3">
        <v>25630</v>
      </c>
      <c r="C73" s="75">
        <v>1319</v>
      </c>
      <c r="D73" s="75">
        <v>1571</v>
      </c>
      <c r="E73" s="75">
        <v>1190</v>
      </c>
      <c r="F73" s="2">
        <f t="shared" si="18"/>
        <v>1978.5</v>
      </c>
      <c r="G73" s="2">
        <f t="shared" si="19"/>
        <v>2638</v>
      </c>
      <c r="H73" s="2">
        <f t="shared" si="20"/>
        <v>2356.5</v>
      </c>
      <c r="I73" s="2">
        <f t="shared" si="21"/>
        <v>3142</v>
      </c>
      <c r="J73" s="2">
        <f t="shared" si="22"/>
        <v>1785</v>
      </c>
      <c r="K73" s="2">
        <f t="shared" si="23"/>
        <v>2380</v>
      </c>
      <c r="L73" s="1">
        <f t="shared" si="12"/>
        <v>51705.903048958848</v>
      </c>
      <c r="M73" s="1">
        <f t="shared" si="13"/>
        <v>65833.31722545813</v>
      </c>
      <c r="N73" s="1">
        <f t="shared" si="14"/>
        <v>23967.728616373144</v>
      </c>
      <c r="O73" s="3">
        <f t="shared" si="15"/>
        <v>10356.968360286726</v>
      </c>
      <c r="P73" s="3">
        <f t="shared" si="16"/>
        <v>36955.927759444792</v>
      </c>
      <c r="Q73" s="3">
        <f t="shared" si="17"/>
        <v>36333.366646430026</v>
      </c>
      <c r="R73" s="3"/>
      <c r="S73" s="3"/>
    </row>
    <row r="74" spans="1:19" x14ac:dyDescent="0.25">
      <c r="A74" s="7">
        <v>276</v>
      </c>
      <c r="B74" s="3">
        <v>41740</v>
      </c>
      <c r="C74" s="75">
        <v>1517</v>
      </c>
      <c r="D74" s="75">
        <v>1805</v>
      </c>
      <c r="E74" s="75">
        <v>1040</v>
      </c>
      <c r="F74" s="2">
        <f t="shared" si="18"/>
        <v>2275.5</v>
      </c>
      <c r="G74" s="2">
        <f t="shared" si="19"/>
        <v>3034</v>
      </c>
      <c r="H74" s="2">
        <f t="shared" si="20"/>
        <v>2707.5</v>
      </c>
      <c r="I74" s="2">
        <f t="shared" si="21"/>
        <v>3610</v>
      </c>
      <c r="J74" s="2">
        <f t="shared" si="22"/>
        <v>1560</v>
      </c>
      <c r="K74" s="2">
        <f t="shared" si="23"/>
        <v>2080</v>
      </c>
      <c r="L74" s="1">
        <f t="shared" si="12"/>
        <v>54170.369740526192</v>
      </c>
      <c r="M74" s="1">
        <f t="shared" si="13"/>
        <v>70418.502648600057</v>
      </c>
      <c r="N74" s="1">
        <f t="shared" si="14"/>
        <v>22284.157734911925</v>
      </c>
      <c r="O74" s="3">
        <f t="shared" si="15"/>
        <v>6646.0786373715155</v>
      </c>
      <c r="P74" s="3">
        <f t="shared" si="16"/>
        <v>37378.149809313385</v>
      </c>
      <c r="Q74" s="3">
        <f t="shared" si="17"/>
        <v>36834.062786174429</v>
      </c>
      <c r="R74" s="3"/>
      <c r="S74" s="3"/>
    </row>
    <row r="75" spans="1:19" x14ac:dyDescent="0.25">
      <c r="A75" s="7">
        <v>278</v>
      </c>
      <c r="B75" s="3">
        <v>21750</v>
      </c>
      <c r="C75" s="75">
        <v>1572</v>
      </c>
      <c r="D75" s="75">
        <v>1869</v>
      </c>
      <c r="E75" s="75">
        <v>1030</v>
      </c>
      <c r="F75" s="2">
        <f t="shared" si="18"/>
        <v>2358</v>
      </c>
      <c r="G75" s="2">
        <f t="shared" si="19"/>
        <v>3144</v>
      </c>
      <c r="H75" s="2">
        <f t="shared" si="20"/>
        <v>2803.5</v>
      </c>
      <c r="I75" s="2">
        <f t="shared" si="21"/>
        <v>3738</v>
      </c>
      <c r="J75" s="2">
        <f t="shared" si="22"/>
        <v>1545</v>
      </c>
      <c r="K75" s="2">
        <f t="shared" si="23"/>
        <v>2060</v>
      </c>
      <c r="L75" s="1">
        <f t="shared" si="12"/>
        <v>54839.137828368315</v>
      </c>
      <c r="M75" s="1">
        <f t="shared" si="13"/>
        <v>71676.359272990652</v>
      </c>
      <c r="N75" s="1">
        <f t="shared" si="14"/>
        <v>21809.356919312155</v>
      </c>
      <c r="O75" s="3">
        <f t="shared" si="15"/>
        <v>5616.7974548783441</v>
      </c>
      <c r="P75" s="3">
        <f t="shared" si="16"/>
        <v>37463.060966598729</v>
      </c>
      <c r="Q75" s="3">
        <f t="shared" si="17"/>
        <v>36924.205549451486</v>
      </c>
      <c r="R75" s="3"/>
      <c r="S75" s="3"/>
    </row>
    <row r="76" spans="1:19" x14ac:dyDescent="0.25">
      <c r="A76" s="7">
        <v>280</v>
      </c>
      <c r="B76" s="3">
        <v>34020</v>
      </c>
      <c r="C76" s="75">
        <v>1327</v>
      </c>
      <c r="D76" s="75">
        <v>1571</v>
      </c>
      <c r="E76" s="75">
        <v>730</v>
      </c>
      <c r="F76" s="2">
        <f t="shared" si="18"/>
        <v>1990.5</v>
      </c>
      <c r="G76" s="2">
        <f t="shared" si="19"/>
        <v>2654</v>
      </c>
      <c r="H76" s="2">
        <f t="shared" si="20"/>
        <v>2356.5</v>
      </c>
      <c r="I76" s="2">
        <f t="shared" si="21"/>
        <v>3142</v>
      </c>
      <c r="J76" s="2">
        <f t="shared" si="22"/>
        <v>1095</v>
      </c>
      <c r="K76" s="2">
        <f t="shared" si="23"/>
        <v>1460</v>
      </c>
      <c r="L76" s="1">
        <f t="shared" si="12"/>
        <v>52444.267616145575</v>
      </c>
      <c r="M76" s="1">
        <f t="shared" si="13"/>
        <v>66657.367397961003</v>
      </c>
      <c r="N76" s="1">
        <f t="shared" si="14"/>
        <v>24620.407578243747</v>
      </c>
      <c r="O76" s="3">
        <f t="shared" si="15"/>
        <v>11009.647322157327</v>
      </c>
      <c r="P76" s="3">
        <f t="shared" si="16"/>
        <v>37849.260596934546</v>
      </c>
      <c r="Q76" s="3">
        <f t="shared" si="17"/>
        <v>37467.353359538938</v>
      </c>
      <c r="R76" s="3"/>
      <c r="S76" s="3"/>
    </row>
    <row r="77" spans="1:19" x14ac:dyDescent="0.25">
      <c r="A77" s="7">
        <v>282</v>
      </c>
      <c r="B77" s="3">
        <v>39460</v>
      </c>
      <c r="C77" s="75">
        <v>1734</v>
      </c>
      <c r="D77" s="75">
        <v>2073</v>
      </c>
      <c r="E77" s="75">
        <v>500</v>
      </c>
      <c r="F77" s="2">
        <f t="shared" si="18"/>
        <v>2601</v>
      </c>
      <c r="G77" s="2">
        <f t="shared" si="19"/>
        <v>3468</v>
      </c>
      <c r="H77" s="2">
        <f t="shared" si="20"/>
        <v>3109.5</v>
      </c>
      <c r="I77" s="2">
        <f t="shared" si="21"/>
        <v>4146</v>
      </c>
      <c r="J77" s="2">
        <f t="shared" si="22"/>
        <v>750</v>
      </c>
      <c r="K77" s="2">
        <f t="shared" si="23"/>
        <v>1000</v>
      </c>
      <c r="L77" s="1">
        <f t="shared" si="12"/>
        <v>57064.276247501046</v>
      </c>
      <c r="M77" s="1">
        <f t="shared" si="13"/>
        <v>75636.631199775307</v>
      </c>
      <c r="N77" s="1">
        <f t="shared" si="14"/>
        <v>20531.955661320255</v>
      </c>
      <c r="O77" s="3">
        <f t="shared" si="15"/>
        <v>2571.9900274137303</v>
      </c>
      <c r="P77" s="3">
        <f t="shared" si="16"/>
        <v>38230.340995640741</v>
      </c>
      <c r="Q77" s="3">
        <f t="shared" si="17"/>
        <v>37968.760696054698</v>
      </c>
      <c r="R77" s="3"/>
      <c r="S77" s="3"/>
    </row>
    <row r="78" spans="1:19" x14ac:dyDescent="0.25">
      <c r="A78" s="7">
        <v>287</v>
      </c>
      <c r="B78" s="3">
        <v>45940</v>
      </c>
      <c r="C78" s="75">
        <v>1313</v>
      </c>
      <c r="D78" s="75">
        <v>1586</v>
      </c>
      <c r="E78" s="75">
        <v>420</v>
      </c>
      <c r="F78" s="2">
        <f t="shared" si="18"/>
        <v>1969.5</v>
      </c>
      <c r="G78" s="2">
        <f t="shared" si="19"/>
        <v>2626</v>
      </c>
      <c r="H78" s="2">
        <f t="shared" si="20"/>
        <v>2379</v>
      </c>
      <c r="I78" s="2">
        <f t="shared" si="21"/>
        <v>3172</v>
      </c>
      <c r="J78" s="2">
        <f t="shared" si="22"/>
        <v>630</v>
      </c>
      <c r="K78" s="2">
        <f t="shared" si="23"/>
        <v>840</v>
      </c>
      <c r="L78" s="1">
        <f t="shared" si="12"/>
        <v>52058.865087741251</v>
      </c>
      <c r="M78" s="1">
        <f t="shared" si="13"/>
        <v>66122.015060253398</v>
      </c>
      <c r="N78" s="1">
        <f t="shared" si="14"/>
        <v>24254.998523152004</v>
      </c>
      <c r="O78" s="3">
        <f t="shared" si="15"/>
        <v>10514.281931074946</v>
      </c>
      <c r="P78" s="3">
        <f t="shared" si="16"/>
        <v>37775.987663576794</v>
      </c>
      <c r="Q78" s="3">
        <f t="shared" si="17"/>
        <v>37556.260211924528</v>
      </c>
      <c r="R78" s="3"/>
      <c r="S78" s="3"/>
    </row>
    <row r="79" spans="1:19" x14ac:dyDescent="0.25">
      <c r="A79" s="7">
        <v>288</v>
      </c>
      <c r="B79" s="3">
        <v>38970</v>
      </c>
      <c r="C79" s="75">
        <v>1494</v>
      </c>
      <c r="D79" s="75">
        <v>1799</v>
      </c>
      <c r="E79" s="75">
        <v>510</v>
      </c>
      <c r="F79" s="2">
        <f t="shared" si="18"/>
        <v>2241</v>
      </c>
      <c r="G79" s="2">
        <f t="shared" si="19"/>
        <v>2988</v>
      </c>
      <c r="H79" s="2">
        <f t="shared" si="20"/>
        <v>2698.5</v>
      </c>
      <c r="I79" s="2">
        <f t="shared" si="21"/>
        <v>3598</v>
      </c>
      <c r="J79" s="2">
        <f t="shared" si="22"/>
        <v>765</v>
      </c>
      <c r="K79" s="2">
        <f t="shared" si="23"/>
        <v>1020</v>
      </c>
      <c r="L79" s="1">
        <f t="shared" si="12"/>
        <v>54089.846698589368</v>
      </c>
      <c r="M79" s="1">
        <f t="shared" si="13"/>
        <v>70091.633491379311</v>
      </c>
      <c r="N79" s="1">
        <f t="shared" si="14"/>
        <v>22501.963342655275</v>
      </c>
      <c r="O79" s="3">
        <f t="shared" si="15"/>
        <v>6915.8667795111232</v>
      </c>
      <c r="P79" s="3">
        <f t="shared" si="16"/>
        <v>37821.248000221676</v>
      </c>
      <c r="Q79" s="3">
        <f t="shared" si="17"/>
        <v>37554.436094643919</v>
      </c>
      <c r="R79" s="3"/>
      <c r="S79" s="3"/>
    </row>
    <row r="80" spans="1:19" x14ac:dyDescent="0.25">
      <c r="A80" s="7">
        <v>290</v>
      </c>
      <c r="B80" s="3">
        <v>30810</v>
      </c>
      <c r="C80" s="75">
        <v>1979</v>
      </c>
      <c r="D80" s="75">
        <v>2364</v>
      </c>
      <c r="E80" s="75">
        <v>660</v>
      </c>
      <c r="F80" s="2">
        <f t="shared" si="18"/>
        <v>2968.5</v>
      </c>
      <c r="G80" s="2">
        <f t="shared" si="19"/>
        <v>3958</v>
      </c>
      <c r="H80" s="2">
        <f t="shared" si="20"/>
        <v>3546</v>
      </c>
      <c r="I80" s="2">
        <f t="shared" si="21"/>
        <v>4728</v>
      </c>
      <c r="J80" s="2">
        <f t="shared" si="22"/>
        <v>990</v>
      </c>
      <c r="K80" s="2">
        <f t="shared" si="23"/>
        <v>1320</v>
      </c>
      <c r="L80" s="1">
        <f t="shared" si="12"/>
        <v>59726.924007749891</v>
      </c>
      <c r="M80" s="1">
        <f t="shared" si="13"/>
        <v>80923.400622831075</v>
      </c>
      <c r="N80" s="1">
        <f t="shared" si="14"/>
        <v>18049.32884054376</v>
      </c>
      <c r="O80" s="3">
        <f t="shared" si="15"/>
        <v>-2431.7897115811829</v>
      </c>
      <c r="P80" s="3">
        <f t="shared" si="16"/>
        <v>38185.161397215139</v>
      </c>
      <c r="Q80" s="3">
        <f t="shared" si="17"/>
        <v>37839.875401761572</v>
      </c>
      <c r="R80" s="3"/>
      <c r="S80" s="3"/>
    </row>
    <row r="81" spans="1:19" x14ac:dyDescent="0.25">
      <c r="A81" s="7">
        <v>293</v>
      </c>
      <c r="B81" s="3">
        <v>44860</v>
      </c>
      <c r="C81" s="75">
        <v>1347</v>
      </c>
      <c r="D81" s="75">
        <v>1622</v>
      </c>
      <c r="E81" s="75">
        <v>560</v>
      </c>
      <c r="F81" s="2">
        <f t="shared" si="18"/>
        <v>2020.5</v>
      </c>
      <c r="G81" s="2">
        <f t="shared" si="19"/>
        <v>2694</v>
      </c>
      <c r="H81" s="2">
        <f t="shared" si="20"/>
        <v>2433</v>
      </c>
      <c r="I81" s="2">
        <f t="shared" si="21"/>
        <v>3244</v>
      </c>
      <c r="J81" s="2">
        <f t="shared" si="22"/>
        <v>840</v>
      </c>
      <c r="K81" s="2">
        <f t="shared" si="23"/>
        <v>1120</v>
      </c>
      <c r="L81" s="1">
        <f t="shared" si="12"/>
        <v>52381.081174998813</v>
      </c>
      <c r="M81" s="1">
        <f t="shared" si="13"/>
        <v>66808.394970104608</v>
      </c>
      <c r="N81" s="1">
        <f t="shared" si="14"/>
        <v>23901.155581438437</v>
      </c>
      <c r="O81" s="3">
        <f t="shared" si="15"/>
        <v>9848.5437829838374</v>
      </c>
      <c r="P81" s="3">
        <f t="shared" si="16"/>
        <v>37660.797444356671</v>
      </c>
      <c r="Q81" s="3">
        <f t="shared" si="17"/>
        <v>37367.827508820308</v>
      </c>
      <c r="R81" s="3"/>
      <c r="S81" s="3"/>
    </row>
    <row r="82" spans="1:19" x14ac:dyDescent="0.25">
      <c r="A82" s="7">
        <v>297</v>
      </c>
      <c r="B82" s="3">
        <v>37330</v>
      </c>
      <c r="C82" s="75">
        <v>1180</v>
      </c>
      <c r="D82" s="75">
        <v>1436</v>
      </c>
      <c r="E82" s="75">
        <v>690</v>
      </c>
      <c r="F82" s="2">
        <f t="shared" si="18"/>
        <v>1770</v>
      </c>
      <c r="G82" s="2">
        <f t="shared" si="19"/>
        <v>2360</v>
      </c>
      <c r="H82" s="2">
        <f t="shared" si="20"/>
        <v>2154</v>
      </c>
      <c r="I82" s="2">
        <f t="shared" si="21"/>
        <v>2872</v>
      </c>
      <c r="J82" s="2">
        <f t="shared" si="22"/>
        <v>1035</v>
      </c>
      <c r="K82" s="2">
        <f t="shared" si="23"/>
        <v>1380</v>
      </c>
      <c r="L82" s="1">
        <f t="shared" si="12"/>
        <v>50101.915518858426</v>
      </c>
      <c r="M82" s="1">
        <f t="shared" si="13"/>
        <v>62740.542302989707</v>
      </c>
      <c r="N82" s="1">
        <f t="shared" si="14"/>
        <v>25022.135502556499</v>
      </c>
      <c r="O82" s="3">
        <f t="shared" si="15"/>
        <v>12580.982270385843</v>
      </c>
      <c r="P82" s="3">
        <f t="shared" si="16"/>
        <v>37102.307921298423</v>
      </c>
      <c r="Q82" s="3">
        <f t="shared" si="17"/>
        <v>36741.327107869693</v>
      </c>
      <c r="R82" s="3"/>
      <c r="S82" s="3"/>
    </row>
    <row r="83" spans="1:19" x14ac:dyDescent="0.25">
      <c r="A83" s="7">
        <v>298</v>
      </c>
      <c r="B83" s="3">
        <v>35280</v>
      </c>
      <c r="C83" s="75">
        <v>1142</v>
      </c>
      <c r="D83" s="75">
        <v>1352</v>
      </c>
      <c r="E83" s="75">
        <v>710</v>
      </c>
      <c r="F83" s="2">
        <f t="shared" si="18"/>
        <v>1713</v>
      </c>
      <c r="G83" s="2">
        <f t="shared" si="19"/>
        <v>2284</v>
      </c>
      <c r="H83" s="2">
        <f t="shared" si="20"/>
        <v>2028</v>
      </c>
      <c r="I83" s="2">
        <f t="shared" si="21"/>
        <v>2704</v>
      </c>
      <c r="J83" s="2">
        <f t="shared" si="22"/>
        <v>1065</v>
      </c>
      <c r="K83" s="2">
        <f t="shared" si="23"/>
        <v>1420</v>
      </c>
      <c r="L83" s="1">
        <f t="shared" si="12"/>
        <v>50315.480182231666</v>
      </c>
      <c r="M83" s="1">
        <f t="shared" si="13"/>
        <v>62547.100341111262</v>
      </c>
      <c r="N83" s="1">
        <f t="shared" si="14"/>
        <v>26370.462272729012</v>
      </c>
      <c r="O83" s="3">
        <f t="shared" si="15"/>
        <v>14657.064522105946</v>
      </c>
      <c r="P83" s="3">
        <f t="shared" si="16"/>
        <v>37712.415997939905</v>
      </c>
      <c r="Q83" s="3">
        <f t="shared" si="17"/>
        <v>37340.971972527732</v>
      </c>
      <c r="R83" s="3"/>
      <c r="S83" s="3"/>
    </row>
    <row r="84" spans="1:19" x14ac:dyDescent="0.25">
      <c r="A84" s="7">
        <v>307</v>
      </c>
      <c r="B84" s="3">
        <v>44960</v>
      </c>
      <c r="C84" s="75">
        <v>1523</v>
      </c>
      <c r="D84" s="75">
        <v>1813</v>
      </c>
      <c r="E84" s="75">
        <v>520</v>
      </c>
      <c r="F84" s="2">
        <f t="shared" si="18"/>
        <v>2284.5</v>
      </c>
      <c r="G84" s="2">
        <f t="shared" si="19"/>
        <v>3046</v>
      </c>
      <c r="H84" s="2">
        <f t="shared" si="20"/>
        <v>2719.5</v>
      </c>
      <c r="I84" s="2">
        <f t="shared" si="21"/>
        <v>3626</v>
      </c>
      <c r="J84" s="2">
        <f t="shared" si="22"/>
        <v>780</v>
      </c>
      <c r="K84" s="2">
        <f t="shared" si="23"/>
        <v>1040</v>
      </c>
      <c r="L84" s="1">
        <f t="shared" si="12"/>
        <v>54768.629283903138</v>
      </c>
      <c r="M84" s="1">
        <f t="shared" si="13"/>
        <v>71081.026395964087</v>
      </c>
      <c r="N84" s="1">
        <f t="shared" si="14"/>
        <v>22748.843028440067</v>
      </c>
      <c r="O84" s="3">
        <f t="shared" si="15"/>
        <v>7041.4538850379822</v>
      </c>
      <c r="P84" s="3">
        <f t="shared" si="16"/>
        <v>38184.188660272681</v>
      </c>
      <c r="Q84" s="3">
        <f t="shared" si="17"/>
        <v>37912.145148703203</v>
      </c>
      <c r="R84" s="3"/>
      <c r="S84" s="3"/>
    </row>
    <row r="85" spans="1:19" x14ac:dyDescent="0.25">
      <c r="A85" s="7">
        <v>308</v>
      </c>
      <c r="B85" s="3">
        <v>41490</v>
      </c>
      <c r="C85" s="75">
        <v>1373</v>
      </c>
      <c r="D85" s="75">
        <v>1654</v>
      </c>
      <c r="E85" s="75">
        <v>410</v>
      </c>
      <c r="F85" s="2">
        <f t="shared" si="18"/>
        <v>2059.5</v>
      </c>
      <c r="G85" s="2">
        <f t="shared" si="19"/>
        <v>2746</v>
      </c>
      <c r="H85" s="2">
        <f t="shared" si="20"/>
        <v>2481</v>
      </c>
      <c r="I85" s="2">
        <f t="shared" si="21"/>
        <v>3308</v>
      </c>
      <c r="J85" s="2">
        <f t="shared" si="22"/>
        <v>615</v>
      </c>
      <c r="K85" s="2">
        <f t="shared" si="23"/>
        <v>820</v>
      </c>
      <c r="L85" s="1">
        <f t="shared" si="12"/>
        <v>52818.983639689446</v>
      </c>
      <c r="M85" s="1">
        <f t="shared" si="13"/>
        <v>67524.775652072698</v>
      </c>
      <c r="N85" s="1">
        <f t="shared" si="14"/>
        <v>23783.339645404896</v>
      </c>
      <c r="O85" s="3">
        <f t="shared" si="15"/>
        <v>9453.4876635036035</v>
      </c>
      <c r="P85" s="3">
        <f t="shared" si="16"/>
        <v>37898.695781645649</v>
      </c>
      <c r="Q85" s="3">
        <f t="shared" si="17"/>
        <v>37684.199935985096</v>
      </c>
      <c r="R85" s="3"/>
      <c r="S85" s="3"/>
    </row>
    <row r="86" spans="1:19" x14ac:dyDescent="0.25">
      <c r="A86" s="7">
        <v>313</v>
      </c>
      <c r="B86" s="3">
        <v>43640</v>
      </c>
      <c r="C86" s="75">
        <v>1494</v>
      </c>
      <c r="D86" s="75">
        <v>1806</v>
      </c>
      <c r="E86" s="75">
        <v>1450</v>
      </c>
      <c r="F86" s="2">
        <f t="shared" si="18"/>
        <v>2241</v>
      </c>
      <c r="G86" s="2">
        <f t="shared" si="19"/>
        <v>2988</v>
      </c>
      <c r="H86" s="2">
        <f t="shared" si="20"/>
        <v>2709</v>
      </c>
      <c r="I86" s="2">
        <f t="shared" si="21"/>
        <v>3612</v>
      </c>
      <c r="J86" s="2">
        <f t="shared" si="22"/>
        <v>2175</v>
      </c>
      <c r="K86" s="2">
        <f t="shared" si="23"/>
        <v>2900</v>
      </c>
      <c r="L86" s="1">
        <f t="shared" si="12"/>
        <v>52985.01219188793</v>
      </c>
      <c r="M86" s="1">
        <f t="shared" si="13"/>
        <v>68986.798984677866</v>
      </c>
      <c r="N86" s="1">
        <f t="shared" si="14"/>
        <v>21336.482545824878</v>
      </c>
      <c r="O86" s="3">
        <f t="shared" si="15"/>
        <v>5689.7396925517569</v>
      </c>
      <c r="P86" s="3">
        <f t="shared" si="16"/>
        <v>36224.642530298494</v>
      </c>
      <c r="Q86" s="3">
        <f t="shared" si="17"/>
        <v>35466.059661498984</v>
      </c>
      <c r="R86" s="3"/>
      <c r="S86" s="3"/>
    </row>
    <row r="87" spans="1:19" x14ac:dyDescent="0.25">
      <c r="A87" s="7">
        <v>314</v>
      </c>
      <c r="B87" s="3">
        <v>35120</v>
      </c>
      <c r="C87" s="75">
        <v>1659</v>
      </c>
      <c r="D87" s="75">
        <v>2008</v>
      </c>
      <c r="E87" s="75">
        <v>620</v>
      </c>
      <c r="F87" s="2">
        <f t="shared" si="18"/>
        <v>2488.5</v>
      </c>
      <c r="G87" s="2">
        <f t="shared" si="19"/>
        <v>3318</v>
      </c>
      <c r="H87" s="2">
        <f t="shared" si="20"/>
        <v>3012</v>
      </c>
      <c r="I87" s="2">
        <f t="shared" si="21"/>
        <v>4016</v>
      </c>
      <c r="J87" s="2">
        <f t="shared" si="22"/>
        <v>930</v>
      </c>
      <c r="K87" s="2">
        <f t="shared" si="23"/>
        <v>1240</v>
      </c>
      <c r="L87" s="1">
        <f t="shared" si="12"/>
        <v>55655.098299435413</v>
      </c>
      <c r="M87" s="1">
        <f t="shared" si="13"/>
        <v>73424.150701870822</v>
      </c>
      <c r="N87" s="1">
        <f t="shared" si="14"/>
        <v>20489.224385719594</v>
      </c>
      <c r="O87" s="3">
        <f t="shared" si="15"/>
        <v>3092.4028744391767</v>
      </c>
      <c r="P87" s="3">
        <f t="shared" si="16"/>
        <v>37561.686325513321</v>
      </c>
      <c r="Q87" s="3">
        <f t="shared" si="17"/>
        <v>37237.326754026632</v>
      </c>
      <c r="R87" s="3"/>
      <c r="S87" s="3"/>
    </row>
    <row r="88" spans="1:19" x14ac:dyDescent="0.25">
      <c r="A88" s="7">
        <v>318</v>
      </c>
      <c r="B88" s="3">
        <v>31890</v>
      </c>
      <c r="C88" s="75">
        <v>1236</v>
      </c>
      <c r="D88" s="75">
        <v>1484</v>
      </c>
      <c r="E88" s="75">
        <v>560</v>
      </c>
      <c r="F88" s="2">
        <f t="shared" si="18"/>
        <v>1854</v>
      </c>
      <c r="G88" s="2">
        <f t="shared" si="19"/>
        <v>2472</v>
      </c>
      <c r="H88" s="2">
        <f t="shared" si="20"/>
        <v>2226</v>
      </c>
      <c r="I88" s="2">
        <f t="shared" si="21"/>
        <v>2968</v>
      </c>
      <c r="J88" s="2">
        <f t="shared" si="22"/>
        <v>840</v>
      </c>
      <c r="K88" s="2">
        <f t="shared" si="23"/>
        <v>1120</v>
      </c>
      <c r="L88" s="1">
        <f t="shared" si="12"/>
        <v>51205.614435942094</v>
      </c>
      <c r="M88" s="1">
        <f t="shared" si="13"/>
        <v>64444.040457286384</v>
      </c>
      <c r="N88" s="1">
        <f t="shared" si="14"/>
        <v>25110.174907257115</v>
      </c>
      <c r="O88" s="3">
        <f t="shared" si="15"/>
        <v>12253.161399916407</v>
      </c>
      <c r="P88" s="3">
        <f t="shared" si="16"/>
        <v>37674.218479061456</v>
      </c>
      <c r="Q88" s="3">
        <f t="shared" si="17"/>
        <v>37381.248543525093</v>
      </c>
      <c r="R88" s="3"/>
      <c r="S88" s="3"/>
    </row>
    <row r="89" spans="1:19" x14ac:dyDescent="0.25">
      <c r="A89" s="7">
        <v>321</v>
      </c>
      <c r="B89" s="3">
        <v>41490</v>
      </c>
      <c r="C89" s="75">
        <v>1208</v>
      </c>
      <c r="D89" s="75">
        <v>1459</v>
      </c>
      <c r="E89" s="75">
        <v>930</v>
      </c>
      <c r="F89" s="2">
        <f t="shared" si="18"/>
        <v>1812</v>
      </c>
      <c r="G89" s="2">
        <f t="shared" si="19"/>
        <v>2416</v>
      </c>
      <c r="H89" s="2">
        <f t="shared" si="20"/>
        <v>2188.5</v>
      </c>
      <c r="I89" s="2">
        <f t="shared" si="21"/>
        <v>2918</v>
      </c>
      <c r="J89" s="2">
        <f t="shared" si="22"/>
        <v>1395</v>
      </c>
      <c r="K89" s="2">
        <f t="shared" si="23"/>
        <v>1860</v>
      </c>
      <c r="L89" s="1">
        <f t="shared" si="12"/>
        <v>50351.96452337072</v>
      </c>
      <c r="M89" s="1">
        <f t="shared" si="13"/>
        <v>63290.490926108505</v>
      </c>
      <c r="N89" s="1">
        <f t="shared" si="14"/>
        <v>24773.018506609969</v>
      </c>
      <c r="O89" s="3">
        <f t="shared" si="15"/>
        <v>12132.598892587001</v>
      </c>
      <c r="P89" s="3">
        <f t="shared" si="16"/>
        <v>36926.898763402911</v>
      </c>
      <c r="Q89" s="3">
        <f t="shared" si="17"/>
        <v>36440.35940617288</v>
      </c>
      <c r="R89" s="3"/>
      <c r="S89" s="3"/>
    </row>
    <row r="90" spans="1:19" x14ac:dyDescent="0.25">
      <c r="A90" s="7">
        <v>323</v>
      </c>
      <c r="B90" s="3">
        <v>37980</v>
      </c>
      <c r="C90" s="75">
        <v>1448</v>
      </c>
      <c r="D90" s="75">
        <v>1734</v>
      </c>
      <c r="E90" s="75">
        <v>680</v>
      </c>
      <c r="F90" s="2">
        <f t="shared" si="18"/>
        <v>2172</v>
      </c>
      <c r="G90" s="2">
        <f t="shared" si="19"/>
        <v>2896</v>
      </c>
      <c r="H90" s="2">
        <f t="shared" si="20"/>
        <v>2601</v>
      </c>
      <c r="I90" s="2">
        <f t="shared" si="21"/>
        <v>3468</v>
      </c>
      <c r="J90" s="2">
        <f t="shared" si="22"/>
        <v>1020</v>
      </c>
      <c r="K90" s="2">
        <f t="shared" si="23"/>
        <v>1360</v>
      </c>
      <c r="L90" s="1">
        <f t="shared" si="12"/>
        <v>53560.183648419588</v>
      </c>
      <c r="M90" s="1">
        <f t="shared" si="13"/>
        <v>69069.2782106417</v>
      </c>
      <c r="N90" s="1">
        <f t="shared" si="14"/>
        <v>23028.136645679431</v>
      </c>
      <c r="O90" s="3">
        <f t="shared" si="15"/>
        <v>8005.1842051613912</v>
      </c>
      <c r="P90" s="3">
        <f t="shared" si="16"/>
        <v>37695.339878760475</v>
      </c>
      <c r="Q90" s="3">
        <f t="shared" si="17"/>
        <v>37339.590671323458</v>
      </c>
      <c r="R90" s="3"/>
      <c r="S90" s="3"/>
    </row>
    <row r="91" spans="1:19" x14ac:dyDescent="0.25">
      <c r="A91" s="7">
        <v>326</v>
      </c>
      <c r="B91" s="3">
        <v>35230</v>
      </c>
      <c r="C91" s="75">
        <v>1510</v>
      </c>
      <c r="D91" s="75">
        <v>1810</v>
      </c>
      <c r="E91" s="75">
        <v>950</v>
      </c>
      <c r="F91" s="2">
        <f t="shared" si="18"/>
        <v>2265</v>
      </c>
      <c r="G91" s="2">
        <f t="shared" si="19"/>
        <v>3020</v>
      </c>
      <c r="H91" s="2">
        <f t="shared" si="20"/>
        <v>2715</v>
      </c>
      <c r="I91" s="2">
        <f t="shared" si="21"/>
        <v>3620</v>
      </c>
      <c r="J91" s="2">
        <f t="shared" si="22"/>
        <v>1425</v>
      </c>
      <c r="K91" s="2">
        <f t="shared" si="23"/>
        <v>1900</v>
      </c>
      <c r="L91" s="1">
        <f t="shared" si="12"/>
        <v>53952.976377095205</v>
      </c>
      <c r="M91" s="1">
        <f t="shared" si="13"/>
        <v>70126.134380517411</v>
      </c>
      <c r="N91" s="1">
        <f t="shared" si="14"/>
        <v>22098.420497469015</v>
      </c>
      <c r="O91" s="3">
        <f t="shared" si="15"/>
        <v>6417.0226212650578</v>
      </c>
      <c r="P91" s="3">
        <f t="shared" si="16"/>
        <v>37282.815804459504</v>
      </c>
      <c r="Q91" s="3">
        <f t="shared" si="17"/>
        <v>36785.813235246038</v>
      </c>
      <c r="R91" s="3"/>
      <c r="S91" s="3"/>
    </row>
    <row r="92" spans="1:19" x14ac:dyDescent="0.25">
      <c r="A92" s="7">
        <v>329</v>
      </c>
      <c r="B92" s="3">
        <v>41080</v>
      </c>
      <c r="C92" s="75">
        <v>1615</v>
      </c>
      <c r="D92" s="75">
        <v>1954</v>
      </c>
      <c r="E92" s="75">
        <v>760</v>
      </c>
      <c r="F92" s="2">
        <f t="shared" si="18"/>
        <v>2422.5</v>
      </c>
      <c r="G92" s="2">
        <f t="shared" si="19"/>
        <v>3230</v>
      </c>
      <c r="H92" s="2">
        <f t="shared" si="20"/>
        <v>2931</v>
      </c>
      <c r="I92" s="2">
        <f t="shared" si="21"/>
        <v>3908</v>
      </c>
      <c r="J92" s="2">
        <f t="shared" si="22"/>
        <v>1140</v>
      </c>
      <c r="K92" s="2">
        <f t="shared" si="23"/>
        <v>1520</v>
      </c>
      <c r="L92" s="1">
        <f t="shared" si="12"/>
        <v>55030.486463083471</v>
      </c>
      <c r="M92" s="1">
        <f t="shared" si="13"/>
        <v>72328.268036280075</v>
      </c>
      <c r="N92" s="1">
        <f t="shared" si="14"/>
        <v>20803.726188172735</v>
      </c>
      <c r="O92" s="3">
        <f t="shared" si="15"/>
        <v>3874.7474864586302</v>
      </c>
      <c r="P92" s="3">
        <f t="shared" si="16"/>
        <v>37335.102834516067</v>
      </c>
      <c r="Q92" s="3">
        <f t="shared" si="17"/>
        <v>36937.500779145288</v>
      </c>
      <c r="R92" s="3"/>
      <c r="S92" s="3"/>
    </row>
    <row r="93" spans="1:19" x14ac:dyDescent="0.25">
      <c r="A93" s="7">
        <v>334</v>
      </c>
      <c r="B93" s="3">
        <v>45580</v>
      </c>
      <c r="C93" s="75">
        <v>1619</v>
      </c>
      <c r="D93" s="75">
        <v>1957</v>
      </c>
      <c r="E93" s="75">
        <v>1280</v>
      </c>
      <c r="F93" s="2">
        <f t="shared" si="18"/>
        <v>2428.5</v>
      </c>
      <c r="G93" s="2">
        <f t="shared" si="19"/>
        <v>3238</v>
      </c>
      <c r="H93" s="2">
        <f t="shared" si="20"/>
        <v>2935.5</v>
      </c>
      <c r="I93" s="2">
        <f t="shared" si="21"/>
        <v>3914</v>
      </c>
      <c r="J93" s="2">
        <f t="shared" si="22"/>
        <v>1920</v>
      </c>
      <c r="K93" s="2">
        <f t="shared" si="23"/>
        <v>2560</v>
      </c>
      <c r="L93" s="1">
        <f t="shared" si="12"/>
        <v>54562.945313522468</v>
      </c>
      <c r="M93" s="1">
        <f t="shared" si="13"/>
        <v>71903.569689377153</v>
      </c>
      <c r="N93" s="1">
        <f t="shared" si="14"/>
        <v>20267.350968755538</v>
      </c>
      <c r="O93" s="3">
        <f t="shared" si="15"/>
        <v>3312.380999843303</v>
      </c>
      <c r="P93" s="3">
        <f t="shared" si="16"/>
        <v>36552.67537072752</v>
      </c>
      <c r="Q93" s="3">
        <f t="shared" si="17"/>
        <v>35883.029803787264</v>
      </c>
      <c r="R93" s="3"/>
      <c r="S93" s="3"/>
    </row>
    <row r="94" spans="1:19" x14ac:dyDescent="0.25">
      <c r="A94" s="7">
        <v>335</v>
      </c>
      <c r="B94" s="3">
        <v>44660</v>
      </c>
      <c r="C94" s="75">
        <v>1624</v>
      </c>
      <c r="D94" s="75">
        <v>1973</v>
      </c>
      <c r="E94" s="75">
        <v>1440</v>
      </c>
      <c r="F94" s="2">
        <f t="shared" si="18"/>
        <v>2436</v>
      </c>
      <c r="G94" s="2">
        <f t="shared" si="19"/>
        <v>3248</v>
      </c>
      <c r="H94" s="2">
        <f t="shared" si="20"/>
        <v>2959.5</v>
      </c>
      <c r="I94" s="2">
        <f t="shared" si="21"/>
        <v>3946</v>
      </c>
      <c r="J94" s="2">
        <f t="shared" si="22"/>
        <v>2160</v>
      </c>
      <c r="K94" s="2">
        <f t="shared" si="23"/>
        <v>2880</v>
      </c>
      <c r="L94" s="1">
        <f t="shared" si="12"/>
        <v>54278.954248308466</v>
      </c>
      <c r="M94" s="1">
        <f t="shared" si="13"/>
        <v>71673.132127485747</v>
      </c>
      <c r="N94" s="1">
        <f t="shared" si="14"/>
        <v>19791.186308495609</v>
      </c>
      <c r="O94" s="3">
        <f t="shared" si="15"/>
        <v>2697.596247860015</v>
      </c>
      <c r="P94" s="3">
        <f t="shared" si="16"/>
        <v>36131.425106323404</v>
      </c>
      <c r="Q94" s="3">
        <f t="shared" si="17"/>
        <v>35378.073843515616</v>
      </c>
      <c r="R94" s="3"/>
      <c r="S94" s="3"/>
    </row>
    <row r="95" spans="1:19" x14ac:dyDescent="0.25">
      <c r="A95" s="7">
        <v>337</v>
      </c>
      <c r="B95" s="3">
        <v>43720</v>
      </c>
      <c r="C95" s="75">
        <v>1320</v>
      </c>
      <c r="D95" s="75">
        <v>1583</v>
      </c>
      <c r="E95" s="75">
        <v>540</v>
      </c>
      <c r="F95" s="2">
        <f t="shared" si="18"/>
        <v>1980</v>
      </c>
      <c r="G95" s="2">
        <f t="shared" si="19"/>
        <v>2640</v>
      </c>
      <c r="H95" s="2">
        <f t="shared" si="20"/>
        <v>2374.5</v>
      </c>
      <c r="I95" s="2">
        <f t="shared" si="21"/>
        <v>3166</v>
      </c>
      <c r="J95" s="2">
        <f t="shared" si="22"/>
        <v>810</v>
      </c>
      <c r="K95" s="2">
        <f t="shared" si="23"/>
        <v>1080</v>
      </c>
      <c r="L95" s="1">
        <f t="shared" si="12"/>
        <v>52210.21379229107</v>
      </c>
      <c r="M95" s="1">
        <f t="shared" si="13"/>
        <v>66348.338669454868</v>
      </c>
      <c r="N95" s="1">
        <f t="shared" si="14"/>
        <v>24357.363590248337</v>
      </c>
      <c r="O95" s="3">
        <f t="shared" si="15"/>
        <v>10642.638265369404</v>
      </c>
      <c r="P95" s="3">
        <f t="shared" si="16"/>
        <v>37789.582191574344</v>
      </c>
      <c r="Q95" s="3">
        <f t="shared" si="17"/>
        <v>37507.075468021423</v>
      </c>
      <c r="R95" s="3"/>
      <c r="S95" s="3"/>
    </row>
    <row r="96" spans="1:19" x14ac:dyDescent="0.25">
      <c r="A96" s="7">
        <v>346</v>
      </c>
      <c r="B96" s="3">
        <v>45820</v>
      </c>
      <c r="C96" s="75">
        <v>1954</v>
      </c>
      <c r="D96" s="75">
        <v>2378</v>
      </c>
      <c r="E96" s="75">
        <v>810</v>
      </c>
      <c r="F96" s="2">
        <f t="shared" si="18"/>
        <v>2931</v>
      </c>
      <c r="G96" s="2">
        <f t="shared" si="19"/>
        <v>3908</v>
      </c>
      <c r="H96" s="2">
        <f t="shared" si="20"/>
        <v>3567</v>
      </c>
      <c r="I96" s="2">
        <f t="shared" si="21"/>
        <v>4756</v>
      </c>
      <c r="J96" s="2">
        <f t="shared" si="22"/>
        <v>1215</v>
      </c>
      <c r="K96" s="2">
        <f t="shared" si="23"/>
        <v>1620</v>
      </c>
      <c r="L96" s="1">
        <f t="shared" si="12"/>
        <v>58524.088117643536</v>
      </c>
      <c r="M96" s="1">
        <f t="shared" si="13"/>
        <v>79452.79721611178</v>
      </c>
      <c r="N96" s="1">
        <f t="shared" si="14"/>
        <v>16992.967886792445</v>
      </c>
      <c r="O96" s="3">
        <f t="shared" si="15"/>
        <v>-3609.4432455904371</v>
      </c>
      <c r="P96" s="3">
        <f t="shared" si="16"/>
        <v>37171.618933845944</v>
      </c>
      <c r="Q96" s="3">
        <f t="shared" si="17"/>
        <v>36747.85884851656</v>
      </c>
      <c r="R96" s="3"/>
      <c r="S96" s="3"/>
    </row>
    <row r="97" spans="1:19" x14ac:dyDescent="0.25">
      <c r="A97" s="7">
        <v>350</v>
      </c>
      <c r="B97" s="3">
        <v>40350</v>
      </c>
      <c r="C97" s="75">
        <v>1886</v>
      </c>
      <c r="D97" s="75">
        <v>2228</v>
      </c>
      <c r="E97" s="75">
        <v>1530</v>
      </c>
      <c r="F97" s="2">
        <f t="shared" si="18"/>
        <v>2829</v>
      </c>
      <c r="G97" s="2">
        <f t="shared" si="19"/>
        <v>3772</v>
      </c>
      <c r="H97" s="2">
        <f t="shared" si="20"/>
        <v>3342</v>
      </c>
      <c r="I97" s="2">
        <f t="shared" si="21"/>
        <v>4456</v>
      </c>
      <c r="J97" s="2">
        <f t="shared" si="22"/>
        <v>2295</v>
      </c>
      <c r="K97" s="2">
        <f t="shared" si="23"/>
        <v>3060</v>
      </c>
      <c r="L97" s="1">
        <f t="shared" si="12"/>
        <v>58184.880639086892</v>
      </c>
      <c r="M97" s="1">
        <f t="shared" si="13"/>
        <v>78385.262092367906</v>
      </c>
      <c r="N97" s="1">
        <f t="shared" si="14"/>
        <v>18681.651413329415</v>
      </c>
      <c r="O97" s="3">
        <f t="shared" si="15"/>
        <v>-621.19635914706009</v>
      </c>
      <c r="P97" s="3">
        <f t="shared" si="16"/>
        <v>37184.063469072615</v>
      </c>
      <c r="Q97" s="3">
        <f t="shared" si="17"/>
        <v>36383.627752339344</v>
      </c>
      <c r="R97" s="3"/>
      <c r="S97" s="3"/>
    </row>
    <row r="98" spans="1:19" x14ac:dyDescent="0.25">
      <c r="A98" s="7">
        <v>353</v>
      </c>
      <c r="B98" s="3">
        <v>21300</v>
      </c>
      <c r="C98" s="75">
        <v>1397</v>
      </c>
      <c r="D98" s="75">
        <v>1686</v>
      </c>
      <c r="E98" s="75">
        <v>850</v>
      </c>
      <c r="F98" s="2">
        <f t="shared" si="18"/>
        <v>2095.5</v>
      </c>
      <c r="G98" s="2">
        <f t="shared" si="19"/>
        <v>2794</v>
      </c>
      <c r="H98" s="2">
        <f t="shared" si="20"/>
        <v>2529</v>
      </c>
      <c r="I98" s="2">
        <f t="shared" si="21"/>
        <v>3372</v>
      </c>
      <c r="J98" s="2">
        <f t="shared" si="22"/>
        <v>1275</v>
      </c>
      <c r="K98" s="2">
        <f t="shared" si="23"/>
        <v>1700</v>
      </c>
      <c r="L98" s="1">
        <f t="shared" si="12"/>
        <v>52575.29239336992</v>
      </c>
      <c r="M98" s="1">
        <f t="shared" si="13"/>
        <v>67538.141221701604</v>
      </c>
      <c r="N98" s="1">
        <f t="shared" si="14"/>
        <v>23005.351399690237</v>
      </c>
      <c r="O98" s="3">
        <f t="shared" si="15"/>
        <v>8398.2592343422421</v>
      </c>
      <c r="P98" s="3">
        <f t="shared" si="16"/>
        <v>37167.757055741968</v>
      </c>
      <c r="Q98" s="3">
        <f t="shared" si="17"/>
        <v>36723.070546445706</v>
      </c>
      <c r="R98" s="3"/>
      <c r="S98" s="3"/>
    </row>
    <row r="99" spans="1:19" x14ac:dyDescent="0.25">
      <c r="A99" s="7">
        <v>359</v>
      </c>
      <c r="B99" s="3">
        <v>27310</v>
      </c>
      <c r="C99" s="75">
        <v>1015</v>
      </c>
      <c r="D99" s="75">
        <v>1216</v>
      </c>
      <c r="E99" s="75">
        <v>460</v>
      </c>
      <c r="F99" s="2">
        <f t="shared" si="18"/>
        <v>1522.5</v>
      </c>
      <c r="G99" s="2">
        <f t="shared" si="19"/>
        <v>2030</v>
      </c>
      <c r="H99" s="2">
        <f t="shared" si="20"/>
        <v>1824</v>
      </c>
      <c r="I99" s="2">
        <f t="shared" si="21"/>
        <v>2432</v>
      </c>
      <c r="J99" s="2">
        <f t="shared" si="22"/>
        <v>690</v>
      </c>
      <c r="K99" s="2">
        <f t="shared" si="23"/>
        <v>920</v>
      </c>
      <c r="L99" s="1">
        <f t="shared" si="12"/>
        <v>48852.825087933285</v>
      </c>
      <c r="M99" s="1">
        <f t="shared" si="13"/>
        <v>59724.186262419091</v>
      </c>
      <c r="N99" s="1">
        <f t="shared" si="14"/>
        <v>27446.336942472881</v>
      </c>
      <c r="O99" s="3">
        <f t="shared" si="15"/>
        <v>16911.209971498291</v>
      </c>
      <c r="P99" s="3">
        <f t="shared" si="16"/>
        <v>37740.810037828327</v>
      </c>
      <c r="Q99" s="3">
        <f t="shared" si="17"/>
        <v>37500.156162209169</v>
      </c>
      <c r="R99" s="3"/>
      <c r="S99" s="3"/>
    </row>
    <row r="100" spans="1:19" x14ac:dyDescent="0.25">
      <c r="A100" s="7">
        <v>361</v>
      </c>
      <c r="B100" s="3">
        <v>34190</v>
      </c>
      <c r="C100" s="75">
        <v>1759</v>
      </c>
      <c r="D100" s="75">
        <v>2095</v>
      </c>
      <c r="E100" s="75">
        <v>980</v>
      </c>
      <c r="F100" s="2">
        <f t="shared" si="18"/>
        <v>2638.5</v>
      </c>
      <c r="G100" s="2">
        <f t="shared" si="19"/>
        <v>3518</v>
      </c>
      <c r="H100" s="2">
        <f t="shared" si="20"/>
        <v>3142.5</v>
      </c>
      <c r="I100" s="2">
        <f t="shared" si="21"/>
        <v>4190</v>
      </c>
      <c r="J100" s="2">
        <f t="shared" si="22"/>
        <v>1470</v>
      </c>
      <c r="K100" s="2">
        <f t="shared" si="23"/>
        <v>1960</v>
      </c>
      <c r="L100" s="1">
        <f t="shared" si="12"/>
        <v>56984.1393698955</v>
      </c>
      <c r="M100" s="1">
        <f t="shared" si="13"/>
        <v>75824.261838782724</v>
      </c>
      <c r="N100" s="1">
        <f t="shared" si="14"/>
        <v>19993.448640982155</v>
      </c>
      <c r="O100" s="3">
        <f t="shared" si="15"/>
        <v>1842.8803809560279</v>
      </c>
      <c r="P100" s="3">
        <f t="shared" si="16"/>
        <v>37631.319513819653</v>
      </c>
      <c r="Q100" s="3">
        <f t="shared" si="17"/>
        <v>37118.622126631017</v>
      </c>
      <c r="R100" s="3"/>
      <c r="S100" s="3"/>
    </row>
    <row r="101" spans="1:19" x14ac:dyDescent="0.25">
      <c r="A101" s="7">
        <v>362</v>
      </c>
      <c r="B101" s="3">
        <v>35600</v>
      </c>
      <c r="C101" s="75">
        <v>1219</v>
      </c>
      <c r="D101" s="75">
        <v>1468</v>
      </c>
      <c r="E101" s="75">
        <v>850</v>
      </c>
      <c r="F101" s="2">
        <f t="shared" si="18"/>
        <v>1828.5</v>
      </c>
      <c r="G101" s="2">
        <f t="shared" si="19"/>
        <v>2438</v>
      </c>
      <c r="H101" s="2">
        <f t="shared" si="20"/>
        <v>2202</v>
      </c>
      <c r="I101" s="2">
        <f t="shared" si="21"/>
        <v>2936</v>
      </c>
      <c r="J101" s="2">
        <f t="shared" si="22"/>
        <v>1275</v>
      </c>
      <c r="K101" s="2">
        <f t="shared" si="23"/>
        <v>1700</v>
      </c>
      <c r="L101" s="1">
        <f t="shared" si="12"/>
        <v>50633.175737978578</v>
      </c>
      <c r="M101" s="1">
        <f t="shared" si="13"/>
        <v>63689.519848026051</v>
      </c>
      <c r="N101" s="1">
        <f t="shared" si="14"/>
        <v>24858.438212313744</v>
      </c>
      <c r="O101" s="3">
        <f t="shared" si="15"/>
        <v>12140.044796696397</v>
      </c>
      <c r="P101" s="3">
        <f t="shared" si="16"/>
        <v>37132.145118634842</v>
      </c>
      <c r="Q101" s="3">
        <f t="shared" si="17"/>
        <v>36687.458609338573</v>
      </c>
      <c r="R101" s="3"/>
      <c r="S101" s="3"/>
    </row>
    <row r="102" spans="1:19" x14ac:dyDescent="0.25">
      <c r="A102" s="7">
        <v>366</v>
      </c>
      <c r="B102" s="3">
        <v>36690</v>
      </c>
      <c r="C102" s="75">
        <v>1514</v>
      </c>
      <c r="D102" s="75">
        <v>1837</v>
      </c>
      <c r="E102" s="75">
        <v>1130</v>
      </c>
      <c r="F102" s="2">
        <f t="shared" si="18"/>
        <v>2271</v>
      </c>
      <c r="G102" s="2">
        <f t="shared" si="19"/>
        <v>3028</v>
      </c>
      <c r="H102" s="2">
        <f t="shared" si="20"/>
        <v>2755.5</v>
      </c>
      <c r="I102" s="2">
        <f t="shared" si="21"/>
        <v>3674</v>
      </c>
      <c r="J102" s="2">
        <f t="shared" si="22"/>
        <v>1695</v>
      </c>
      <c r="K102" s="2">
        <f t="shared" si="23"/>
        <v>2260</v>
      </c>
      <c r="L102" s="1">
        <f t="shared" si="12"/>
        <v>53425.324159801159</v>
      </c>
      <c r="M102" s="1">
        <f t="shared" si="13"/>
        <v>69641.324965881446</v>
      </c>
      <c r="N102" s="1">
        <f t="shared" si="14"/>
        <v>21294.004072733755</v>
      </c>
      <c r="O102" s="3">
        <f t="shared" si="15"/>
        <v>5378.684791746643</v>
      </c>
      <c r="P102" s="3">
        <f t="shared" si="16"/>
        <v>36618.151876656419</v>
      </c>
      <c r="Q102" s="3">
        <f t="shared" si="17"/>
        <v>36026.980399591979</v>
      </c>
      <c r="R102" s="3"/>
      <c r="S102" s="3"/>
    </row>
    <row r="103" spans="1:19" x14ac:dyDescent="0.25">
      <c r="A103" s="7">
        <v>373</v>
      </c>
      <c r="B103" s="3">
        <v>21650</v>
      </c>
      <c r="C103" s="75">
        <v>1876</v>
      </c>
      <c r="D103" s="75">
        <v>2254</v>
      </c>
      <c r="E103" s="75">
        <v>1340</v>
      </c>
      <c r="F103" s="2">
        <f t="shared" si="18"/>
        <v>2814</v>
      </c>
      <c r="G103" s="2">
        <f t="shared" si="19"/>
        <v>3752</v>
      </c>
      <c r="H103" s="2">
        <f t="shared" si="20"/>
        <v>3381</v>
      </c>
      <c r="I103" s="2">
        <f t="shared" si="21"/>
        <v>4508</v>
      </c>
      <c r="J103" s="2">
        <f t="shared" si="22"/>
        <v>2010</v>
      </c>
      <c r="K103" s="2">
        <f t="shared" si="23"/>
        <v>2680</v>
      </c>
      <c r="L103" s="1">
        <f t="shared" si="12"/>
        <v>57611.845348735857</v>
      </c>
      <c r="M103" s="1">
        <f t="shared" si="13"/>
        <v>77705.119795371691</v>
      </c>
      <c r="N103" s="1">
        <f t="shared" si="14"/>
        <v>17990.465480573112</v>
      </c>
      <c r="O103" s="3">
        <f t="shared" si="15"/>
        <v>-1537.6399409538044</v>
      </c>
      <c r="P103" s="3">
        <f t="shared" si="16"/>
        <v>36817.535699209453</v>
      </c>
      <c r="Q103" s="3">
        <f t="shared" si="17"/>
        <v>36116.500496318869</v>
      </c>
      <c r="R103" s="3"/>
      <c r="S103" s="3"/>
    </row>
    <row r="104" spans="1:19" x14ac:dyDescent="0.25">
      <c r="A104" s="7">
        <v>374</v>
      </c>
      <c r="B104" s="3">
        <v>31940</v>
      </c>
      <c r="C104" s="75">
        <v>1909</v>
      </c>
      <c r="D104" s="75">
        <v>2306</v>
      </c>
      <c r="E104" s="75">
        <v>820</v>
      </c>
      <c r="F104" s="2">
        <f t="shared" si="18"/>
        <v>2863.5</v>
      </c>
      <c r="G104" s="2">
        <f t="shared" si="19"/>
        <v>3818</v>
      </c>
      <c r="H104" s="2">
        <f t="shared" si="20"/>
        <v>3459</v>
      </c>
      <c r="I104" s="2">
        <f t="shared" si="21"/>
        <v>4612</v>
      </c>
      <c r="J104" s="2">
        <f t="shared" si="22"/>
        <v>1230</v>
      </c>
      <c r="K104" s="2">
        <f t="shared" si="23"/>
        <v>1640</v>
      </c>
      <c r="L104" s="1">
        <f t="shared" si="12"/>
        <v>58315.261141460323</v>
      </c>
      <c r="M104" s="1">
        <f t="shared" si="13"/>
        <v>78761.988710025253</v>
      </c>
      <c r="N104" s="1">
        <f t="shared" si="14"/>
        <v>17889.9128532676</v>
      </c>
      <c r="O104" s="3">
        <f t="shared" si="15"/>
        <v>-2088.7078663602056</v>
      </c>
      <c r="P104" s="3">
        <f t="shared" si="16"/>
        <v>37439.541881574303</v>
      </c>
      <c r="Q104" s="3">
        <f t="shared" si="17"/>
        <v>37010.550190253205</v>
      </c>
      <c r="R104" s="3"/>
      <c r="S104" s="3"/>
    </row>
    <row r="105" spans="1:19" x14ac:dyDescent="0.25">
      <c r="A105" s="7">
        <v>378</v>
      </c>
      <c r="B105" s="3">
        <v>39200</v>
      </c>
      <c r="C105" s="75">
        <v>1412</v>
      </c>
      <c r="D105" s="75">
        <v>1699</v>
      </c>
      <c r="E105" s="75">
        <v>680</v>
      </c>
      <c r="F105" s="2">
        <f t="shared" si="18"/>
        <v>2118</v>
      </c>
      <c r="G105" s="2">
        <f t="shared" si="19"/>
        <v>2824</v>
      </c>
      <c r="H105" s="2">
        <f t="shared" si="20"/>
        <v>2548.5</v>
      </c>
      <c r="I105" s="2">
        <f t="shared" si="21"/>
        <v>3398</v>
      </c>
      <c r="J105" s="2">
        <f t="shared" si="22"/>
        <v>1020</v>
      </c>
      <c r="K105" s="2">
        <f t="shared" si="23"/>
        <v>1360</v>
      </c>
      <c r="L105" s="1">
        <f t="shared" si="12"/>
        <v>53009.890877941289</v>
      </c>
      <c r="M105" s="1">
        <f t="shared" si="13"/>
        <v>68133.400216240756</v>
      </c>
      <c r="N105" s="1">
        <f t="shared" si="14"/>
        <v>23166.660549768614</v>
      </c>
      <c r="O105" s="3">
        <f t="shared" si="15"/>
        <v>8446.9395598953979</v>
      </c>
      <c r="P105" s="3">
        <f t="shared" si="16"/>
        <v>37530.632332204827</v>
      </c>
      <c r="Q105" s="3">
        <f t="shared" si="17"/>
        <v>37174.88312476781</v>
      </c>
      <c r="R105" s="3"/>
      <c r="S105" s="3"/>
    </row>
    <row r="106" spans="1:19" x14ac:dyDescent="0.25">
      <c r="A106" s="7">
        <v>383</v>
      </c>
      <c r="B106" s="3">
        <v>23090</v>
      </c>
      <c r="C106" s="75">
        <v>1454</v>
      </c>
      <c r="D106" s="75">
        <v>1737</v>
      </c>
      <c r="E106" s="75">
        <v>870</v>
      </c>
      <c r="F106" s="2">
        <f t="shared" si="18"/>
        <v>2181</v>
      </c>
      <c r="G106" s="2">
        <f t="shared" si="19"/>
        <v>2908</v>
      </c>
      <c r="H106" s="2">
        <f t="shared" si="20"/>
        <v>2605.5</v>
      </c>
      <c r="I106" s="2">
        <f t="shared" si="21"/>
        <v>3474</v>
      </c>
      <c r="J106" s="2">
        <f t="shared" si="22"/>
        <v>1305</v>
      </c>
      <c r="K106" s="2">
        <f t="shared" si="23"/>
        <v>1740</v>
      </c>
      <c r="L106" s="1">
        <f t="shared" si="12"/>
        <v>53502.192698299274</v>
      </c>
      <c r="M106" s="1">
        <f t="shared" si="13"/>
        <v>69075.551464508491</v>
      </c>
      <c r="N106" s="1">
        <f t="shared" si="14"/>
        <v>22879.890224373878</v>
      </c>
      <c r="O106" s="3">
        <f t="shared" si="15"/>
        <v>7830.9465166577056</v>
      </c>
      <c r="P106" s="3">
        <f t="shared" si="16"/>
        <v>37473.684210810352</v>
      </c>
      <c r="Q106" s="3">
        <f t="shared" si="17"/>
        <v>37018.534489530648</v>
      </c>
      <c r="R106" s="3"/>
      <c r="S106" s="3"/>
    </row>
    <row r="107" spans="1:19" x14ac:dyDescent="0.25">
      <c r="A107" s="7">
        <v>387</v>
      </c>
      <c r="B107" s="3">
        <v>39420</v>
      </c>
      <c r="C107" s="75">
        <v>1415</v>
      </c>
      <c r="D107" s="75">
        <v>1697</v>
      </c>
      <c r="E107" s="75">
        <v>1200</v>
      </c>
      <c r="F107" s="2">
        <f t="shared" si="18"/>
        <v>2122.5</v>
      </c>
      <c r="G107" s="2">
        <f t="shared" si="19"/>
        <v>2830</v>
      </c>
      <c r="H107" s="2">
        <f t="shared" si="20"/>
        <v>2545.5</v>
      </c>
      <c r="I107" s="2">
        <f t="shared" si="21"/>
        <v>3394</v>
      </c>
      <c r="J107" s="2">
        <f t="shared" si="22"/>
        <v>1800</v>
      </c>
      <c r="K107" s="2">
        <f t="shared" si="23"/>
        <v>2400</v>
      </c>
      <c r="L107" s="1">
        <f t="shared" si="12"/>
        <v>52596.855183713837</v>
      </c>
      <c r="M107" s="1">
        <f t="shared" si="13"/>
        <v>67752.496624006846</v>
      </c>
      <c r="N107" s="1">
        <f t="shared" si="14"/>
        <v>22738.82026501303</v>
      </c>
      <c r="O107" s="3">
        <f t="shared" si="15"/>
        <v>8036.4267866052296</v>
      </c>
      <c r="P107" s="3">
        <f t="shared" si="16"/>
        <v>36813.421024414332</v>
      </c>
      <c r="Q107" s="3">
        <f t="shared" si="17"/>
        <v>36185.628305407845</v>
      </c>
      <c r="R107" s="3"/>
      <c r="S107" s="3"/>
    </row>
    <row r="108" spans="1:19" x14ac:dyDescent="0.25">
      <c r="A108" s="7">
        <v>389</v>
      </c>
      <c r="B108" s="3">
        <v>33890</v>
      </c>
      <c r="C108" s="75">
        <v>1339</v>
      </c>
      <c r="D108" s="75">
        <v>1589</v>
      </c>
      <c r="E108" s="75">
        <v>1050</v>
      </c>
      <c r="F108" s="2">
        <f t="shared" si="18"/>
        <v>2008.5</v>
      </c>
      <c r="G108" s="2">
        <f t="shared" si="19"/>
        <v>2678</v>
      </c>
      <c r="H108" s="2">
        <f t="shared" si="20"/>
        <v>2383.5</v>
      </c>
      <c r="I108" s="2">
        <f t="shared" si="21"/>
        <v>3178</v>
      </c>
      <c r="J108" s="2">
        <f t="shared" si="22"/>
        <v>1575</v>
      </c>
      <c r="K108" s="2">
        <f t="shared" si="23"/>
        <v>2100</v>
      </c>
      <c r="L108" s="1">
        <f t="shared" si="12"/>
        <v>52183.134850220566</v>
      </c>
      <c r="M108" s="1">
        <f t="shared" si="13"/>
        <v>66524.763040010221</v>
      </c>
      <c r="N108" s="1">
        <f t="shared" si="14"/>
        <v>24074.798801155754</v>
      </c>
      <c r="O108" s="3">
        <f t="shared" si="15"/>
        <v>10308.09094188056</v>
      </c>
      <c r="P108" s="3">
        <f t="shared" si="16"/>
        <v>37292.188031300262</v>
      </c>
      <c r="Q108" s="3">
        <f t="shared" si="17"/>
        <v>36742.869402169585</v>
      </c>
      <c r="R108" s="3"/>
      <c r="S108" s="3"/>
    </row>
    <row r="109" spans="1:19" x14ac:dyDescent="0.25">
      <c r="A109" s="7">
        <v>391</v>
      </c>
      <c r="B109" s="3">
        <v>38600</v>
      </c>
      <c r="C109" s="75">
        <v>1509</v>
      </c>
      <c r="D109" s="75">
        <v>1799</v>
      </c>
      <c r="E109" s="75">
        <v>960</v>
      </c>
      <c r="F109" s="2">
        <f t="shared" si="18"/>
        <v>2263.5</v>
      </c>
      <c r="G109" s="2">
        <f t="shared" si="19"/>
        <v>3018</v>
      </c>
      <c r="H109" s="2">
        <f t="shared" si="20"/>
        <v>2698.5</v>
      </c>
      <c r="I109" s="2">
        <f t="shared" si="21"/>
        <v>3598</v>
      </c>
      <c r="J109" s="2">
        <f t="shared" si="22"/>
        <v>1440</v>
      </c>
      <c r="K109" s="2">
        <f t="shared" si="23"/>
        <v>1920</v>
      </c>
      <c r="L109" s="1">
        <f t="shared" si="12"/>
        <v>54100.983689237808</v>
      </c>
      <c r="M109" s="1">
        <f t="shared" si="13"/>
        <v>70263.430991995512</v>
      </c>
      <c r="N109" s="1">
        <f t="shared" si="14"/>
        <v>22352.439823335946</v>
      </c>
      <c r="O109" s="3">
        <f t="shared" si="15"/>
        <v>6766.3432601917948</v>
      </c>
      <c r="P109" s="3">
        <f t="shared" si="16"/>
        <v>37436.302211274909</v>
      </c>
      <c r="Q109" s="3">
        <f t="shared" si="17"/>
        <v>36934.068036069722</v>
      </c>
      <c r="R109" s="3"/>
      <c r="S109" s="3"/>
    </row>
    <row r="110" spans="1:19" x14ac:dyDescent="0.25">
      <c r="A110" s="7">
        <v>395</v>
      </c>
      <c r="B110" s="3">
        <v>36740</v>
      </c>
      <c r="C110" s="75">
        <v>1209</v>
      </c>
      <c r="D110" s="75">
        <v>1464</v>
      </c>
      <c r="E110" s="75">
        <v>600</v>
      </c>
      <c r="F110" s="2">
        <f t="shared" si="18"/>
        <v>1813.5</v>
      </c>
      <c r="G110" s="2">
        <f t="shared" si="19"/>
        <v>2418</v>
      </c>
      <c r="H110" s="2">
        <f t="shared" si="20"/>
        <v>2196</v>
      </c>
      <c r="I110" s="2">
        <f t="shared" si="21"/>
        <v>2928</v>
      </c>
      <c r="J110" s="2">
        <f t="shared" si="22"/>
        <v>900</v>
      </c>
      <c r="K110" s="2">
        <f t="shared" si="23"/>
        <v>1200</v>
      </c>
      <c r="L110" s="1">
        <f t="shared" si="12"/>
        <v>50642.745063490751</v>
      </c>
      <c r="M110" s="1">
        <f t="shared" si="13"/>
        <v>63591.982166893045</v>
      </c>
      <c r="N110" s="1">
        <f t="shared" si="14"/>
        <v>25009.769567401941</v>
      </c>
      <c r="O110" s="3">
        <f t="shared" si="15"/>
        <v>12326.031174715417</v>
      </c>
      <c r="P110" s="3">
        <f t="shared" si="16"/>
        <v>37379.611600585209</v>
      </c>
      <c r="Q110" s="3">
        <f t="shared" si="17"/>
        <v>37065.715241081969</v>
      </c>
      <c r="R110" s="3"/>
      <c r="S110" s="3"/>
    </row>
    <row r="111" spans="1:19" x14ac:dyDescent="0.25">
      <c r="A111" s="7">
        <v>396</v>
      </c>
      <c r="B111" s="3">
        <v>27720</v>
      </c>
      <c r="C111" s="75">
        <v>1546</v>
      </c>
      <c r="D111" s="75">
        <v>1829</v>
      </c>
      <c r="E111" s="75">
        <v>380</v>
      </c>
      <c r="F111" s="2">
        <f t="shared" si="18"/>
        <v>2319</v>
      </c>
      <c r="G111" s="2">
        <f t="shared" si="19"/>
        <v>3092</v>
      </c>
      <c r="H111" s="2">
        <f t="shared" si="20"/>
        <v>2743.5</v>
      </c>
      <c r="I111" s="2">
        <f t="shared" si="21"/>
        <v>3658</v>
      </c>
      <c r="J111" s="2">
        <f t="shared" si="22"/>
        <v>570</v>
      </c>
      <c r="K111" s="2">
        <f t="shared" si="23"/>
        <v>760</v>
      </c>
      <c r="L111" s="1">
        <f t="shared" si="12"/>
        <v>55376.912414076345</v>
      </c>
      <c r="M111" s="1">
        <f t="shared" si="13"/>
        <v>71935.655641421225</v>
      </c>
      <c r="N111" s="1">
        <f t="shared" si="14"/>
        <v>22972.159951606034</v>
      </c>
      <c r="O111" s="3">
        <f t="shared" si="15"/>
        <v>7126.150716480598</v>
      </c>
      <c r="P111" s="3">
        <f t="shared" si="16"/>
        <v>38619.368159046076</v>
      </c>
      <c r="Q111" s="3">
        <f t="shared" si="17"/>
        <v>38420.567131360694</v>
      </c>
      <c r="R111" s="3"/>
      <c r="S111" s="3"/>
    </row>
    <row r="112" spans="1:19" x14ac:dyDescent="0.25">
      <c r="A112" s="7">
        <v>397</v>
      </c>
      <c r="B112" s="3">
        <v>32260</v>
      </c>
      <c r="C112" s="75">
        <v>1689</v>
      </c>
      <c r="D112" s="75">
        <v>2044</v>
      </c>
      <c r="E112" s="75">
        <v>1140</v>
      </c>
      <c r="F112" s="2">
        <f t="shared" si="18"/>
        <v>2533.5</v>
      </c>
      <c r="G112" s="2">
        <f t="shared" si="19"/>
        <v>3378</v>
      </c>
      <c r="H112" s="2">
        <f t="shared" si="20"/>
        <v>3066</v>
      </c>
      <c r="I112" s="2">
        <f t="shared" si="21"/>
        <v>4088</v>
      </c>
      <c r="J112" s="2">
        <f t="shared" si="22"/>
        <v>1710</v>
      </c>
      <c r="K112" s="2">
        <f t="shared" si="23"/>
        <v>2280</v>
      </c>
      <c r="L112" s="1">
        <f t="shared" si="12"/>
        <v>55451.183923348013</v>
      </c>
      <c r="M112" s="1">
        <f t="shared" si="13"/>
        <v>73541.55734571896</v>
      </c>
      <c r="N112" s="1">
        <f t="shared" si="14"/>
        <v>19652.093783319098</v>
      </c>
      <c r="O112" s="3">
        <f t="shared" si="15"/>
        <v>1943.3770656611521</v>
      </c>
      <c r="P112" s="3">
        <f t="shared" si="16"/>
        <v>36764.407417920884</v>
      </c>
      <c r="Q112" s="3">
        <f t="shared" si="17"/>
        <v>36168.004334864723</v>
      </c>
      <c r="R112" s="3"/>
      <c r="S112" s="3"/>
    </row>
    <row r="113" spans="1:19" x14ac:dyDescent="0.25">
      <c r="A113" s="7">
        <v>406</v>
      </c>
      <c r="B113" s="3">
        <v>46030</v>
      </c>
      <c r="C113" s="75">
        <v>1613</v>
      </c>
      <c r="D113" s="75">
        <v>1893</v>
      </c>
      <c r="E113" s="75">
        <v>1180</v>
      </c>
      <c r="F113" s="2">
        <f t="shared" si="18"/>
        <v>2419.5</v>
      </c>
      <c r="G113" s="2">
        <f t="shared" si="19"/>
        <v>3226</v>
      </c>
      <c r="H113" s="2">
        <f t="shared" si="20"/>
        <v>2839.5</v>
      </c>
      <c r="I113" s="2">
        <f t="shared" si="21"/>
        <v>3786</v>
      </c>
      <c r="J113" s="2">
        <f t="shared" si="22"/>
        <v>1770</v>
      </c>
      <c r="K113" s="2">
        <f t="shared" si="23"/>
        <v>2360</v>
      </c>
      <c r="L113" s="1">
        <f t="shared" si="12"/>
        <v>55583.745555182351</v>
      </c>
      <c r="M113" s="1">
        <f t="shared" si="13"/>
        <v>72860.105727049944</v>
      </c>
      <c r="N113" s="1">
        <f t="shared" si="14"/>
        <v>21906.895781295945</v>
      </c>
      <c r="O113" s="3">
        <f t="shared" si="15"/>
        <v>5506.4061792771063</v>
      </c>
      <c r="P113" s="3">
        <f t="shared" si="16"/>
        <v>37690.055876291728</v>
      </c>
      <c r="Q113" s="3">
        <f t="shared" si="17"/>
        <v>37072.726369268683</v>
      </c>
      <c r="R113" s="3"/>
      <c r="S113" s="3"/>
    </row>
    <row r="114" spans="1:19" x14ac:dyDescent="0.25">
      <c r="A114" s="7">
        <v>419</v>
      </c>
      <c r="B114" s="3">
        <v>43860</v>
      </c>
      <c r="C114" s="75">
        <v>1280</v>
      </c>
      <c r="D114" s="75">
        <v>1530</v>
      </c>
      <c r="E114" s="75">
        <v>1240</v>
      </c>
      <c r="F114" s="2">
        <f t="shared" si="18"/>
        <v>1920</v>
      </c>
      <c r="G114" s="2">
        <f t="shared" si="19"/>
        <v>2560</v>
      </c>
      <c r="H114" s="2">
        <f t="shared" si="20"/>
        <v>2295</v>
      </c>
      <c r="I114" s="2">
        <f t="shared" si="21"/>
        <v>3060</v>
      </c>
      <c r="J114" s="2">
        <f t="shared" si="22"/>
        <v>1860</v>
      </c>
      <c r="K114" s="2">
        <f t="shared" si="23"/>
        <v>2480</v>
      </c>
      <c r="L114" s="1">
        <f t="shared" si="12"/>
        <v>51110.86298137519</v>
      </c>
      <c r="M114" s="1">
        <f t="shared" si="13"/>
        <v>64820.559831958264</v>
      </c>
      <c r="N114" s="1">
        <f t="shared" si="14"/>
        <v>24145.619859746788</v>
      </c>
      <c r="O114" s="3">
        <f t="shared" si="15"/>
        <v>10890.073588701453</v>
      </c>
      <c r="P114" s="3">
        <f t="shared" si="16"/>
        <v>36752.446987818745</v>
      </c>
      <c r="Q114" s="3">
        <f t="shared" si="17"/>
        <v>36103.727844845373</v>
      </c>
      <c r="R114" s="3"/>
      <c r="S114" s="3"/>
    </row>
    <row r="115" spans="1:19" x14ac:dyDescent="0.25">
      <c r="A115" s="7">
        <v>428</v>
      </c>
      <c r="B115" s="3">
        <v>33240</v>
      </c>
      <c r="C115" s="75">
        <v>1709</v>
      </c>
      <c r="D115" s="75">
        <v>2042</v>
      </c>
      <c r="E115" s="75">
        <v>430</v>
      </c>
      <c r="F115" s="2">
        <f t="shared" si="18"/>
        <v>2563.5</v>
      </c>
      <c r="G115" s="2">
        <f t="shared" si="19"/>
        <v>3418</v>
      </c>
      <c r="H115" s="2">
        <f t="shared" si="20"/>
        <v>3063</v>
      </c>
      <c r="I115" s="2">
        <f t="shared" si="21"/>
        <v>4084</v>
      </c>
      <c r="J115" s="2">
        <f t="shared" si="22"/>
        <v>645</v>
      </c>
      <c r="K115" s="2">
        <f t="shared" si="23"/>
        <v>860</v>
      </c>
      <c r="L115" s="1">
        <f t="shared" si="12"/>
        <v>56871.369036974269</v>
      </c>
      <c r="M115" s="1">
        <f t="shared" si="13"/>
        <v>75175.95647263556</v>
      </c>
      <c r="N115" s="1">
        <f t="shared" si="14"/>
        <v>20875.39239512042</v>
      </c>
      <c r="O115" s="3">
        <f t="shared" si="15"/>
        <v>3184.0031889278825</v>
      </c>
      <c r="P115" s="3">
        <f t="shared" si="16"/>
        <v>38341.822543668954</v>
      </c>
      <c r="Q115" s="3">
        <f t="shared" si="17"/>
        <v>38116.863486024966</v>
      </c>
      <c r="R115" s="3"/>
      <c r="S115" s="3"/>
    </row>
    <row r="116" spans="1:19" x14ac:dyDescent="0.25">
      <c r="A116" s="7">
        <v>439</v>
      </c>
      <c r="B116" s="3">
        <v>40000</v>
      </c>
      <c r="C116" s="75">
        <v>1297</v>
      </c>
      <c r="D116" s="75">
        <v>1561</v>
      </c>
      <c r="E116" s="75">
        <v>1070</v>
      </c>
      <c r="F116" s="2">
        <f t="shared" si="18"/>
        <v>1945.5</v>
      </c>
      <c r="G116" s="2">
        <f t="shared" si="19"/>
        <v>2594</v>
      </c>
      <c r="H116" s="2">
        <f t="shared" si="20"/>
        <v>2341.5</v>
      </c>
      <c r="I116" s="2">
        <f t="shared" si="21"/>
        <v>3122</v>
      </c>
      <c r="J116" s="2">
        <f t="shared" si="22"/>
        <v>1605</v>
      </c>
      <c r="K116" s="2">
        <f t="shared" si="23"/>
        <v>2140</v>
      </c>
      <c r="L116" s="1">
        <f t="shared" si="12"/>
        <v>51297.830463556136</v>
      </c>
      <c r="M116" s="1">
        <f t="shared" si="13"/>
        <v>65189.609225436026</v>
      </c>
      <c r="N116" s="1">
        <f t="shared" si="14"/>
        <v>23881.929002916921</v>
      </c>
      <c r="O116" s="3">
        <f t="shared" si="15"/>
        <v>10357.806304157597</v>
      </c>
      <c r="P116" s="3">
        <f t="shared" si="16"/>
        <v>36846.269860562126</v>
      </c>
      <c r="Q116" s="3">
        <f t="shared" si="17"/>
        <v>36286.488019448007</v>
      </c>
      <c r="R116" s="3"/>
      <c r="S116" s="3"/>
    </row>
    <row r="117" spans="1:19" x14ac:dyDescent="0.25">
      <c r="A117" s="7">
        <v>444</v>
      </c>
      <c r="B117" s="3">
        <v>41710</v>
      </c>
      <c r="C117" s="75">
        <v>1307</v>
      </c>
      <c r="D117" s="75">
        <v>1570</v>
      </c>
      <c r="E117" s="75">
        <v>1080</v>
      </c>
      <c r="F117" s="2">
        <f t="shared" si="18"/>
        <v>1960.5</v>
      </c>
      <c r="G117" s="2">
        <f t="shared" si="19"/>
        <v>2614</v>
      </c>
      <c r="H117" s="2">
        <f t="shared" si="20"/>
        <v>2355</v>
      </c>
      <c r="I117" s="2">
        <f t="shared" si="21"/>
        <v>3140</v>
      </c>
      <c r="J117" s="2">
        <f t="shared" si="22"/>
        <v>1620</v>
      </c>
      <c r="K117" s="2">
        <f t="shared" si="23"/>
        <v>2160</v>
      </c>
      <c r="L117" s="1">
        <f t="shared" si="12"/>
        <v>51452.740668319464</v>
      </c>
      <c r="M117" s="1">
        <f t="shared" si="13"/>
        <v>65451.626436844526</v>
      </c>
      <c r="N117" s="1">
        <f t="shared" si="14"/>
        <v>23851.758399440692</v>
      </c>
      <c r="O117" s="3">
        <f t="shared" si="15"/>
        <v>10249.661899086977</v>
      </c>
      <c r="P117" s="3">
        <f t="shared" si="16"/>
        <v>36888.841452688554</v>
      </c>
      <c r="Q117" s="3">
        <f t="shared" si="17"/>
        <v>36323.82800558272</v>
      </c>
      <c r="R117" s="3"/>
      <c r="S117" s="3"/>
    </row>
    <row r="118" spans="1:19" x14ac:dyDescent="0.25">
      <c r="A118" s="7">
        <v>446</v>
      </c>
      <c r="B118" s="3">
        <v>33010</v>
      </c>
      <c r="C118" s="75">
        <v>1556</v>
      </c>
      <c r="D118" s="75">
        <v>1869</v>
      </c>
      <c r="E118" s="75">
        <v>1000</v>
      </c>
      <c r="F118" s="2">
        <f t="shared" si="18"/>
        <v>2334</v>
      </c>
      <c r="G118" s="2">
        <f t="shared" si="19"/>
        <v>3112</v>
      </c>
      <c r="H118" s="2">
        <f t="shared" si="20"/>
        <v>2803.5</v>
      </c>
      <c r="I118" s="2">
        <f t="shared" si="21"/>
        <v>3738</v>
      </c>
      <c r="J118" s="2">
        <f t="shared" si="22"/>
        <v>1500</v>
      </c>
      <c r="K118" s="2">
        <f t="shared" si="23"/>
        <v>2000</v>
      </c>
      <c r="L118" s="1">
        <f t="shared" si="12"/>
        <v>54356.413832421757</v>
      </c>
      <c r="M118" s="1">
        <f t="shared" si="13"/>
        <v>71022.264066411823</v>
      </c>
      <c r="N118" s="1">
        <f t="shared" si="14"/>
        <v>21498.004133997896</v>
      </c>
      <c r="O118" s="3">
        <f t="shared" si="15"/>
        <v>5305.4446695640827</v>
      </c>
      <c r="P118" s="3">
        <f t="shared" si="16"/>
        <v>37167.402999259626</v>
      </c>
      <c r="Q118" s="3">
        <f t="shared" si="17"/>
        <v>36644.242400087554</v>
      </c>
      <c r="R118" s="3"/>
      <c r="S118" s="3"/>
    </row>
    <row r="119" spans="1:19" x14ac:dyDescent="0.25">
      <c r="A119" s="7">
        <v>454</v>
      </c>
      <c r="B119" s="3">
        <v>35220</v>
      </c>
      <c r="C119" s="75">
        <v>1808</v>
      </c>
      <c r="D119" s="75">
        <v>2154</v>
      </c>
      <c r="E119" s="75">
        <v>990</v>
      </c>
      <c r="F119" s="2">
        <f t="shared" si="18"/>
        <v>2712</v>
      </c>
      <c r="G119" s="2">
        <f t="shared" si="19"/>
        <v>3616</v>
      </c>
      <c r="H119" s="2">
        <f t="shared" si="20"/>
        <v>3231</v>
      </c>
      <c r="I119" s="2">
        <f t="shared" si="21"/>
        <v>4308</v>
      </c>
      <c r="J119" s="2">
        <f t="shared" si="22"/>
        <v>1485</v>
      </c>
      <c r="K119" s="2">
        <f t="shared" si="23"/>
        <v>1980</v>
      </c>
      <c r="L119" s="1">
        <f t="shared" si="12"/>
        <v>57525.825979136498</v>
      </c>
      <c r="M119" s="1">
        <f t="shared" si="13"/>
        <v>76890.772780585103</v>
      </c>
      <c r="N119" s="1">
        <f t="shared" si="14"/>
        <v>19499.149329431919</v>
      </c>
      <c r="O119" s="3">
        <f t="shared" si="15"/>
        <v>837.41948117593188</v>
      </c>
      <c r="P119" s="3">
        <f t="shared" si="16"/>
        <v>37642.950184507543</v>
      </c>
      <c r="Q119" s="3">
        <f t="shared" si="17"/>
        <v>37125.021191327192</v>
      </c>
      <c r="R119" s="3"/>
      <c r="S119" s="3"/>
    </row>
    <row r="120" spans="1:19" x14ac:dyDescent="0.25">
      <c r="A120" s="7">
        <v>458</v>
      </c>
      <c r="B120" s="3">
        <v>38620</v>
      </c>
      <c r="C120" s="75">
        <v>1165</v>
      </c>
      <c r="D120" s="75">
        <v>1411</v>
      </c>
      <c r="E120" s="75">
        <v>1020</v>
      </c>
      <c r="F120" s="2">
        <f t="shared" si="18"/>
        <v>1747.5</v>
      </c>
      <c r="G120" s="2">
        <f t="shared" si="19"/>
        <v>2330</v>
      </c>
      <c r="H120" s="2">
        <f t="shared" si="20"/>
        <v>2116.5</v>
      </c>
      <c r="I120" s="2">
        <f t="shared" si="21"/>
        <v>2822</v>
      </c>
      <c r="J120" s="2">
        <f t="shared" si="22"/>
        <v>1530</v>
      </c>
      <c r="K120" s="2">
        <f t="shared" si="23"/>
        <v>2040</v>
      </c>
      <c r="L120" s="1">
        <f t="shared" si="12"/>
        <v>49707.835780137022</v>
      </c>
      <c r="M120" s="1">
        <f t="shared" si="13"/>
        <v>62185.802054300533</v>
      </c>
      <c r="N120" s="1">
        <f t="shared" si="14"/>
        <v>25005.310167120591</v>
      </c>
      <c r="O120" s="3">
        <f t="shared" si="15"/>
        <v>12780.750828267668</v>
      </c>
      <c r="P120" s="3">
        <f t="shared" si="16"/>
        <v>36696.24569481799</v>
      </c>
      <c r="Q120" s="3">
        <f t="shared" si="17"/>
        <v>36162.621883662476</v>
      </c>
      <c r="R120" s="3"/>
      <c r="S120" s="3"/>
    </row>
    <row r="121" spans="1:19" x14ac:dyDescent="0.25">
      <c r="A121" s="7">
        <v>459</v>
      </c>
      <c r="B121" s="3">
        <v>38890</v>
      </c>
      <c r="C121" s="75">
        <v>1332</v>
      </c>
      <c r="D121" s="75">
        <v>1610</v>
      </c>
      <c r="E121" s="75">
        <v>880</v>
      </c>
      <c r="F121" s="2">
        <f t="shared" si="18"/>
        <v>1998</v>
      </c>
      <c r="G121" s="2">
        <f t="shared" si="19"/>
        <v>2664</v>
      </c>
      <c r="H121" s="2">
        <f t="shared" si="20"/>
        <v>2415</v>
      </c>
      <c r="I121" s="2">
        <f t="shared" si="21"/>
        <v>3220</v>
      </c>
      <c r="J121" s="2">
        <f t="shared" si="22"/>
        <v>1320</v>
      </c>
      <c r="K121" s="2">
        <f t="shared" si="23"/>
        <v>1760</v>
      </c>
      <c r="L121" s="1">
        <f t="shared" si="12"/>
        <v>51772.206999210408</v>
      </c>
      <c r="M121" s="1">
        <f t="shared" si="13"/>
        <v>66038.860284348426</v>
      </c>
      <c r="N121" s="1">
        <f t="shared" si="14"/>
        <v>23556.906984410307</v>
      </c>
      <c r="O121" s="3">
        <f t="shared" si="15"/>
        <v>9608.2602547482238</v>
      </c>
      <c r="P121" s="3">
        <f t="shared" si="16"/>
        <v>37045.172386800965</v>
      </c>
      <c r="Q121" s="3">
        <f t="shared" si="17"/>
        <v>36584.79105952954</v>
      </c>
      <c r="R121" s="3"/>
      <c r="S121" s="3"/>
    </row>
    <row r="122" spans="1:19" x14ac:dyDescent="0.25">
      <c r="A122" s="7">
        <v>461</v>
      </c>
      <c r="B122" s="3">
        <v>42880</v>
      </c>
      <c r="C122" s="75">
        <v>1513</v>
      </c>
      <c r="D122" s="75">
        <v>1821</v>
      </c>
      <c r="E122" s="75">
        <v>690</v>
      </c>
      <c r="F122" s="2">
        <f t="shared" si="18"/>
        <v>2269.5</v>
      </c>
      <c r="G122" s="2">
        <f t="shared" si="19"/>
        <v>3026</v>
      </c>
      <c r="H122" s="2">
        <f t="shared" si="20"/>
        <v>2731.5</v>
      </c>
      <c r="I122" s="2">
        <f t="shared" si="21"/>
        <v>3642</v>
      </c>
      <c r="J122" s="2">
        <f t="shared" si="22"/>
        <v>1035</v>
      </c>
      <c r="K122" s="2">
        <f t="shared" si="23"/>
        <v>1380</v>
      </c>
      <c r="L122" s="1">
        <f t="shared" si="12"/>
        <v>54130.813568525729</v>
      </c>
      <c r="M122" s="1">
        <f t="shared" si="13"/>
        <v>70336.103673941514</v>
      </c>
      <c r="N122" s="1">
        <f t="shared" si="14"/>
        <v>22148.824273846185</v>
      </c>
      <c r="O122" s="3">
        <f t="shared" si="15"/>
        <v>6372.1250845824243</v>
      </c>
      <c r="P122" s="3">
        <f t="shared" si="16"/>
        <v>37564.542649681214</v>
      </c>
      <c r="Q122" s="3">
        <f t="shared" si="17"/>
        <v>37203.561836252484</v>
      </c>
      <c r="R122" s="3"/>
      <c r="S122" s="3"/>
    </row>
    <row r="123" spans="1:19" x14ac:dyDescent="0.25">
      <c r="A123" s="7">
        <v>462</v>
      </c>
      <c r="B123" s="3">
        <v>44240</v>
      </c>
      <c r="C123" s="75">
        <v>1618</v>
      </c>
      <c r="D123" s="75">
        <v>1940</v>
      </c>
      <c r="E123" s="75">
        <v>630</v>
      </c>
      <c r="F123" s="2">
        <f t="shared" si="18"/>
        <v>2427</v>
      </c>
      <c r="G123" s="2">
        <f t="shared" si="19"/>
        <v>3236</v>
      </c>
      <c r="H123" s="2">
        <f t="shared" si="20"/>
        <v>2910</v>
      </c>
      <c r="I123" s="2">
        <f t="shared" si="21"/>
        <v>3880</v>
      </c>
      <c r="J123" s="2">
        <f t="shared" si="22"/>
        <v>945</v>
      </c>
      <c r="K123" s="2">
        <f t="shared" si="23"/>
        <v>1260</v>
      </c>
      <c r="L123" s="1">
        <f t="shared" si="12"/>
        <v>55505.489685364737</v>
      </c>
      <c r="M123" s="1">
        <f t="shared" si="13"/>
        <v>72835.403360554919</v>
      </c>
      <c r="N123" s="1">
        <f t="shared" si="14"/>
        <v>21367.889888718382</v>
      </c>
      <c r="O123" s="3">
        <f t="shared" si="15"/>
        <v>4560.2037672622037</v>
      </c>
      <c r="P123" s="3">
        <f t="shared" si="16"/>
        <v>37845.984832696151</v>
      </c>
      <c r="Q123" s="3">
        <f t="shared" si="17"/>
        <v>37516.39365521774</v>
      </c>
      <c r="R123" s="3"/>
      <c r="S123" s="3"/>
    </row>
    <row r="124" spans="1:19" x14ac:dyDescent="0.25">
      <c r="A124" s="7">
        <v>463</v>
      </c>
      <c r="B124" s="3">
        <v>43190</v>
      </c>
      <c r="C124" s="75">
        <v>1845</v>
      </c>
      <c r="D124" s="75">
        <v>2233</v>
      </c>
      <c r="E124" s="75">
        <v>370</v>
      </c>
      <c r="F124" s="2">
        <f t="shared" si="18"/>
        <v>2767.5</v>
      </c>
      <c r="G124" s="2">
        <f t="shared" si="19"/>
        <v>3690</v>
      </c>
      <c r="H124" s="2">
        <f t="shared" si="20"/>
        <v>3349.5</v>
      </c>
      <c r="I124" s="2">
        <f t="shared" si="21"/>
        <v>4466</v>
      </c>
      <c r="J124" s="2">
        <f t="shared" si="22"/>
        <v>555</v>
      </c>
      <c r="K124" s="2">
        <f t="shared" si="23"/>
        <v>740</v>
      </c>
      <c r="L124" s="1">
        <f t="shared" si="12"/>
        <v>57994.559490103304</v>
      </c>
      <c r="M124" s="1">
        <f t="shared" si="13"/>
        <v>77755.802216139055</v>
      </c>
      <c r="N124" s="1">
        <f t="shared" si="14"/>
        <v>18887.150212927503</v>
      </c>
      <c r="O124" s="3">
        <f t="shared" si="15"/>
        <v>-459.0163382125159</v>
      </c>
      <c r="P124" s="3">
        <f t="shared" si="16"/>
        <v>38039.747342373856</v>
      </c>
      <c r="Q124" s="3">
        <f t="shared" si="17"/>
        <v>37846.177920680188</v>
      </c>
      <c r="R124" s="3"/>
      <c r="S124" s="3"/>
    </row>
    <row r="125" spans="1:19" x14ac:dyDescent="0.25">
      <c r="A125" s="7">
        <v>474</v>
      </c>
      <c r="B125" s="3">
        <v>36380</v>
      </c>
      <c r="C125" s="75">
        <v>1543</v>
      </c>
      <c r="D125" s="75">
        <v>1840</v>
      </c>
      <c r="E125" s="75">
        <v>450</v>
      </c>
      <c r="F125" s="2">
        <f t="shared" si="18"/>
        <v>2314.5</v>
      </c>
      <c r="G125" s="2">
        <f t="shared" si="19"/>
        <v>3086</v>
      </c>
      <c r="H125" s="2">
        <f t="shared" si="20"/>
        <v>2760</v>
      </c>
      <c r="I125" s="2">
        <f t="shared" si="21"/>
        <v>3680</v>
      </c>
      <c r="J125" s="2">
        <f t="shared" si="22"/>
        <v>675</v>
      </c>
      <c r="K125" s="2">
        <f t="shared" si="23"/>
        <v>900</v>
      </c>
      <c r="L125" s="1">
        <f t="shared" si="12"/>
        <v>55016.670998091991</v>
      </c>
      <c r="M125" s="1">
        <f t="shared" si="13"/>
        <v>71543.282123443321</v>
      </c>
      <c r="N125" s="1">
        <f t="shared" si="14"/>
        <v>22548.749324555436</v>
      </c>
      <c r="O125" s="3">
        <f t="shared" si="15"/>
        <v>6607.438776370197</v>
      </c>
      <c r="P125" s="3">
        <f t="shared" si="16"/>
        <v>38254.637603113239</v>
      </c>
      <c r="Q125" s="3">
        <f t="shared" si="17"/>
        <v>38019.215333485801</v>
      </c>
      <c r="R125" s="3"/>
      <c r="S125" s="3"/>
    </row>
    <row r="126" spans="1:19" x14ac:dyDescent="0.25">
      <c r="A126" s="7">
        <v>475</v>
      </c>
      <c r="B126" s="3">
        <v>45160</v>
      </c>
      <c r="C126" s="75">
        <v>1836</v>
      </c>
      <c r="D126" s="75">
        <v>2195</v>
      </c>
      <c r="E126" s="75">
        <v>940</v>
      </c>
      <c r="F126" s="2">
        <f t="shared" si="18"/>
        <v>2754</v>
      </c>
      <c r="G126" s="2">
        <f t="shared" si="19"/>
        <v>3672</v>
      </c>
      <c r="H126" s="2">
        <f t="shared" si="20"/>
        <v>3292.5</v>
      </c>
      <c r="I126" s="2">
        <f t="shared" si="21"/>
        <v>4390</v>
      </c>
      <c r="J126" s="2">
        <f t="shared" si="22"/>
        <v>1410</v>
      </c>
      <c r="K126" s="2">
        <f t="shared" si="23"/>
        <v>1880</v>
      </c>
      <c r="L126" s="1">
        <f t="shared" si="12"/>
        <v>57767.412924791061</v>
      </c>
      <c r="M126" s="1">
        <f t="shared" si="13"/>
        <v>77432.25934484617</v>
      </c>
      <c r="N126" s="1">
        <f t="shared" si="14"/>
        <v>19085.622671438879</v>
      </c>
      <c r="O126" s="3">
        <f t="shared" si="15"/>
        <v>68.67883814182062</v>
      </c>
      <c r="P126" s="3">
        <f t="shared" si="16"/>
        <v>37610.795541514199</v>
      </c>
      <c r="Q126" s="3">
        <f t="shared" si="17"/>
        <v>37119.024578292447</v>
      </c>
      <c r="R126" s="3"/>
      <c r="S126" s="3"/>
    </row>
    <row r="127" spans="1:19" x14ac:dyDescent="0.25">
      <c r="A127" s="7">
        <v>481</v>
      </c>
      <c r="B127" s="3">
        <v>40840</v>
      </c>
      <c r="C127" s="75">
        <v>1764</v>
      </c>
      <c r="D127" s="75">
        <v>2132</v>
      </c>
      <c r="E127" s="75">
        <v>920</v>
      </c>
      <c r="F127" s="2">
        <f t="shared" si="18"/>
        <v>2646</v>
      </c>
      <c r="G127" s="2">
        <f t="shared" si="19"/>
        <v>3528</v>
      </c>
      <c r="H127" s="2">
        <f t="shared" si="20"/>
        <v>3198</v>
      </c>
      <c r="I127" s="2">
        <f t="shared" si="21"/>
        <v>4264</v>
      </c>
      <c r="J127" s="2">
        <f t="shared" si="22"/>
        <v>1380</v>
      </c>
      <c r="K127" s="2">
        <f t="shared" si="23"/>
        <v>1840</v>
      </c>
      <c r="L127" s="1">
        <f t="shared" si="12"/>
        <v>56566.461227543419</v>
      </c>
      <c r="M127" s="1">
        <f t="shared" si="13"/>
        <v>75460.137199753226</v>
      </c>
      <c r="N127" s="1">
        <f t="shared" si="14"/>
        <v>19201.658033197247</v>
      </c>
      <c r="O127" s="3">
        <f t="shared" si="15"/>
        <v>730.5308110608637</v>
      </c>
      <c r="P127" s="3">
        <f t="shared" si="16"/>
        <v>37191.47750409531</v>
      </c>
      <c r="Q127" s="3">
        <f t="shared" si="17"/>
        <v>36710.169752857</v>
      </c>
      <c r="R127" s="3"/>
      <c r="S127" s="3"/>
    </row>
    <row r="128" spans="1:19" x14ac:dyDescent="0.25">
      <c r="A128" s="7">
        <v>485</v>
      </c>
      <c r="B128" s="3">
        <v>36560</v>
      </c>
      <c r="C128" s="75">
        <v>1316</v>
      </c>
      <c r="D128" s="75">
        <v>1597</v>
      </c>
      <c r="E128" s="75">
        <v>980</v>
      </c>
      <c r="F128" s="2">
        <f t="shared" si="18"/>
        <v>1974</v>
      </c>
      <c r="G128" s="2">
        <f t="shared" si="19"/>
        <v>2632</v>
      </c>
      <c r="H128" s="2">
        <f t="shared" si="20"/>
        <v>2395.5</v>
      </c>
      <c r="I128" s="2">
        <f t="shared" si="21"/>
        <v>3194</v>
      </c>
      <c r="J128" s="2">
        <f t="shared" si="22"/>
        <v>1470</v>
      </c>
      <c r="K128" s="2">
        <f t="shared" si="23"/>
        <v>1960</v>
      </c>
      <c r="L128" s="1">
        <f t="shared" si="12"/>
        <v>51378.718896529572</v>
      </c>
      <c r="M128" s="1">
        <f t="shared" si="13"/>
        <v>65474.000971035297</v>
      </c>
      <c r="N128" s="1">
        <f t="shared" si="14"/>
        <v>23447.418916886985</v>
      </c>
      <c r="O128" s="3">
        <f t="shared" si="15"/>
        <v>9611.4010117501257</v>
      </c>
      <c r="P128" s="3">
        <f t="shared" si="16"/>
        <v>36770.739434835217</v>
      </c>
      <c r="Q128" s="3">
        <f t="shared" si="17"/>
        <v>36258.042047646581</v>
      </c>
      <c r="R128" s="3"/>
      <c r="S128" s="3"/>
    </row>
    <row r="129" spans="1:19" x14ac:dyDescent="0.25">
      <c r="A129" s="7">
        <v>488</v>
      </c>
      <c r="B129" s="3">
        <v>27970</v>
      </c>
      <c r="C129" s="75">
        <v>1323</v>
      </c>
      <c r="D129" s="75">
        <v>1571</v>
      </c>
      <c r="E129" s="75">
        <v>850</v>
      </c>
      <c r="F129" s="2">
        <f t="shared" si="18"/>
        <v>1984.5</v>
      </c>
      <c r="G129" s="2">
        <f t="shared" si="19"/>
        <v>2646</v>
      </c>
      <c r="H129" s="2">
        <f t="shared" si="20"/>
        <v>2356.5</v>
      </c>
      <c r="I129" s="2">
        <f t="shared" si="21"/>
        <v>3142</v>
      </c>
      <c r="J129" s="2">
        <f t="shared" si="22"/>
        <v>1275</v>
      </c>
      <c r="K129" s="2">
        <f t="shared" si="23"/>
        <v>1700</v>
      </c>
      <c r="L129" s="1">
        <f t="shared" si="12"/>
        <v>52190.180664370084</v>
      </c>
      <c r="M129" s="1">
        <f t="shared" si="13"/>
        <v>66360.437643527432</v>
      </c>
      <c r="N129" s="1">
        <f t="shared" si="14"/>
        <v>24409.1634291263</v>
      </c>
      <c r="O129" s="3">
        <f t="shared" si="15"/>
        <v>10798.403173039884</v>
      </c>
      <c r="P129" s="3">
        <f t="shared" si="16"/>
        <v>37575.237175916453</v>
      </c>
      <c r="Q129" s="3">
        <f t="shared" si="17"/>
        <v>37130.550666620191</v>
      </c>
      <c r="R129" s="3"/>
      <c r="S129" s="3"/>
    </row>
    <row r="130" spans="1:19" x14ac:dyDescent="0.25">
      <c r="A130" s="7">
        <v>490</v>
      </c>
      <c r="B130" s="3">
        <v>43710</v>
      </c>
      <c r="C130" s="75">
        <v>1540</v>
      </c>
      <c r="D130" s="75">
        <v>1838</v>
      </c>
      <c r="E130" s="75">
        <v>570</v>
      </c>
      <c r="F130" s="2">
        <f t="shared" si="18"/>
        <v>2310</v>
      </c>
      <c r="G130" s="2">
        <f t="shared" si="19"/>
        <v>3080</v>
      </c>
      <c r="H130" s="2">
        <f t="shared" si="20"/>
        <v>2757</v>
      </c>
      <c r="I130" s="2">
        <f t="shared" si="21"/>
        <v>3676</v>
      </c>
      <c r="J130" s="2">
        <f t="shared" si="22"/>
        <v>855</v>
      </c>
      <c r="K130" s="2">
        <f t="shared" si="23"/>
        <v>1140</v>
      </c>
      <c r="L130" s="1">
        <f t="shared" ref="L130:L193" si="24">$C$232+($C$233*F130)+($C$234*D130)+($C$235*E130)</f>
        <v>54829.371171240877</v>
      </c>
      <c r="M130" s="1">
        <f t="shared" ref="M130:M193" si="25">$C$232+($C$233*G130)+($C$234*D130)+($C$235*E130)</f>
        <v>71323.850194598621</v>
      </c>
      <c r="N130" s="1">
        <f t="shared" ref="N130:N193" si="26">$C$232+($C$233*C130)+($C$234*H130)+($C$235*E130)</f>
        <v>22410.909111163277</v>
      </c>
      <c r="O130" s="3">
        <f t="shared" ref="O130:O193" si="27">$C$232+($C$233*C130)+($C$234*I130)+($C$235*E130)</f>
        <v>6486.9260744434614</v>
      </c>
      <c r="P130" s="3">
        <f t="shared" ref="P130:P193" si="28">$C$232+($C$233*C130)+($C$234*D130)+($C$235*J130)</f>
        <v>38036.69060635502</v>
      </c>
      <c r="Q130" s="3">
        <f t="shared" ref="Q130:Q193" si="29">$C$232+($C$233*C130)+($C$234*D130)+($C$235*K130)</f>
        <v>37738.489064826936</v>
      </c>
      <c r="R130" s="3"/>
      <c r="S130" s="3"/>
    </row>
    <row r="131" spans="1:19" x14ac:dyDescent="0.25">
      <c r="A131" s="7">
        <v>491</v>
      </c>
      <c r="B131" s="3">
        <v>38600</v>
      </c>
      <c r="C131" s="75">
        <v>1167</v>
      </c>
      <c r="D131" s="75">
        <v>1388</v>
      </c>
      <c r="E131" s="75">
        <v>620</v>
      </c>
      <c r="F131" s="2">
        <f t="shared" ref="F131:F194" si="30">C131*1.5</f>
        <v>1750.5</v>
      </c>
      <c r="G131" s="2">
        <f t="shared" ref="G131:G194" si="31">C131*2</f>
        <v>2334</v>
      </c>
      <c r="H131" s="2">
        <f t="shared" ref="H131:H194" si="32">D131*1.5</f>
        <v>2082</v>
      </c>
      <c r="I131" s="2">
        <f t="shared" ref="I131:I194" si="33">D131*2</f>
        <v>2776</v>
      </c>
      <c r="J131" s="2">
        <f t="shared" ref="J131:J194" si="34">E131*1.5</f>
        <v>930</v>
      </c>
      <c r="K131" s="2">
        <f t="shared" ref="K131:K194" si="35">E131*2</f>
        <v>1240</v>
      </c>
      <c r="L131" s="1">
        <f t="shared" si="24"/>
        <v>50589.161227166427</v>
      </c>
      <c r="M131" s="1">
        <f t="shared" si="25"/>
        <v>63088.548902658957</v>
      </c>
      <c r="N131" s="1">
        <f t="shared" si="26"/>
        <v>26064.480594673274</v>
      </c>
      <c r="O131" s="3">
        <f t="shared" si="27"/>
        <v>14039.187637672672</v>
      </c>
      <c r="P131" s="3">
        <f t="shared" si="28"/>
        <v>37765.413980187201</v>
      </c>
      <c r="Q131" s="3">
        <f t="shared" si="29"/>
        <v>37441.054408700511</v>
      </c>
      <c r="R131" s="3"/>
      <c r="S131" s="3"/>
    </row>
    <row r="132" spans="1:19" x14ac:dyDescent="0.25">
      <c r="A132" s="7">
        <v>494</v>
      </c>
      <c r="B132" s="3">
        <v>43130</v>
      </c>
      <c r="C132" s="75">
        <v>1313</v>
      </c>
      <c r="D132" s="75">
        <v>1574</v>
      </c>
      <c r="E132" s="75">
        <v>920</v>
      </c>
      <c r="F132" s="2">
        <f t="shared" si="30"/>
        <v>1969.5</v>
      </c>
      <c r="G132" s="2">
        <f t="shared" si="31"/>
        <v>2626</v>
      </c>
      <c r="H132" s="2">
        <f t="shared" si="32"/>
        <v>2361</v>
      </c>
      <c r="I132" s="2">
        <f t="shared" si="33"/>
        <v>3148</v>
      </c>
      <c r="J132" s="2">
        <f t="shared" si="34"/>
        <v>1380</v>
      </c>
      <c r="K132" s="2">
        <f t="shared" si="35"/>
        <v>1840</v>
      </c>
      <c r="L132" s="1">
        <f t="shared" si="24"/>
        <v>51743.634626154191</v>
      </c>
      <c r="M132" s="1">
        <f t="shared" si="25"/>
        <v>65806.784598666345</v>
      </c>
      <c r="N132" s="1">
        <f t="shared" si="26"/>
        <v>24043.733130357465</v>
      </c>
      <c r="O132" s="3">
        <f t="shared" si="27"/>
        <v>10406.981607072918</v>
      </c>
      <c r="P132" s="3">
        <f t="shared" si="28"/>
        <v>37199.176902403706</v>
      </c>
      <c r="Q132" s="3">
        <f t="shared" si="29"/>
        <v>36717.869151165396</v>
      </c>
      <c r="R132" s="3"/>
      <c r="S132" s="3"/>
    </row>
    <row r="133" spans="1:19" x14ac:dyDescent="0.25">
      <c r="A133" s="7">
        <v>495</v>
      </c>
      <c r="B133" s="3">
        <v>40300</v>
      </c>
      <c r="C133" s="75">
        <v>1609</v>
      </c>
      <c r="D133" s="75">
        <v>1943</v>
      </c>
      <c r="E133" s="75">
        <v>920</v>
      </c>
      <c r="F133" s="2">
        <f t="shared" si="30"/>
        <v>2413.5</v>
      </c>
      <c r="G133" s="2">
        <f t="shared" si="31"/>
        <v>3218</v>
      </c>
      <c r="H133" s="2">
        <f t="shared" si="32"/>
        <v>2914.5</v>
      </c>
      <c r="I133" s="2">
        <f t="shared" si="33"/>
        <v>3886</v>
      </c>
      <c r="J133" s="2">
        <f t="shared" si="34"/>
        <v>1380</v>
      </c>
      <c r="K133" s="2">
        <f t="shared" si="35"/>
        <v>1840</v>
      </c>
      <c r="L133" s="1">
        <f t="shared" si="24"/>
        <v>54860.885085506678</v>
      </c>
      <c r="M133" s="1">
        <f t="shared" si="25"/>
        <v>72094.402454716197</v>
      </c>
      <c r="N133" s="1">
        <f t="shared" si="26"/>
        <v>20793.690327642867</v>
      </c>
      <c r="O133" s="3">
        <f t="shared" si="27"/>
        <v>3960.0129389885587</v>
      </c>
      <c r="P133" s="3">
        <f t="shared" si="28"/>
        <v>37146.059965058863</v>
      </c>
      <c r="Q133" s="3">
        <f t="shared" si="29"/>
        <v>36664.752213820553</v>
      </c>
      <c r="R133" s="3"/>
      <c r="S133" s="3"/>
    </row>
    <row r="134" spans="1:19" x14ac:dyDescent="0.25">
      <c r="A134" s="7">
        <v>497</v>
      </c>
      <c r="B134" s="3">
        <v>43840</v>
      </c>
      <c r="C134" s="75">
        <v>1207</v>
      </c>
      <c r="D134" s="75">
        <v>1440</v>
      </c>
      <c r="E134" s="75">
        <v>500</v>
      </c>
      <c r="F134" s="2">
        <f t="shared" si="30"/>
        <v>1810.5</v>
      </c>
      <c r="G134" s="2">
        <f t="shared" si="31"/>
        <v>2414</v>
      </c>
      <c r="H134" s="2">
        <f t="shared" si="32"/>
        <v>2160</v>
      </c>
      <c r="I134" s="2">
        <f t="shared" si="33"/>
        <v>2880</v>
      </c>
      <c r="J134" s="2">
        <f t="shared" si="34"/>
        <v>750</v>
      </c>
      <c r="K134" s="2">
        <f t="shared" si="35"/>
        <v>1000</v>
      </c>
      <c r="L134" s="1">
        <f t="shared" si="24"/>
        <v>51098.973254508106</v>
      </c>
      <c r="M134" s="1">
        <f t="shared" si="25"/>
        <v>64026.788956581382</v>
      </c>
      <c r="N134" s="1">
        <f t="shared" si="26"/>
        <v>25695.349297333345</v>
      </c>
      <c r="O134" s="3">
        <f t="shared" si="27"/>
        <v>13219.541042231858</v>
      </c>
      <c r="P134" s="3">
        <f t="shared" si="28"/>
        <v>37909.577252848809</v>
      </c>
      <c r="Q134" s="3">
        <f t="shared" si="29"/>
        <v>37647.996953262766</v>
      </c>
      <c r="R134" s="3"/>
      <c r="S134" s="3"/>
    </row>
    <row r="135" spans="1:19" x14ac:dyDescent="0.25">
      <c r="A135" s="7">
        <v>499</v>
      </c>
      <c r="B135" s="3">
        <v>36350</v>
      </c>
      <c r="C135" s="75">
        <v>1191</v>
      </c>
      <c r="D135" s="75">
        <v>1422</v>
      </c>
      <c r="E135" s="75">
        <v>770</v>
      </c>
      <c r="F135" s="2">
        <f t="shared" si="30"/>
        <v>1786.5</v>
      </c>
      <c r="G135" s="2">
        <f t="shared" si="31"/>
        <v>2382</v>
      </c>
      <c r="H135" s="2">
        <f t="shared" si="32"/>
        <v>2133</v>
      </c>
      <c r="I135" s="2">
        <f t="shared" si="33"/>
        <v>2844</v>
      </c>
      <c r="J135" s="2">
        <f t="shared" si="34"/>
        <v>1155</v>
      </c>
      <c r="K135" s="2">
        <f t="shared" si="35"/>
        <v>1540</v>
      </c>
      <c r="L135" s="1">
        <f t="shared" si="24"/>
        <v>50614.248105435872</v>
      </c>
      <c r="M135" s="1">
        <f t="shared" si="25"/>
        <v>63370.692596876826</v>
      </c>
      <c r="N135" s="1">
        <f t="shared" si="26"/>
        <v>25537.942962082161</v>
      </c>
      <c r="O135" s="3">
        <f t="shared" si="27"/>
        <v>13218.082310169439</v>
      </c>
      <c r="P135" s="3">
        <f t="shared" si="28"/>
        <v>37454.969952632389</v>
      </c>
      <c r="Q135" s="3">
        <f t="shared" si="29"/>
        <v>37052.136291269897</v>
      </c>
      <c r="R135" s="3"/>
      <c r="S135" s="3"/>
    </row>
    <row r="136" spans="1:19" x14ac:dyDescent="0.25">
      <c r="A136" s="7">
        <v>504</v>
      </c>
      <c r="B136" s="3">
        <v>45080</v>
      </c>
      <c r="C136" s="75">
        <v>1484</v>
      </c>
      <c r="D136" s="75">
        <v>1774</v>
      </c>
      <c r="E136" s="75">
        <v>880</v>
      </c>
      <c r="F136" s="2">
        <f t="shared" si="30"/>
        <v>2226</v>
      </c>
      <c r="G136" s="2">
        <f t="shared" si="31"/>
        <v>2968</v>
      </c>
      <c r="H136" s="2">
        <f t="shared" si="32"/>
        <v>2661</v>
      </c>
      <c r="I136" s="2">
        <f t="shared" si="33"/>
        <v>3548</v>
      </c>
      <c r="J136" s="2">
        <f t="shared" si="34"/>
        <v>1320</v>
      </c>
      <c r="K136" s="2">
        <f t="shared" si="35"/>
        <v>1760</v>
      </c>
      <c r="L136" s="1">
        <f t="shared" si="24"/>
        <v>53814.574621901964</v>
      </c>
      <c r="M136" s="1">
        <f t="shared" si="25"/>
        <v>69709.25440804672</v>
      </c>
      <c r="N136" s="1">
        <f t="shared" si="26"/>
        <v>22550.392165930774</v>
      </c>
      <c r="O136" s="3">
        <f t="shared" si="27"/>
        <v>7180.8894961043479</v>
      </c>
      <c r="P136" s="3">
        <f t="shared" si="28"/>
        <v>37459.513508485768</v>
      </c>
      <c r="Q136" s="3">
        <f t="shared" si="29"/>
        <v>36999.132181214343</v>
      </c>
      <c r="R136" s="3"/>
      <c r="S136" s="3"/>
    </row>
    <row r="137" spans="1:19" x14ac:dyDescent="0.25">
      <c r="A137" s="7">
        <v>508</v>
      </c>
      <c r="B137" s="3">
        <v>27840</v>
      </c>
      <c r="C137" s="75">
        <v>1244</v>
      </c>
      <c r="D137" s="75">
        <v>1477</v>
      </c>
      <c r="E137" s="75">
        <v>890</v>
      </c>
      <c r="F137" s="2">
        <f t="shared" si="30"/>
        <v>1866</v>
      </c>
      <c r="G137" s="2">
        <f t="shared" si="31"/>
        <v>2488</v>
      </c>
      <c r="H137" s="2">
        <f t="shared" si="32"/>
        <v>2215.5</v>
      </c>
      <c r="I137" s="2">
        <f t="shared" si="33"/>
        <v>2954</v>
      </c>
      <c r="J137" s="2">
        <f t="shared" si="34"/>
        <v>1335</v>
      </c>
      <c r="K137" s="2">
        <f t="shared" si="35"/>
        <v>1780</v>
      </c>
      <c r="L137" s="1">
        <f t="shared" si="24"/>
        <v>51238.677836694886</v>
      </c>
      <c r="M137" s="1">
        <f t="shared" si="25"/>
        <v>64562.789463355337</v>
      </c>
      <c r="N137" s="1">
        <f t="shared" si="26"/>
        <v>25118.198992822727</v>
      </c>
      <c r="O137" s="3">
        <f t="shared" si="27"/>
        <v>12321.831775610983</v>
      </c>
      <c r="P137" s="3">
        <f t="shared" si="28"/>
        <v>37448.953276771317</v>
      </c>
      <c r="Q137" s="3">
        <f t="shared" si="29"/>
        <v>36983.340343508171</v>
      </c>
      <c r="R137" s="3"/>
      <c r="S137" s="3"/>
    </row>
    <row r="138" spans="1:19" x14ac:dyDescent="0.25">
      <c r="A138" s="7">
        <v>517</v>
      </c>
      <c r="B138" s="3">
        <v>32610</v>
      </c>
      <c r="C138" s="75">
        <v>1627</v>
      </c>
      <c r="D138" s="75">
        <v>1948</v>
      </c>
      <c r="E138" s="75">
        <v>890</v>
      </c>
      <c r="F138" s="2">
        <f t="shared" si="30"/>
        <v>2440.5</v>
      </c>
      <c r="G138" s="2">
        <f t="shared" si="31"/>
        <v>3254</v>
      </c>
      <c r="H138" s="2">
        <f t="shared" si="32"/>
        <v>2922</v>
      </c>
      <c r="I138" s="2">
        <f t="shared" si="33"/>
        <v>3896</v>
      </c>
      <c r="J138" s="2">
        <f t="shared" si="34"/>
        <v>1335</v>
      </c>
      <c r="K138" s="2">
        <f t="shared" si="35"/>
        <v>1780</v>
      </c>
      <c r="L138" s="1">
        <f t="shared" si="24"/>
        <v>55384.015000013875</v>
      </c>
      <c r="M138" s="1">
        <f t="shared" si="25"/>
        <v>72810.32498118472</v>
      </c>
      <c r="N138" s="1">
        <f t="shared" si="26"/>
        <v>21080.708851525203</v>
      </c>
      <c r="O138" s="3">
        <f t="shared" si="27"/>
        <v>4203.7126842073494</v>
      </c>
      <c r="P138" s="3">
        <f t="shared" si="28"/>
        <v>37492.092085579905</v>
      </c>
      <c r="Q138" s="3">
        <f t="shared" si="29"/>
        <v>37026.479152316759</v>
      </c>
      <c r="R138" s="3"/>
      <c r="S138" s="3"/>
    </row>
    <row r="139" spans="1:19" x14ac:dyDescent="0.25">
      <c r="A139" s="7">
        <v>520</v>
      </c>
      <c r="B139" s="3">
        <v>45840</v>
      </c>
      <c r="C139" s="75">
        <v>1490</v>
      </c>
      <c r="D139" s="75">
        <v>1788</v>
      </c>
      <c r="E139" s="75">
        <v>360</v>
      </c>
      <c r="F139" s="2">
        <f t="shared" si="30"/>
        <v>2235</v>
      </c>
      <c r="G139" s="2">
        <f t="shared" si="31"/>
        <v>2980</v>
      </c>
      <c r="H139" s="2">
        <f t="shared" si="32"/>
        <v>2682</v>
      </c>
      <c r="I139" s="2">
        <f t="shared" si="33"/>
        <v>3576</v>
      </c>
      <c r="J139" s="2">
        <f t="shared" si="34"/>
        <v>540</v>
      </c>
      <c r="K139" s="2">
        <f t="shared" si="35"/>
        <v>720</v>
      </c>
      <c r="L139" s="1">
        <f t="shared" si="24"/>
        <v>54308.869096486364</v>
      </c>
      <c r="M139" s="1">
        <f t="shared" si="25"/>
        <v>70267.813086618233</v>
      </c>
      <c r="N139" s="1">
        <f t="shared" si="26"/>
        <v>22859.129856270149</v>
      </c>
      <c r="O139" s="3">
        <f t="shared" si="27"/>
        <v>7368.3346061857965</v>
      </c>
      <c r="P139" s="3">
        <f t="shared" si="28"/>
        <v>38161.587290652547</v>
      </c>
      <c r="Q139" s="3">
        <f t="shared" si="29"/>
        <v>37973.2494749506</v>
      </c>
      <c r="R139" s="3"/>
      <c r="S139" s="3"/>
    </row>
    <row r="140" spans="1:19" x14ac:dyDescent="0.25">
      <c r="A140" s="7">
        <v>521</v>
      </c>
      <c r="B140" s="3">
        <v>38280</v>
      </c>
      <c r="C140" s="75">
        <v>1777</v>
      </c>
      <c r="D140" s="75">
        <v>2117</v>
      </c>
      <c r="E140" s="75">
        <v>780</v>
      </c>
      <c r="F140" s="2">
        <f t="shared" si="30"/>
        <v>2665.5</v>
      </c>
      <c r="G140" s="2">
        <f t="shared" si="31"/>
        <v>3554</v>
      </c>
      <c r="H140" s="2">
        <f t="shared" si="32"/>
        <v>3175.5</v>
      </c>
      <c r="I140" s="2">
        <f t="shared" si="33"/>
        <v>4234</v>
      </c>
      <c r="J140" s="2">
        <f t="shared" si="34"/>
        <v>1170</v>
      </c>
      <c r="K140" s="2">
        <f t="shared" si="35"/>
        <v>1560</v>
      </c>
      <c r="L140" s="1">
        <f t="shared" si="24"/>
        <v>57390.576193209097</v>
      </c>
      <c r="M140" s="1">
        <f t="shared" si="25"/>
        <v>76423.491274057626</v>
      </c>
      <c r="N140" s="1">
        <f t="shared" si="26"/>
        <v>20016.490226214803</v>
      </c>
      <c r="O140" s="3">
        <f t="shared" si="27"/>
        <v>1675.3193400690716</v>
      </c>
      <c r="P140" s="3">
        <f t="shared" si="28"/>
        <v>37949.595845006319</v>
      </c>
      <c r="Q140" s="3">
        <f t="shared" si="29"/>
        <v>37541.530577652105</v>
      </c>
      <c r="R140" s="3"/>
      <c r="S140" s="3"/>
    </row>
    <row r="141" spans="1:19" x14ac:dyDescent="0.25">
      <c r="A141" s="7">
        <v>523</v>
      </c>
      <c r="B141" s="3">
        <v>39480</v>
      </c>
      <c r="C141" s="75">
        <v>1537</v>
      </c>
      <c r="D141" s="75">
        <v>1836</v>
      </c>
      <c r="E141" s="75">
        <v>670</v>
      </c>
      <c r="F141" s="2">
        <f t="shared" si="30"/>
        <v>2305.5</v>
      </c>
      <c r="G141" s="2">
        <f t="shared" si="31"/>
        <v>3074</v>
      </c>
      <c r="H141" s="2">
        <f t="shared" si="32"/>
        <v>2754</v>
      </c>
      <c r="I141" s="2">
        <f t="shared" si="33"/>
        <v>3672</v>
      </c>
      <c r="J141" s="2">
        <f t="shared" si="34"/>
        <v>1005</v>
      </c>
      <c r="K141" s="2">
        <f t="shared" si="35"/>
        <v>1340</v>
      </c>
      <c r="L141" s="1">
        <f t="shared" si="24"/>
        <v>54662.997768356639</v>
      </c>
      <c r="M141" s="1">
        <f t="shared" si="25"/>
        <v>71125.344689720849</v>
      </c>
      <c r="N141" s="1">
        <f t="shared" si="26"/>
        <v>22293.995321738021</v>
      </c>
      <c r="O141" s="3">
        <f t="shared" si="27"/>
        <v>6387.3397964836231</v>
      </c>
      <c r="P141" s="3">
        <f t="shared" si="28"/>
        <v>37850.133245547135</v>
      </c>
      <c r="Q141" s="3">
        <f t="shared" si="29"/>
        <v>37499.615644101847</v>
      </c>
      <c r="R141" s="3"/>
      <c r="S141" s="3"/>
    </row>
    <row r="142" spans="1:19" x14ac:dyDescent="0.25">
      <c r="A142" s="7">
        <v>526</v>
      </c>
      <c r="B142" s="3">
        <v>44890</v>
      </c>
      <c r="C142" s="75">
        <v>1001</v>
      </c>
      <c r="D142" s="75">
        <v>1194</v>
      </c>
      <c r="E142" s="75">
        <v>1210</v>
      </c>
      <c r="F142" s="2">
        <f t="shared" si="30"/>
        <v>1501.5</v>
      </c>
      <c r="G142" s="2">
        <f t="shared" si="31"/>
        <v>2002</v>
      </c>
      <c r="H142" s="2">
        <f t="shared" si="32"/>
        <v>1791</v>
      </c>
      <c r="I142" s="2">
        <f t="shared" si="33"/>
        <v>2388</v>
      </c>
      <c r="J142" s="2">
        <f t="shared" si="34"/>
        <v>1815</v>
      </c>
      <c r="K142" s="2">
        <f t="shared" si="35"/>
        <v>2420</v>
      </c>
      <c r="L142" s="1">
        <f t="shared" si="24"/>
        <v>47999.440013504631</v>
      </c>
      <c r="M142" s="1">
        <f t="shared" si="25"/>
        <v>58720.851378687177</v>
      </c>
      <c r="N142" s="1">
        <f t="shared" si="26"/>
        <v>26933.504303467085</v>
      </c>
      <c r="O142" s="3">
        <f t="shared" si="27"/>
        <v>16588.979958612101</v>
      </c>
      <c r="P142" s="3">
        <f t="shared" si="28"/>
        <v>36645.004323323861</v>
      </c>
      <c r="Q142" s="3">
        <f t="shared" si="29"/>
        <v>36011.979998325653</v>
      </c>
      <c r="R142" s="3"/>
      <c r="S142" s="3"/>
    </row>
    <row r="143" spans="1:19" x14ac:dyDescent="0.25">
      <c r="A143" s="7">
        <v>530</v>
      </c>
      <c r="B143" s="3">
        <v>38530</v>
      </c>
      <c r="C143" s="75">
        <v>1554</v>
      </c>
      <c r="D143" s="75">
        <v>1844</v>
      </c>
      <c r="E143" s="75">
        <v>670</v>
      </c>
      <c r="F143" s="2">
        <f t="shared" si="30"/>
        <v>2331</v>
      </c>
      <c r="G143" s="2">
        <f t="shared" si="31"/>
        <v>3108</v>
      </c>
      <c r="H143" s="2">
        <f t="shared" si="32"/>
        <v>2766</v>
      </c>
      <c r="I143" s="2">
        <f t="shared" si="33"/>
        <v>3688</v>
      </c>
      <c r="J143" s="2">
        <f t="shared" si="34"/>
        <v>1005</v>
      </c>
      <c r="K143" s="2">
        <f t="shared" si="35"/>
        <v>1340</v>
      </c>
      <c r="L143" s="1">
        <f t="shared" si="24"/>
        <v>55070.623410523709</v>
      </c>
      <c r="M143" s="1">
        <f t="shared" si="25"/>
        <v>71715.05224318472</v>
      </c>
      <c r="N143" s="1">
        <f t="shared" si="26"/>
        <v>22450.229006746598</v>
      </c>
      <c r="O143" s="3">
        <f t="shared" si="27"/>
        <v>6474.2634356305252</v>
      </c>
      <c r="P143" s="3">
        <f t="shared" si="28"/>
        <v>38075.676976417388</v>
      </c>
      <c r="Q143" s="3">
        <f t="shared" si="29"/>
        <v>37725.1593749721</v>
      </c>
      <c r="R143" s="3"/>
      <c r="S143" s="3"/>
    </row>
    <row r="144" spans="1:19" x14ac:dyDescent="0.25">
      <c r="A144" s="7">
        <v>535</v>
      </c>
      <c r="B144" s="3">
        <v>30790</v>
      </c>
      <c r="C144" s="75">
        <v>1381</v>
      </c>
      <c r="D144" s="75">
        <v>1634</v>
      </c>
      <c r="E144" s="75">
        <v>930</v>
      </c>
      <c r="F144" s="2">
        <f t="shared" si="30"/>
        <v>2071.5</v>
      </c>
      <c r="G144" s="2">
        <f t="shared" si="31"/>
        <v>2762</v>
      </c>
      <c r="H144" s="2">
        <f t="shared" si="32"/>
        <v>2451</v>
      </c>
      <c r="I144" s="2">
        <f t="shared" si="33"/>
        <v>3268</v>
      </c>
      <c r="J144" s="2">
        <f t="shared" si="34"/>
        <v>1395</v>
      </c>
      <c r="K144" s="2">
        <f t="shared" si="35"/>
        <v>1860</v>
      </c>
      <c r="L144" s="1">
        <f t="shared" si="24"/>
        <v>52878.503661807299</v>
      </c>
      <c r="M144" s="1">
        <f t="shared" si="25"/>
        <v>67669.981279506697</v>
      </c>
      <c r="N144" s="1">
        <f t="shared" si="26"/>
        <v>23930.44917686078</v>
      </c>
      <c r="O144" s="3">
        <f t="shared" si="27"/>
        <v>9773.872309613671</v>
      </c>
      <c r="P144" s="3">
        <f t="shared" si="28"/>
        <v>37600.486686877863</v>
      </c>
      <c r="Q144" s="3">
        <f t="shared" si="29"/>
        <v>37113.947329647832</v>
      </c>
      <c r="R144" s="3"/>
      <c r="S144" s="3"/>
    </row>
    <row r="145" spans="1:19" x14ac:dyDescent="0.25">
      <c r="A145" s="7">
        <v>536</v>
      </c>
      <c r="B145" s="3">
        <v>35420</v>
      </c>
      <c r="C145" s="75">
        <v>1057</v>
      </c>
      <c r="D145" s="75">
        <v>1262</v>
      </c>
      <c r="E145" s="75">
        <v>1490</v>
      </c>
      <c r="F145" s="2">
        <f t="shared" si="30"/>
        <v>1585.5</v>
      </c>
      <c r="G145" s="2">
        <f t="shared" si="31"/>
        <v>2114</v>
      </c>
      <c r="H145" s="2">
        <f t="shared" si="32"/>
        <v>1893</v>
      </c>
      <c r="I145" s="2">
        <f t="shared" si="33"/>
        <v>2524</v>
      </c>
      <c r="J145" s="2">
        <f t="shared" si="34"/>
        <v>2235</v>
      </c>
      <c r="K145" s="2">
        <f t="shared" si="35"/>
        <v>2980</v>
      </c>
      <c r="L145" s="1">
        <f t="shared" si="24"/>
        <v>48327.597009958823</v>
      </c>
      <c r="M145" s="1">
        <f t="shared" si="25"/>
        <v>59648.80761235438</v>
      </c>
      <c r="N145" s="1">
        <f t="shared" si="26"/>
        <v>26072.726672884033</v>
      </c>
      <c r="O145" s="3">
        <f t="shared" si="27"/>
        <v>15139.066938204807</v>
      </c>
      <c r="P145" s="3">
        <f t="shared" si="28"/>
        <v>36226.877114796858</v>
      </c>
      <c r="Q145" s="3">
        <f t="shared" si="29"/>
        <v>35447.367822030472</v>
      </c>
      <c r="R145" s="3"/>
      <c r="S145" s="3"/>
    </row>
    <row r="146" spans="1:19" x14ac:dyDescent="0.25">
      <c r="A146" s="7">
        <v>537</v>
      </c>
      <c r="B146" s="3">
        <v>43470</v>
      </c>
      <c r="C146" s="75">
        <v>1192</v>
      </c>
      <c r="D146" s="75">
        <v>1445</v>
      </c>
      <c r="E146" s="75">
        <v>810</v>
      </c>
      <c r="F146" s="2">
        <f t="shared" si="30"/>
        <v>1788</v>
      </c>
      <c r="G146" s="2">
        <f t="shared" si="31"/>
        <v>2384</v>
      </c>
      <c r="H146" s="2">
        <f t="shared" si="32"/>
        <v>2167.5</v>
      </c>
      <c r="I146" s="2">
        <f t="shared" si="33"/>
        <v>2890</v>
      </c>
      <c r="J146" s="2">
        <f t="shared" si="34"/>
        <v>1215</v>
      </c>
      <c r="K146" s="2">
        <f t="shared" si="35"/>
        <v>1620</v>
      </c>
      <c r="L146" s="1">
        <f t="shared" si="24"/>
        <v>50205.994595791009</v>
      </c>
      <c r="M146" s="1">
        <f t="shared" si="25"/>
        <v>62973.149787896502</v>
      </c>
      <c r="N146" s="1">
        <f t="shared" si="26"/>
        <v>24919.712369920482</v>
      </c>
      <c r="O146" s="3">
        <f t="shared" si="27"/>
        <v>12400.585336155442</v>
      </c>
      <c r="P146" s="3">
        <f t="shared" si="28"/>
        <v>37015.07931835614</v>
      </c>
      <c r="Q146" s="3">
        <f t="shared" si="29"/>
        <v>36591.319233026756</v>
      </c>
      <c r="R146" s="3"/>
      <c r="S146" s="3"/>
    </row>
    <row r="147" spans="1:19" x14ac:dyDescent="0.25">
      <c r="A147" s="7">
        <v>540</v>
      </c>
      <c r="B147" s="3">
        <v>39030</v>
      </c>
      <c r="C147" s="75">
        <v>1607</v>
      </c>
      <c r="D147" s="75">
        <v>1909</v>
      </c>
      <c r="E147" s="75">
        <v>460</v>
      </c>
      <c r="F147" s="2">
        <f t="shared" si="30"/>
        <v>2410.5</v>
      </c>
      <c r="G147" s="2">
        <f t="shared" si="31"/>
        <v>3214</v>
      </c>
      <c r="H147" s="2">
        <f t="shared" si="32"/>
        <v>2863.5</v>
      </c>
      <c r="I147" s="2">
        <f t="shared" si="33"/>
        <v>3818</v>
      </c>
      <c r="J147" s="2">
        <f t="shared" si="34"/>
        <v>690</v>
      </c>
      <c r="K147" s="2">
        <f t="shared" si="35"/>
        <v>920</v>
      </c>
      <c r="L147" s="1">
        <f t="shared" si="24"/>
        <v>55867.064022582112</v>
      </c>
      <c r="M147" s="1">
        <f t="shared" si="25"/>
        <v>73079.159990462605</v>
      </c>
      <c r="N147" s="1">
        <f t="shared" si="26"/>
        <v>22115.85836095945</v>
      </c>
      <c r="O147" s="3">
        <f t="shared" si="27"/>
        <v>5576.7486672172618</v>
      </c>
      <c r="P147" s="3">
        <f t="shared" si="28"/>
        <v>38414.314179082481</v>
      </c>
      <c r="Q147" s="3">
        <f t="shared" si="29"/>
        <v>38173.660303463323</v>
      </c>
      <c r="R147" s="3"/>
      <c r="S147" s="3"/>
    </row>
    <row r="148" spans="1:19" x14ac:dyDescent="0.25">
      <c r="A148" s="7">
        <v>542</v>
      </c>
      <c r="B148" s="3">
        <v>46050</v>
      </c>
      <c r="C148" s="75">
        <v>1633</v>
      </c>
      <c r="D148" s="75">
        <v>1936</v>
      </c>
      <c r="E148" s="75">
        <v>1320</v>
      </c>
      <c r="F148" s="2">
        <f t="shared" si="30"/>
        <v>2449.5</v>
      </c>
      <c r="G148" s="2">
        <f t="shared" si="31"/>
        <v>3266</v>
      </c>
      <c r="H148" s="2">
        <f t="shared" si="32"/>
        <v>2904</v>
      </c>
      <c r="I148" s="2">
        <f t="shared" si="33"/>
        <v>3872</v>
      </c>
      <c r="J148" s="2">
        <f t="shared" si="34"/>
        <v>1980</v>
      </c>
      <c r="K148" s="2">
        <f t="shared" si="35"/>
        <v>2640</v>
      </c>
      <c r="L148" s="1">
        <f t="shared" si="24"/>
        <v>55334.819634272259</v>
      </c>
      <c r="M148" s="1">
        <f t="shared" si="25"/>
        <v>72825.393819430203</v>
      </c>
      <c r="N148" s="1">
        <f t="shared" si="26"/>
        <v>21071.214350588969</v>
      </c>
      <c r="O148" s="3">
        <f t="shared" si="27"/>
        <v>4298.1832520636308</v>
      </c>
      <c r="P148" s="3">
        <f t="shared" si="28"/>
        <v>37153.673458207173</v>
      </c>
      <c r="Q148" s="3">
        <f t="shared" si="29"/>
        <v>36463.101467300032</v>
      </c>
      <c r="R148" s="3"/>
      <c r="S148" s="3"/>
    </row>
    <row r="149" spans="1:19" x14ac:dyDescent="0.25">
      <c r="A149" s="7">
        <v>544</v>
      </c>
      <c r="B149" s="3">
        <v>44670</v>
      </c>
      <c r="C149" s="75">
        <v>1475</v>
      </c>
      <c r="D149" s="75">
        <v>1753</v>
      </c>
      <c r="E149" s="75">
        <v>920</v>
      </c>
      <c r="F149" s="2">
        <f t="shared" si="30"/>
        <v>2212.5</v>
      </c>
      <c r="G149" s="2">
        <f t="shared" si="31"/>
        <v>2950</v>
      </c>
      <c r="H149" s="2">
        <f t="shared" si="32"/>
        <v>2629.5</v>
      </c>
      <c r="I149" s="2">
        <f t="shared" si="33"/>
        <v>3506</v>
      </c>
      <c r="J149" s="2">
        <f t="shared" si="34"/>
        <v>1380</v>
      </c>
      <c r="K149" s="2">
        <f t="shared" si="35"/>
        <v>1840</v>
      </c>
      <c r="L149" s="1">
        <f t="shared" si="24"/>
        <v>53847.410596799993</v>
      </c>
      <c r="M149" s="1">
        <f t="shared" si="25"/>
        <v>69645.694076964093</v>
      </c>
      <c r="N149" s="1">
        <f t="shared" si="26"/>
        <v>22861.563317196367</v>
      </c>
      <c r="O149" s="3">
        <f t="shared" si="27"/>
        <v>7673.9995177568453</v>
      </c>
      <c r="P149" s="3">
        <f t="shared" si="28"/>
        <v>37567.81936539759</v>
      </c>
      <c r="Q149" s="3">
        <f t="shared" si="29"/>
        <v>37086.511614159281</v>
      </c>
      <c r="R149" s="3"/>
      <c r="S149" s="3"/>
    </row>
    <row r="150" spans="1:19" x14ac:dyDescent="0.25">
      <c r="A150" s="7">
        <v>552</v>
      </c>
      <c r="B150" s="3">
        <v>42240</v>
      </c>
      <c r="C150" s="75">
        <v>1883</v>
      </c>
      <c r="D150" s="75">
        <v>2262</v>
      </c>
      <c r="E150" s="75">
        <v>570</v>
      </c>
      <c r="F150" s="2">
        <f t="shared" si="30"/>
        <v>2824.5</v>
      </c>
      <c r="G150" s="2">
        <f t="shared" si="31"/>
        <v>3766</v>
      </c>
      <c r="H150" s="2">
        <f t="shared" si="32"/>
        <v>3393</v>
      </c>
      <c r="I150" s="2">
        <f t="shared" si="33"/>
        <v>4524</v>
      </c>
      <c r="J150" s="2">
        <f t="shared" si="34"/>
        <v>855</v>
      </c>
      <c r="K150" s="2">
        <f t="shared" si="35"/>
        <v>1140</v>
      </c>
      <c r="L150" s="1">
        <f t="shared" si="24"/>
        <v>58503.817293692366</v>
      </c>
      <c r="M150" s="1">
        <f t="shared" si="25"/>
        <v>78672.06664497983</v>
      </c>
      <c r="N150" s="1">
        <f t="shared" si="26"/>
        <v>18738.152475016341</v>
      </c>
      <c r="O150" s="3">
        <f t="shared" si="27"/>
        <v>-859.2629923722526</v>
      </c>
      <c r="P150" s="3">
        <f t="shared" si="28"/>
        <v>38037.366400876854</v>
      </c>
      <c r="Q150" s="3">
        <f t="shared" si="29"/>
        <v>37739.16485934877</v>
      </c>
      <c r="R150" s="3"/>
      <c r="S150" s="3"/>
    </row>
    <row r="151" spans="1:19" x14ac:dyDescent="0.25">
      <c r="A151" s="7">
        <v>553</v>
      </c>
      <c r="B151" s="3">
        <v>39580</v>
      </c>
      <c r="C151" s="75">
        <v>1526</v>
      </c>
      <c r="D151" s="75">
        <v>1842</v>
      </c>
      <c r="E151" s="75">
        <v>690</v>
      </c>
      <c r="F151" s="2">
        <f t="shared" si="30"/>
        <v>2289</v>
      </c>
      <c r="G151" s="2">
        <f t="shared" si="31"/>
        <v>3052</v>
      </c>
      <c r="H151" s="2">
        <f t="shared" si="32"/>
        <v>2763</v>
      </c>
      <c r="I151" s="2">
        <f t="shared" si="33"/>
        <v>3684</v>
      </c>
      <c r="J151" s="2">
        <f t="shared" si="34"/>
        <v>1035</v>
      </c>
      <c r="K151" s="2">
        <f t="shared" si="35"/>
        <v>1380</v>
      </c>
      <c r="L151" s="1">
        <f t="shared" si="24"/>
        <v>54184.653153668143</v>
      </c>
      <c r="M151" s="1">
        <f t="shared" si="25"/>
        <v>70529.182367722664</v>
      </c>
      <c r="N151" s="1">
        <f t="shared" si="26"/>
        <v>21881.485879962966</v>
      </c>
      <c r="O151" s="3">
        <f t="shared" si="27"/>
        <v>5922.8478203123077</v>
      </c>
      <c r="P151" s="3">
        <f t="shared" si="28"/>
        <v>37479.143126184892</v>
      </c>
      <c r="Q151" s="3">
        <f t="shared" si="29"/>
        <v>37118.162312756162</v>
      </c>
      <c r="R151" s="3"/>
      <c r="S151" s="3"/>
    </row>
    <row r="152" spans="1:19" x14ac:dyDescent="0.25">
      <c r="A152" s="7">
        <v>562</v>
      </c>
      <c r="B152" s="3">
        <v>41540</v>
      </c>
      <c r="C152" s="75">
        <v>1767</v>
      </c>
      <c r="D152" s="75">
        <v>2158</v>
      </c>
      <c r="E152" s="75">
        <v>530</v>
      </c>
      <c r="F152" s="2">
        <f t="shared" si="30"/>
        <v>2650.5</v>
      </c>
      <c r="G152" s="2">
        <f t="shared" si="31"/>
        <v>3534</v>
      </c>
      <c r="H152" s="2">
        <f t="shared" si="32"/>
        <v>3237</v>
      </c>
      <c r="I152" s="2">
        <f t="shared" si="33"/>
        <v>4316</v>
      </c>
      <c r="J152" s="2">
        <f t="shared" si="34"/>
        <v>795</v>
      </c>
      <c r="K152" s="2">
        <f t="shared" si="35"/>
        <v>1060</v>
      </c>
      <c r="L152" s="1">
        <f t="shared" si="24"/>
        <v>56620.407502777423</v>
      </c>
      <c r="M152" s="1">
        <f t="shared" si="25"/>
        <v>75546.215576980772</v>
      </c>
      <c r="N152" s="1">
        <f t="shared" si="26"/>
        <v>18998.214557387233</v>
      </c>
      <c r="O152" s="3">
        <f t="shared" si="27"/>
        <v>301.82968620040651</v>
      </c>
      <c r="P152" s="3">
        <f t="shared" si="28"/>
        <v>37417.324311012846</v>
      </c>
      <c r="Q152" s="3">
        <f t="shared" si="29"/>
        <v>37140.049193451647</v>
      </c>
      <c r="R152" s="3"/>
      <c r="S152" s="3"/>
    </row>
    <row r="153" spans="1:19" x14ac:dyDescent="0.25">
      <c r="A153" s="7">
        <v>581</v>
      </c>
      <c r="B153" s="3">
        <v>42860</v>
      </c>
      <c r="C153" s="75">
        <v>1167</v>
      </c>
      <c r="D153" s="75">
        <v>1406</v>
      </c>
      <c r="E153" s="75">
        <v>440</v>
      </c>
      <c r="F153" s="2">
        <f t="shared" si="30"/>
        <v>1750.5</v>
      </c>
      <c r="G153" s="2">
        <f t="shared" si="31"/>
        <v>2334</v>
      </c>
      <c r="H153" s="2">
        <f t="shared" si="32"/>
        <v>2109</v>
      </c>
      <c r="I153" s="2">
        <f t="shared" si="33"/>
        <v>2812</v>
      </c>
      <c r="J153" s="2">
        <f t="shared" si="34"/>
        <v>660</v>
      </c>
      <c r="K153" s="2">
        <f t="shared" si="35"/>
        <v>880</v>
      </c>
      <c r="L153" s="1">
        <f t="shared" si="24"/>
        <v>50465.603836490831</v>
      </c>
      <c r="M153" s="1">
        <f t="shared" si="25"/>
        <v>62964.99151198336</v>
      </c>
      <c r="N153" s="1">
        <f t="shared" si="26"/>
        <v>25784.975600808917</v>
      </c>
      <c r="O153" s="3">
        <f t="shared" si="27"/>
        <v>13603.73504061954</v>
      </c>
      <c r="P153" s="3">
        <f t="shared" si="28"/>
        <v>37736.025497362578</v>
      </c>
      <c r="Q153" s="3">
        <f t="shared" si="29"/>
        <v>37505.834833726862</v>
      </c>
      <c r="R153" s="3"/>
      <c r="S153" s="3"/>
    </row>
    <row r="154" spans="1:19" x14ac:dyDescent="0.25">
      <c r="A154" s="7">
        <v>584</v>
      </c>
      <c r="B154" s="3">
        <v>42810</v>
      </c>
      <c r="C154" s="75">
        <v>1408</v>
      </c>
      <c r="D154" s="75">
        <v>1708</v>
      </c>
      <c r="E154" s="75">
        <v>220</v>
      </c>
      <c r="F154" s="2">
        <f t="shared" si="30"/>
        <v>2112</v>
      </c>
      <c r="G154" s="2">
        <f t="shared" si="31"/>
        <v>2816</v>
      </c>
      <c r="H154" s="2">
        <f t="shared" si="32"/>
        <v>2562</v>
      </c>
      <c r="I154" s="2">
        <f t="shared" si="33"/>
        <v>3416</v>
      </c>
      <c r="J154" s="2">
        <f t="shared" si="34"/>
        <v>330</v>
      </c>
      <c r="K154" s="2">
        <f t="shared" si="35"/>
        <v>440</v>
      </c>
      <c r="L154" s="1">
        <f t="shared" si="24"/>
        <v>53206.722618016618</v>
      </c>
      <c r="M154" s="1">
        <f t="shared" si="25"/>
        <v>68287.38915365799</v>
      </c>
      <c r="N154" s="1">
        <f t="shared" si="26"/>
        <v>23328.361290907629</v>
      </c>
      <c r="O154" s="3">
        <f t="shared" si="27"/>
        <v>8530.6664994400235</v>
      </c>
      <c r="P154" s="3">
        <f t="shared" si="28"/>
        <v>38010.960750557373</v>
      </c>
      <c r="Q154" s="3">
        <f t="shared" si="29"/>
        <v>37895.865418739515</v>
      </c>
      <c r="R154" s="3"/>
      <c r="S154" s="3"/>
    </row>
    <row r="155" spans="1:19" x14ac:dyDescent="0.25">
      <c r="A155" s="7">
        <v>585</v>
      </c>
      <c r="B155" s="3">
        <v>30840</v>
      </c>
      <c r="C155" s="75">
        <v>1517</v>
      </c>
      <c r="D155" s="75">
        <v>1831</v>
      </c>
      <c r="E155" s="75">
        <v>610</v>
      </c>
      <c r="F155" s="2">
        <f t="shared" si="30"/>
        <v>2275.5</v>
      </c>
      <c r="G155" s="2">
        <f t="shared" si="31"/>
        <v>3034</v>
      </c>
      <c r="H155" s="2">
        <f t="shared" si="32"/>
        <v>2746.5</v>
      </c>
      <c r="I155" s="2">
        <f t="shared" si="33"/>
        <v>3662</v>
      </c>
      <c r="J155" s="2">
        <f t="shared" si="34"/>
        <v>915</v>
      </c>
      <c r="K155" s="2">
        <f t="shared" si="35"/>
        <v>1220</v>
      </c>
      <c r="L155" s="1">
        <f t="shared" si="24"/>
        <v>54169.772557713288</v>
      </c>
      <c r="M155" s="1">
        <f t="shared" si="25"/>
        <v>70417.905465787146</v>
      </c>
      <c r="N155" s="1">
        <f t="shared" si="26"/>
        <v>22058.302903048578</v>
      </c>
      <c r="O155" s="3">
        <f t="shared" si="27"/>
        <v>6194.9661564577254</v>
      </c>
      <c r="P155" s="3">
        <f t="shared" si="28"/>
        <v>37602.511684144469</v>
      </c>
      <c r="Q155" s="3">
        <f t="shared" si="29"/>
        <v>37283.383718649508</v>
      </c>
      <c r="R155" s="3"/>
      <c r="S155" s="3"/>
    </row>
    <row r="156" spans="1:19" x14ac:dyDescent="0.25">
      <c r="A156" s="7">
        <v>588</v>
      </c>
      <c r="B156" s="3">
        <v>35680</v>
      </c>
      <c r="C156" s="75">
        <v>1553</v>
      </c>
      <c r="D156" s="75">
        <v>1831</v>
      </c>
      <c r="E156" s="75">
        <v>740</v>
      </c>
      <c r="F156" s="2">
        <f t="shared" si="30"/>
        <v>2329.5</v>
      </c>
      <c r="G156" s="2">
        <f t="shared" si="31"/>
        <v>3106</v>
      </c>
      <c r="H156" s="2">
        <f t="shared" si="32"/>
        <v>2746.5</v>
      </c>
      <c r="I156" s="2">
        <f t="shared" si="33"/>
        <v>3662</v>
      </c>
      <c r="J156" s="2">
        <f t="shared" si="34"/>
        <v>1110</v>
      </c>
      <c r="K156" s="2">
        <f t="shared" si="35"/>
        <v>1480</v>
      </c>
      <c r="L156" s="1">
        <f t="shared" si="24"/>
        <v>55190.5064736965</v>
      </c>
      <c r="M156" s="1">
        <f t="shared" si="25"/>
        <v>71824.224605693002</v>
      </c>
      <c r="N156" s="1">
        <f t="shared" si="26"/>
        <v>22693.451595109142</v>
      </c>
      <c r="O156" s="3">
        <f t="shared" si="27"/>
        <v>6830.1148485182885</v>
      </c>
      <c r="P156" s="3">
        <f t="shared" si="28"/>
        <v>38169.649498312669</v>
      </c>
      <c r="Q156" s="3">
        <f t="shared" si="29"/>
        <v>37782.510654925332</v>
      </c>
      <c r="R156" s="3"/>
      <c r="S156" s="3"/>
    </row>
    <row r="157" spans="1:19" x14ac:dyDescent="0.25">
      <c r="A157" s="7">
        <v>590</v>
      </c>
      <c r="B157" s="3">
        <v>33120</v>
      </c>
      <c r="C157" s="75">
        <v>1240</v>
      </c>
      <c r="D157" s="75">
        <v>1493</v>
      </c>
      <c r="E157" s="75">
        <v>590</v>
      </c>
      <c r="F157" s="2">
        <f t="shared" si="30"/>
        <v>1860</v>
      </c>
      <c r="G157" s="2">
        <f t="shared" si="31"/>
        <v>2480</v>
      </c>
      <c r="H157" s="2">
        <f t="shared" si="32"/>
        <v>2239.5</v>
      </c>
      <c r="I157" s="2">
        <f t="shared" si="33"/>
        <v>2986</v>
      </c>
      <c r="J157" s="2">
        <f t="shared" si="34"/>
        <v>885</v>
      </c>
      <c r="K157" s="2">
        <f t="shared" si="35"/>
        <v>1180</v>
      </c>
      <c r="L157" s="1">
        <f t="shared" si="24"/>
        <v>51146.805604777233</v>
      </c>
      <c r="M157" s="1">
        <f t="shared" si="25"/>
        <v>64428.07442877959</v>
      </c>
      <c r="N157" s="1">
        <f t="shared" si="26"/>
        <v>24930.549471839771</v>
      </c>
      <c r="O157" s="3">
        <f t="shared" si="27"/>
        <v>11995.562162904685</v>
      </c>
      <c r="P157" s="3">
        <f t="shared" si="28"/>
        <v>37556.872027263336</v>
      </c>
      <c r="Q157" s="3">
        <f t="shared" si="29"/>
        <v>37248.20727375181</v>
      </c>
      <c r="R157" s="3"/>
      <c r="S157" s="3"/>
    </row>
    <row r="158" spans="1:19" x14ac:dyDescent="0.25">
      <c r="A158" s="7">
        <v>593</v>
      </c>
      <c r="B158" s="3">
        <v>41600</v>
      </c>
      <c r="C158" s="75">
        <v>1009</v>
      </c>
      <c r="D158" s="75">
        <v>1202</v>
      </c>
      <c r="E158" s="75">
        <v>330</v>
      </c>
      <c r="F158" s="2">
        <f t="shared" si="30"/>
        <v>1513.5</v>
      </c>
      <c r="G158" s="2">
        <f t="shared" si="31"/>
        <v>2018</v>
      </c>
      <c r="H158" s="2">
        <f t="shared" si="32"/>
        <v>1803</v>
      </c>
      <c r="I158" s="2">
        <f t="shared" si="33"/>
        <v>2404</v>
      </c>
      <c r="J158" s="2">
        <f t="shared" si="34"/>
        <v>495</v>
      </c>
      <c r="K158" s="2">
        <f t="shared" si="35"/>
        <v>660</v>
      </c>
      <c r="L158" s="1">
        <f t="shared" si="24"/>
        <v>49038.639392272555</v>
      </c>
      <c r="M158" s="1">
        <f t="shared" si="25"/>
        <v>59845.736362771248</v>
      </c>
      <c r="N158" s="1">
        <f t="shared" si="26"/>
        <v>27817.708031057206</v>
      </c>
      <c r="O158" s="3">
        <f t="shared" si="27"/>
        <v>17403.873640340542</v>
      </c>
      <c r="P158" s="3">
        <f t="shared" si="28"/>
        <v>38058.899424047078</v>
      </c>
      <c r="Q158" s="3">
        <f t="shared" si="29"/>
        <v>37886.256426320295</v>
      </c>
      <c r="R158" s="3"/>
      <c r="S158" s="3"/>
    </row>
    <row r="159" spans="1:19" x14ac:dyDescent="0.25">
      <c r="A159" s="7">
        <v>594</v>
      </c>
      <c r="B159" s="3">
        <v>20270</v>
      </c>
      <c r="C159" s="75">
        <v>1624</v>
      </c>
      <c r="D159" s="75">
        <v>1946</v>
      </c>
      <c r="E159" s="75">
        <v>870</v>
      </c>
      <c r="F159" s="2">
        <f t="shared" si="30"/>
        <v>2436</v>
      </c>
      <c r="G159" s="2">
        <f t="shared" si="31"/>
        <v>3248</v>
      </c>
      <c r="H159" s="2">
        <f t="shared" si="32"/>
        <v>2919</v>
      </c>
      <c r="I159" s="2">
        <f t="shared" si="33"/>
        <v>3892</v>
      </c>
      <c r="J159" s="2">
        <f t="shared" si="34"/>
        <v>1305</v>
      </c>
      <c r="K159" s="2">
        <f t="shared" si="35"/>
        <v>1740</v>
      </c>
      <c r="L159" s="1">
        <f t="shared" si="24"/>
        <v>55343.200140930945</v>
      </c>
      <c r="M159" s="1">
        <f t="shared" si="25"/>
        <v>72737.378020108226</v>
      </c>
      <c r="N159" s="1">
        <f t="shared" si="26"/>
        <v>21089.353605901233</v>
      </c>
      <c r="O159" s="3">
        <f t="shared" si="27"/>
        <v>4229.6849500488015</v>
      </c>
      <c r="P159" s="3">
        <f t="shared" si="28"/>
        <v>37493.87254047396</v>
      </c>
      <c r="Q159" s="3">
        <f t="shared" si="29"/>
        <v>37038.722819194256</v>
      </c>
      <c r="R159" s="3"/>
      <c r="S159" s="3"/>
    </row>
    <row r="160" spans="1:19" x14ac:dyDescent="0.25">
      <c r="A160" s="7">
        <v>597</v>
      </c>
      <c r="B160" s="3">
        <v>29170</v>
      </c>
      <c r="C160" s="75">
        <v>946</v>
      </c>
      <c r="D160" s="75">
        <v>1125</v>
      </c>
      <c r="E160" s="75">
        <v>590</v>
      </c>
      <c r="F160" s="2">
        <f t="shared" si="30"/>
        <v>1419</v>
      </c>
      <c r="G160" s="2">
        <f t="shared" si="31"/>
        <v>1892</v>
      </c>
      <c r="H160" s="2">
        <f t="shared" si="32"/>
        <v>1687.5</v>
      </c>
      <c r="I160" s="2">
        <f t="shared" si="33"/>
        <v>2250</v>
      </c>
      <c r="J160" s="2">
        <f t="shared" si="34"/>
        <v>885</v>
      </c>
      <c r="K160" s="2">
        <f t="shared" si="35"/>
        <v>1180</v>
      </c>
      <c r="L160" s="1">
        <f t="shared" si="24"/>
        <v>48076.491837946414</v>
      </c>
      <c r="M160" s="1">
        <f t="shared" si="25"/>
        <v>58208.814666580474</v>
      </c>
      <c r="N160" s="1">
        <f t="shared" si="26"/>
        <v>28197.443810014323</v>
      </c>
      <c r="O160" s="3">
        <f t="shared" si="27"/>
        <v>18450.718610716282</v>
      </c>
      <c r="P160" s="3">
        <f t="shared" si="28"/>
        <v>37635.504255800843</v>
      </c>
      <c r="Q160" s="3">
        <f t="shared" si="29"/>
        <v>37326.839502289316</v>
      </c>
      <c r="R160" s="3"/>
      <c r="S160" s="3"/>
    </row>
    <row r="161" spans="1:19" x14ac:dyDescent="0.25">
      <c r="A161" s="7">
        <v>609</v>
      </c>
      <c r="B161" s="3">
        <v>37830</v>
      </c>
      <c r="C161" s="75">
        <v>1608</v>
      </c>
      <c r="D161" s="75">
        <v>1945</v>
      </c>
      <c r="E161" s="75">
        <v>760</v>
      </c>
      <c r="F161" s="2">
        <f t="shared" si="30"/>
        <v>2412</v>
      </c>
      <c r="G161" s="2">
        <f t="shared" si="31"/>
        <v>3216</v>
      </c>
      <c r="H161" s="2">
        <f t="shared" si="32"/>
        <v>2917.5</v>
      </c>
      <c r="I161" s="2">
        <f t="shared" si="33"/>
        <v>3890</v>
      </c>
      <c r="J161" s="2">
        <f t="shared" si="34"/>
        <v>1140</v>
      </c>
      <c r="K161" s="2">
        <f t="shared" si="35"/>
        <v>1520</v>
      </c>
      <c r="L161" s="1">
        <f t="shared" si="24"/>
        <v>54961.509352317356</v>
      </c>
      <c r="M161" s="1">
        <f t="shared" si="25"/>
        <v>72184.316020862345</v>
      </c>
      <c r="N161" s="1">
        <f t="shared" si="26"/>
        <v>20887.697783652638</v>
      </c>
      <c r="O161" s="3">
        <f t="shared" si="27"/>
        <v>4036.6928835329209</v>
      </c>
      <c r="P161" s="3">
        <f t="shared" si="28"/>
        <v>37341.100628401589</v>
      </c>
      <c r="Q161" s="3">
        <f t="shared" si="29"/>
        <v>36943.498573030811</v>
      </c>
      <c r="R161" s="3"/>
      <c r="S161" s="3"/>
    </row>
    <row r="162" spans="1:19" x14ac:dyDescent="0.25">
      <c r="A162" s="7">
        <v>610</v>
      </c>
      <c r="B162" s="3">
        <v>35980</v>
      </c>
      <c r="C162" s="75">
        <v>1344</v>
      </c>
      <c r="D162" s="75">
        <v>1608</v>
      </c>
      <c r="E162" s="75">
        <v>730</v>
      </c>
      <c r="F162" s="2">
        <f t="shared" si="30"/>
        <v>2016</v>
      </c>
      <c r="G162" s="2">
        <f t="shared" si="31"/>
        <v>2688</v>
      </c>
      <c r="H162" s="2">
        <f t="shared" si="32"/>
        <v>2412</v>
      </c>
      <c r="I162" s="2">
        <f t="shared" si="33"/>
        <v>3216</v>
      </c>
      <c r="J162" s="2">
        <f t="shared" si="34"/>
        <v>1095</v>
      </c>
      <c r="K162" s="2">
        <f t="shared" si="35"/>
        <v>1460</v>
      </c>
      <c r="L162" s="1">
        <f t="shared" si="24"/>
        <v>52349.395425815499</v>
      </c>
      <c r="M162" s="1">
        <f t="shared" si="25"/>
        <v>66744.577118927744</v>
      </c>
      <c r="N162" s="1">
        <f t="shared" si="26"/>
        <v>24022.894514506621</v>
      </c>
      <c r="O162" s="3">
        <f t="shared" si="27"/>
        <v>10091.57529630996</v>
      </c>
      <c r="P162" s="3">
        <f t="shared" si="28"/>
        <v>37572.306495307668</v>
      </c>
      <c r="Q162" s="3">
        <f t="shared" si="29"/>
        <v>37190.39925791206</v>
      </c>
      <c r="R162" s="3"/>
      <c r="S162" s="3"/>
    </row>
    <row r="163" spans="1:19" x14ac:dyDescent="0.25">
      <c r="A163" s="7">
        <v>614</v>
      </c>
      <c r="B163" s="3">
        <v>31180</v>
      </c>
      <c r="C163" s="75">
        <v>1015</v>
      </c>
      <c r="D163" s="75">
        <v>1229</v>
      </c>
      <c r="E163" s="75">
        <v>930</v>
      </c>
      <c r="F163" s="2">
        <f t="shared" si="30"/>
        <v>1522.5</v>
      </c>
      <c r="G163" s="2">
        <f t="shared" si="31"/>
        <v>2030</v>
      </c>
      <c r="H163" s="2">
        <f t="shared" si="32"/>
        <v>1843.5</v>
      </c>
      <c r="I163" s="2">
        <f t="shared" si="33"/>
        <v>2458</v>
      </c>
      <c r="J163" s="2">
        <f t="shared" si="34"/>
        <v>1395</v>
      </c>
      <c r="K163" s="2">
        <f t="shared" si="35"/>
        <v>1860</v>
      </c>
      <c r="L163" s="1">
        <f t="shared" si="24"/>
        <v>48135.796475661096</v>
      </c>
      <c r="M163" s="1">
        <f t="shared" si="25"/>
        <v>59007.157650146903</v>
      </c>
      <c r="N163" s="1">
        <f t="shared" si="26"/>
        <v>26616.679505675467</v>
      </c>
      <c r="O163" s="3">
        <f t="shared" si="27"/>
        <v>15968.923710175655</v>
      </c>
      <c r="P163" s="3">
        <f t="shared" si="28"/>
        <v>36777.895943945259</v>
      </c>
      <c r="Q163" s="3">
        <f t="shared" si="29"/>
        <v>36291.356586715228</v>
      </c>
      <c r="R163" s="3"/>
      <c r="S163" s="3"/>
    </row>
    <row r="164" spans="1:19" x14ac:dyDescent="0.25">
      <c r="A164" s="7">
        <v>620</v>
      </c>
      <c r="B164" s="3">
        <v>41680</v>
      </c>
      <c r="C164" s="75">
        <v>1501</v>
      </c>
      <c r="D164" s="75">
        <v>1789</v>
      </c>
      <c r="E164" s="75">
        <v>670</v>
      </c>
      <c r="F164" s="2">
        <f t="shared" si="30"/>
        <v>2251.5</v>
      </c>
      <c r="G164" s="2">
        <f t="shared" si="31"/>
        <v>3002</v>
      </c>
      <c r="H164" s="2">
        <f t="shared" si="32"/>
        <v>2683.5</v>
      </c>
      <c r="I164" s="2">
        <f t="shared" si="33"/>
        <v>3578</v>
      </c>
      <c r="J164" s="2">
        <f t="shared" si="34"/>
        <v>1005</v>
      </c>
      <c r="K164" s="2">
        <f t="shared" si="35"/>
        <v>1340</v>
      </c>
      <c r="L164" s="1">
        <f t="shared" si="24"/>
        <v>54320.635135463373</v>
      </c>
      <c r="M164" s="1">
        <f t="shared" si="25"/>
        <v>70397.396832904924</v>
      </c>
      <c r="N164" s="1">
        <f t="shared" si="26"/>
        <v>22744.41443220474</v>
      </c>
      <c r="O164" s="3">
        <f t="shared" si="27"/>
        <v>7244.9554263876753</v>
      </c>
      <c r="P164" s="3">
        <f t="shared" si="28"/>
        <v>37893.355836576506</v>
      </c>
      <c r="Q164" s="3">
        <f t="shared" si="29"/>
        <v>37542.838235131218</v>
      </c>
      <c r="R164" s="3"/>
      <c r="S164" s="3"/>
    </row>
    <row r="165" spans="1:19" x14ac:dyDescent="0.25">
      <c r="A165" s="7">
        <v>634</v>
      </c>
      <c r="B165" s="3">
        <v>39700</v>
      </c>
      <c r="C165" s="75">
        <v>1510</v>
      </c>
      <c r="D165" s="75">
        <v>1810</v>
      </c>
      <c r="E165" s="75">
        <v>730</v>
      </c>
      <c r="F165" s="2">
        <f t="shared" si="30"/>
        <v>2265</v>
      </c>
      <c r="G165" s="2">
        <f t="shared" si="31"/>
        <v>3020</v>
      </c>
      <c r="H165" s="2">
        <f t="shared" si="32"/>
        <v>2715</v>
      </c>
      <c r="I165" s="2">
        <f t="shared" si="33"/>
        <v>3620</v>
      </c>
      <c r="J165" s="2">
        <f t="shared" si="34"/>
        <v>1095</v>
      </c>
      <c r="K165" s="2">
        <f t="shared" si="35"/>
        <v>1460</v>
      </c>
      <c r="L165" s="1">
        <f t="shared" si="24"/>
        <v>54183.167040730914</v>
      </c>
      <c r="M165" s="1">
        <f t="shared" si="25"/>
        <v>70356.325044153127</v>
      </c>
      <c r="N165" s="1">
        <f t="shared" si="26"/>
        <v>22328.611161104727</v>
      </c>
      <c r="O165" s="3">
        <f t="shared" si="27"/>
        <v>6647.2132849007703</v>
      </c>
      <c r="P165" s="3">
        <f t="shared" si="28"/>
        <v>37628.101799913071</v>
      </c>
      <c r="Q165" s="3">
        <f t="shared" si="29"/>
        <v>37246.194562517463</v>
      </c>
      <c r="R165" s="3"/>
      <c r="S165" s="3"/>
    </row>
    <row r="166" spans="1:19" x14ac:dyDescent="0.25">
      <c r="A166" s="7">
        <v>636</v>
      </c>
      <c r="B166" s="3">
        <v>44730</v>
      </c>
      <c r="C166" s="75">
        <v>1933</v>
      </c>
      <c r="D166" s="75">
        <v>2338</v>
      </c>
      <c r="E166" s="75">
        <v>1140</v>
      </c>
      <c r="F166" s="2">
        <f t="shared" si="30"/>
        <v>2899.5</v>
      </c>
      <c r="G166" s="2">
        <f t="shared" si="31"/>
        <v>3866</v>
      </c>
      <c r="H166" s="2">
        <f t="shared" si="32"/>
        <v>3507</v>
      </c>
      <c r="I166" s="2">
        <f t="shared" si="33"/>
        <v>4676</v>
      </c>
      <c r="J166" s="2">
        <f t="shared" si="34"/>
        <v>1710</v>
      </c>
      <c r="K166" s="2">
        <f t="shared" si="35"/>
        <v>2280</v>
      </c>
      <c r="L166" s="1">
        <f t="shared" si="24"/>
        <v>58197.128438942105</v>
      </c>
      <c r="M166" s="1">
        <f t="shared" si="25"/>
        <v>78900.912823455437</v>
      </c>
      <c r="N166" s="1">
        <f t="shared" si="26"/>
        <v>17237.483151354238</v>
      </c>
      <c r="O166" s="3">
        <f t="shared" si="27"/>
        <v>-3018.3777517202616</v>
      </c>
      <c r="P166" s="3">
        <f t="shared" si="28"/>
        <v>36896.940971372576</v>
      </c>
      <c r="Q166" s="3">
        <f t="shared" si="29"/>
        <v>36300.537888316416</v>
      </c>
      <c r="R166" s="3"/>
      <c r="S166" s="3"/>
    </row>
    <row r="167" spans="1:19" x14ac:dyDescent="0.25">
      <c r="A167" s="7">
        <v>638</v>
      </c>
      <c r="B167" s="3">
        <v>43340</v>
      </c>
      <c r="C167" s="75">
        <v>1593</v>
      </c>
      <c r="D167" s="75">
        <v>1911</v>
      </c>
      <c r="E167" s="75">
        <v>580</v>
      </c>
      <c r="F167" s="2">
        <f t="shared" si="30"/>
        <v>2389.5</v>
      </c>
      <c r="G167" s="2">
        <f t="shared" si="31"/>
        <v>3186</v>
      </c>
      <c r="H167" s="2">
        <f t="shared" si="32"/>
        <v>2866.5</v>
      </c>
      <c r="I167" s="2">
        <f t="shared" si="33"/>
        <v>3822</v>
      </c>
      <c r="J167" s="2">
        <f t="shared" si="34"/>
        <v>870</v>
      </c>
      <c r="K167" s="2">
        <f t="shared" si="35"/>
        <v>1160</v>
      </c>
      <c r="L167" s="1">
        <f t="shared" si="24"/>
        <v>55257.001027940234</v>
      </c>
      <c r="M167" s="1">
        <f t="shared" si="25"/>
        <v>72319.147186517439</v>
      </c>
      <c r="N167" s="1">
        <f t="shared" si="26"/>
        <v>21638.417664155404</v>
      </c>
      <c r="O167" s="3">
        <f t="shared" si="27"/>
        <v>5081.9804589478053</v>
      </c>
      <c r="P167" s="3">
        <f t="shared" si="28"/>
        <v>37891.42172184321</v>
      </c>
      <c r="Q167" s="3">
        <f t="shared" si="29"/>
        <v>37587.988574323404</v>
      </c>
      <c r="R167" s="3"/>
      <c r="S167" s="3"/>
    </row>
    <row r="168" spans="1:19" x14ac:dyDescent="0.25">
      <c r="A168" s="7">
        <v>653</v>
      </c>
      <c r="B168" s="3">
        <v>36530</v>
      </c>
      <c r="C168" s="75">
        <v>1809</v>
      </c>
      <c r="D168" s="75">
        <v>2145</v>
      </c>
      <c r="E168" s="75">
        <v>940</v>
      </c>
      <c r="F168" s="2">
        <f t="shared" si="30"/>
        <v>2713.5</v>
      </c>
      <c r="G168" s="2">
        <f t="shared" si="31"/>
        <v>3618</v>
      </c>
      <c r="H168" s="2">
        <f t="shared" si="32"/>
        <v>3217.5</v>
      </c>
      <c r="I168" s="2">
        <f t="shared" si="33"/>
        <v>4290</v>
      </c>
      <c r="J168" s="2">
        <f t="shared" si="34"/>
        <v>1410</v>
      </c>
      <c r="K168" s="2">
        <f t="shared" si="35"/>
        <v>1880</v>
      </c>
      <c r="L168" s="1">
        <f t="shared" si="24"/>
        <v>57766.221744236034</v>
      </c>
      <c r="M168" s="1">
        <f t="shared" si="25"/>
        <v>77141.879246349141</v>
      </c>
      <c r="N168" s="1">
        <f t="shared" si="26"/>
        <v>19806.808195461326</v>
      </c>
      <c r="O168" s="3">
        <f t="shared" si="27"/>
        <v>1223.0521487997225</v>
      </c>
      <c r="P168" s="3">
        <f t="shared" si="28"/>
        <v>37898.793278901168</v>
      </c>
      <c r="Q168" s="3">
        <f t="shared" si="29"/>
        <v>37407.022315679416</v>
      </c>
      <c r="R168" s="3"/>
      <c r="S168" s="3"/>
    </row>
    <row r="169" spans="1:19" x14ac:dyDescent="0.25">
      <c r="A169" s="7">
        <v>657</v>
      </c>
      <c r="B169" s="3">
        <v>30610</v>
      </c>
      <c r="C169" s="75">
        <v>1709</v>
      </c>
      <c r="D169" s="75">
        <v>2065</v>
      </c>
      <c r="E169" s="75">
        <v>670</v>
      </c>
      <c r="F169" s="2">
        <f t="shared" si="30"/>
        <v>2563.5</v>
      </c>
      <c r="G169" s="2">
        <f t="shared" si="31"/>
        <v>3418</v>
      </c>
      <c r="H169" s="2">
        <f t="shared" si="32"/>
        <v>3097.5</v>
      </c>
      <c r="I169" s="2">
        <f t="shared" si="33"/>
        <v>4130</v>
      </c>
      <c r="J169" s="2">
        <f t="shared" si="34"/>
        <v>1005</v>
      </c>
      <c r="K169" s="2">
        <f t="shared" si="35"/>
        <v>1340</v>
      </c>
      <c r="L169" s="1">
        <f t="shared" si="24"/>
        <v>56221.719185667047</v>
      </c>
      <c r="M169" s="1">
        <f t="shared" si="25"/>
        <v>74526.306621328345</v>
      </c>
      <c r="N169" s="1">
        <f t="shared" si="26"/>
        <v>20026.47616196088</v>
      </c>
      <c r="O169" s="3">
        <f t="shared" si="27"/>
        <v>2135.8205739160303</v>
      </c>
      <c r="P169" s="3">
        <f t="shared" si="28"/>
        <v>37566.614148560431</v>
      </c>
      <c r="Q169" s="3">
        <f t="shared" si="29"/>
        <v>37216.096547115143</v>
      </c>
      <c r="R169" s="3"/>
      <c r="S169" s="3"/>
    </row>
    <row r="170" spans="1:19" x14ac:dyDescent="0.25">
      <c r="A170" s="7">
        <v>662</v>
      </c>
      <c r="B170" s="3">
        <v>43190</v>
      </c>
      <c r="C170" s="75">
        <v>1427</v>
      </c>
      <c r="D170" s="75">
        <v>1720</v>
      </c>
      <c r="E170" s="75">
        <v>630</v>
      </c>
      <c r="F170" s="2">
        <f t="shared" si="30"/>
        <v>2140.5</v>
      </c>
      <c r="G170" s="2">
        <f t="shared" si="31"/>
        <v>2854</v>
      </c>
      <c r="H170" s="2">
        <f t="shared" si="32"/>
        <v>2580</v>
      </c>
      <c r="I170" s="2">
        <f t="shared" si="33"/>
        <v>3440</v>
      </c>
      <c r="J170" s="2">
        <f t="shared" si="34"/>
        <v>945</v>
      </c>
      <c r="K170" s="2">
        <f t="shared" si="35"/>
        <v>1260</v>
      </c>
      <c r="L170" s="1">
        <f t="shared" si="24"/>
        <v>53180.310726988006</v>
      </c>
      <c r="M170" s="1">
        <f t="shared" si="25"/>
        <v>68464.480575255264</v>
      </c>
      <c r="N170" s="1">
        <f t="shared" si="26"/>
        <v>22994.481018460669</v>
      </c>
      <c r="O170" s="3">
        <f t="shared" si="27"/>
        <v>8092.8211582005542</v>
      </c>
      <c r="P170" s="3">
        <f t="shared" si="28"/>
        <v>37566.54970124238</v>
      </c>
      <c r="Q170" s="3">
        <f t="shared" si="29"/>
        <v>37236.958523763969</v>
      </c>
      <c r="R170" s="3"/>
      <c r="S170" s="3"/>
    </row>
    <row r="171" spans="1:19" x14ac:dyDescent="0.25">
      <c r="A171" s="7">
        <v>663</v>
      </c>
      <c r="B171" s="3">
        <v>40730</v>
      </c>
      <c r="C171" s="75">
        <v>1211</v>
      </c>
      <c r="D171" s="75">
        <v>1447</v>
      </c>
      <c r="E171" s="75">
        <v>1110</v>
      </c>
      <c r="F171" s="2">
        <f t="shared" si="30"/>
        <v>1816.5</v>
      </c>
      <c r="G171" s="2">
        <f t="shared" si="31"/>
        <v>2422</v>
      </c>
      <c r="H171" s="2">
        <f t="shared" si="32"/>
        <v>2170.5</v>
      </c>
      <c r="I171" s="2">
        <f t="shared" si="33"/>
        <v>2894</v>
      </c>
      <c r="J171" s="2">
        <f t="shared" si="34"/>
        <v>1665</v>
      </c>
      <c r="K171" s="2">
        <f t="shared" si="35"/>
        <v>2220</v>
      </c>
      <c r="L171" s="1">
        <f t="shared" si="24"/>
        <v>50467.953151234462</v>
      </c>
      <c r="M171" s="1">
        <f t="shared" si="25"/>
        <v>63438.611655965789</v>
      </c>
      <c r="N171" s="1">
        <f t="shared" si="26"/>
        <v>24960.840101272664</v>
      </c>
      <c r="O171" s="3">
        <f t="shared" si="27"/>
        <v>12424.385556042205</v>
      </c>
      <c r="P171" s="3">
        <f t="shared" si="28"/>
        <v>36916.586381422116</v>
      </c>
      <c r="Q171" s="3">
        <f t="shared" si="29"/>
        <v>36335.878116341111</v>
      </c>
      <c r="R171" s="3"/>
      <c r="S171" s="3"/>
    </row>
    <row r="172" spans="1:19" x14ac:dyDescent="0.25">
      <c r="A172" s="7">
        <v>666</v>
      </c>
      <c r="B172" s="3">
        <v>44400</v>
      </c>
      <c r="C172" s="75">
        <v>1086</v>
      </c>
      <c r="D172" s="75">
        <v>1299</v>
      </c>
      <c r="E172" s="75">
        <v>1050</v>
      </c>
      <c r="F172" s="2">
        <f t="shared" si="30"/>
        <v>1629</v>
      </c>
      <c r="G172" s="2">
        <f t="shared" si="31"/>
        <v>2172</v>
      </c>
      <c r="H172" s="2">
        <f t="shared" si="32"/>
        <v>1948.5</v>
      </c>
      <c r="I172" s="2">
        <f t="shared" si="33"/>
        <v>2598</v>
      </c>
      <c r="J172" s="2">
        <f t="shared" si="34"/>
        <v>1575</v>
      </c>
      <c r="K172" s="2">
        <f t="shared" si="35"/>
        <v>2100</v>
      </c>
      <c r="L172" s="1">
        <f t="shared" si="24"/>
        <v>49078.691370822817</v>
      </c>
      <c r="M172" s="1">
        <f t="shared" si="25"/>
        <v>60710.512292489402</v>
      </c>
      <c r="N172" s="1">
        <f t="shared" si="26"/>
        <v>26192.651752366772</v>
      </c>
      <c r="O172" s="3">
        <f t="shared" si="27"/>
        <v>14938.433055577298</v>
      </c>
      <c r="P172" s="3">
        <f t="shared" si="28"/>
        <v>36897.551820025561</v>
      </c>
      <c r="Q172" s="3">
        <f t="shared" si="29"/>
        <v>36348.233190894884</v>
      </c>
      <c r="R172" s="3"/>
      <c r="S172" s="3"/>
    </row>
    <row r="173" spans="1:19" x14ac:dyDescent="0.25">
      <c r="A173" s="7">
        <v>668</v>
      </c>
      <c r="B173" s="3">
        <v>37390</v>
      </c>
      <c r="C173" s="75">
        <v>1476</v>
      </c>
      <c r="D173" s="75">
        <v>1760</v>
      </c>
      <c r="E173" s="75">
        <v>600</v>
      </c>
      <c r="F173" s="2">
        <f t="shared" si="30"/>
        <v>2214</v>
      </c>
      <c r="G173" s="2">
        <f t="shared" si="31"/>
        <v>2952</v>
      </c>
      <c r="H173" s="2">
        <f t="shared" si="32"/>
        <v>2640</v>
      </c>
      <c r="I173" s="2">
        <f t="shared" si="33"/>
        <v>3520</v>
      </c>
      <c r="J173" s="2">
        <f t="shared" si="34"/>
        <v>900</v>
      </c>
      <c r="K173" s="2">
        <f t="shared" si="35"/>
        <v>1200</v>
      </c>
      <c r="L173" s="1">
        <f t="shared" si="24"/>
        <v>54093.072902005748</v>
      </c>
      <c r="M173" s="1">
        <f t="shared" si="25"/>
        <v>69902.067082834357</v>
      </c>
      <c r="N173" s="1">
        <f t="shared" si="26"/>
        <v>23035.868631608646</v>
      </c>
      <c r="O173" s="3">
        <f t="shared" si="27"/>
        <v>7787.6585420401598</v>
      </c>
      <c r="P173" s="3">
        <f t="shared" si="28"/>
        <v>37970.182361673891</v>
      </c>
      <c r="Q173" s="3">
        <f t="shared" si="29"/>
        <v>37656.286002170651</v>
      </c>
      <c r="R173" s="3"/>
      <c r="S173" s="3"/>
    </row>
    <row r="174" spans="1:19" x14ac:dyDescent="0.25">
      <c r="A174" s="7">
        <v>671</v>
      </c>
      <c r="B174" s="3">
        <v>22310</v>
      </c>
      <c r="C174" s="75">
        <v>1461</v>
      </c>
      <c r="D174" s="75">
        <v>1739</v>
      </c>
      <c r="E174" s="75">
        <v>1250</v>
      </c>
      <c r="F174" s="2">
        <f t="shared" si="30"/>
        <v>2191.5</v>
      </c>
      <c r="G174" s="2">
        <f t="shared" si="31"/>
        <v>2922</v>
      </c>
      <c r="H174" s="2">
        <f t="shared" si="32"/>
        <v>2608.5</v>
      </c>
      <c r="I174" s="2">
        <f t="shared" si="33"/>
        <v>3478</v>
      </c>
      <c r="J174" s="2">
        <f t="shared" si="34"/>
        <v>1875</v>
      </c>
      <c r="K174" s="2">
        <f t="shared" si="35"/>
        <v>2500</v>
      </c>
      <c r="L174" s="1">
        <f t="shared" si="24"/>
        <v>53294.860333952522</v>
      </c>
      <c r="M174" s="1">
        <f t="shared" si="25"/>
        <v>68943.194004813369</v>
      </c>
      <c r="N174" s="1">
        <f t="shared" si="26"/>
        <v>22580.2554439101</v>
      </c>
      <c r="O174" s="3">
        <f t="shared" si="27"/>
        <v>7513.9842247285142</v>
      </c>
      <c r="P174" s="3">
        <f t="shared" si="28"/>
        <v>36992.575914126603</v>
      </c>
      <c r="Q174" s="3">
        <f t="shared" si="29"/>
        <v>36338.625165161509</v>
      </c>
      <c r="R174" s="3"/>
      <c r="S174" s="3"/>
    </row>
    <row r="175" spans="1:19" x14ac:dyDescent="0.25">
      <c r="A175" s="7">
        <v>674</v>
      </c>
      <c r="B175" s="3">
        <v>36210</v>
      </c>
      <c r="C175" s="75">
        <v>1658</v>
      </c>
      <c r="D175" s="75">
        <v>2000</v>
      </c>
      <c r="E175" s="75">
        <v>350</v>
      </c>
      <c r="F175" s="2">
        <f t="shared" si="30"/>
        <v>2487</v>
      </c>
      <c r="G175" s="2">
        <f t="shared" si="31"/>
        <v>3316</v>
      </c>
      <c r="H175" s="2">
        <f t="shared" si="32"/>
        <v>3000</v>
      </c>
      <c r="I175" s="2">
        <f t="shared" si="33"/>
        <v>4000</v>
      </c>
      <c r="J175" s="2">
        <f t="shared" si="34"/>
        <v>525</v>
      </c>
      <c r="K175" s="2">
        <f t="shared" si="35"/>
        <v>700</v>
      </c>
      <c r="L175" s="1">
        <f t="shared" si="24"/>
        <v>56044.093012718127</v>
      </c>
      <c r="M175" s="1">
        <f t="shared" si="25"/>
        <v>73802.434714489034</v>
      </c>
      <c r="N175" s="1">
        <f t="shared" si="26"/>
        <v>20958.239845528493</v>
      </c>
      <c r="O175" s="3">
        <f t="shared" si="27"/>
        <v>3630.728380109751</v>
      </c>
      <c r="P175" s="3">
        <f t="shared" si="28"/>
        <v>38102.645101237002</v>
      </c>
      <c r="Q175" s="3">
        <f t="shared" si="29"/>
        <v>37919.538891526776</v>
      </c>
      <c r="R175" s="3"/>
      <c r="S175" s="3"/>
    </row>
    <row r="176" spans="1:19" x14ac:dyDescent="0.25">
      <c r="A176" s="7">
        <v>683</v>
      </c>
      <c r="B176" s="3">
        <v>44260</v>
      </c>
      <c r="C176" s="75">
        <v>1203</v>
      </c>
      <c r="D176" s="75">
        <v>1446</v>
      </c>
      <c r="E176" s="75">
        <v>620</v>
      </c>
      <c r="F176" s="2">
        <f t="shared" si="30"/>
        <v>1804.5</v>
      </c>
      <c r="G176" s="2">
        <f t="shared" si="31"/>
        <v>2406</v>
      </c>
      <c r="H176" s="2">
        <f t="shared" si="32"/>
        <v>2169</v>
      </c>
      <c r="I176" s="2">
        <f t="shared" si="33"/>
        <v>2892</v>
      </c>
      <c r="J176" s="2">
        <f t="shared" si="34"/>
        <v>930</v>
      </c>
      <c r="K176" s="2">
        <f t="shared" si="35"/>
        <v>1240</v>
      </c>
      <c r="L176" s="1">
        <f t="shared" si="24"/>
        <v>50740.921233940076</v>
      </c>
      <c r="M176" s="1">
        <f t="shared" si="25"/>
        <v>63625.894133355272</v>
      </c>
      <c r="N176" s="1">
        <f t="shared" si="26"/>
        <v>25328.157545027141</v>
      </c>
      <c r="O176" s="3">
        <f t="shared" si="27"/>
        <v>12800.366755529394</v>
      </c>
      <c r="P176" s="3">
        <f t="shared" si="28"/>
        <v>37531.588763038206</v>
      </c>
      <c r="Q176" s="3">
        <f t="shared" si="29"/>
        <v>37207.229191551516</v>
      </c>
      <c r="R176" s="3"/>
      <c r="S176" s="3"/>
    </row>
    <row r="177" spans="1:19" x14ac:dyDescent="0.25">
      <c r="A177" s="7">
        <v>689</v>
      </c>
      <c r="B177" s="3">
        <v>35360</v>
      </c>
      <c r="C177" s="75">
        <v>1160</v>
      </c>
      <c r="D177" s="75">
        <v>1401</v>
      </c>
      <c r="E177" s="75">
        <v>900</v>
      </c>
      <c r="F177" s="2">
        <f t="shared" si="30"/>
        <v>1740</v>
      </c>
      <c r="G177" s="2">
        <f t="shared" si="31"/>
        <v>2320</v>
      </c>
      <c r="H177" s="2">
        <f t="shared" si="32"/>
        <v>2101.5</v>
      </c>
      <c r="I177" s="2">
        <f t="shared" si="33"/>
        <v>2802</v>
      </c>
      <c r="J177" s="2">
        <f t="shared" si="34"/>
        <v>1350</v>
      </c>
      <c r="K177" s="2">
        <f t="shared" si="35"/>
        <v>1800</v>
      </c>
      <c r="L177" s="1">
        <f t="shared" si="24"/>
        <v>49846.008928624738</v>
      </c>
      <c r="M177" s="1">
        <f t="shared" si="25"/>
        <v>62270.42169946566</v>
      </c>
      <c r="N177" s="1">
        <f t="shared" si="26"/>
        <v>25283.674376257986</v>
      </c>
      <c r="O177" s="3">
        <f t="shared" si="27"/>
        <v>13145.752594732165</v>
      </c>
      <c r="P177" s="3">
        <f t="shared" si="28"/>
        <v>36950.75161852895</v>
      </c>
      <c r="Q177" s="3">
        <f t="shared" si="29"/>
        <v>36479.907079274082</v>
      </c>
      <c r="R177" s="3"/>
      <c r="S177" s="3"/>
    </row>
    <row r="178" spans="1:19" x14ac:dyDescent="0.25">
      <c r="A178" s="7">
        <v>691</v>
      </c>
      <c r="B178" s="3">
        <v>43520</v>
      </c>
      <c r="C178" s="75">
        <v>1191</v>
      </c>
      <c r="D178" s="75">
        <v>1436</v>
      </c>
      <c r="E178" s="75">
        <v>840</v>
      </c>
      <c r="F178" s="2">
        <f t="shared" si="30"/>
        <v>1786.5</v>
      </c>
      <c r="G178" s="2">
        <f t="shared" si="31"/>
        <v>2382</v>
      </c>
      <c r="H178" s="2">
        <f t="shared" si="32"/>
        <v>2154</v>
      </c>
      <c r="I178" s="2">
        <f t="shared" si="33"/>
        <v>2872</v>
      </c>
      <c r="J178" s="2">
        <f t="shared" si="34"/>
        <v>1260</v>
      </c>
      <c r="K178" s="2">
        <f t="shared" si="35"/>
        <v>1680</v>
      </c>
      <c r="L178" s="1">
        <f t="shared" si="24"/>
        <v>50298.420461035916</v>
      </c>
      <c r="M178" s="1">
        <f t="shared" si="25"/>
        <v>63054.86495247687</v>
      </c>
      <c r="N178" s="1">
        <f t="shared" si="26"/>
        <v>25100.822737424274</v>
      </c>
      <c r="O178" s="3">
        <f t="shared" si="27"/>
        <v>12659.66950525362</v>
      </c>
      <c r="P178" s="3">
        <f t="shared" si="28"/>
        <v>37102.521066290385</v>
      </c>
      <c r="Q178" s="3">
        <f t="shared" si="29"/>
        <v>36663.066162985844</v>
      </c>
      <c r="R178" s="3"/>
      <c r="S178" s="3"/>
    </row>
    <row r="179" spans="1:19" x14ac:dyDescent="0.25">
      <c r="A179" s="7">
        <v>692</v>
      </c>
      <c r="B179" s="3">
        <v>36000</v>
      </c>
      <c r="C179" s="75">
        <v>1317</v>
      </c>
      <c r="D179" s="75">
        <v>1569</v>
      </c>
      <c r="E179" s="75">
        <v>780</v>
      </c>
      <c r="F179" s="2">
        <f t="shared" si="30"/>
        <v>1975.5</v>
      </c>
      <c r="G179" s="2">
        <f t="shared" si="31"/>
        <v>2634</v>
      </c>
      <c r="H179" s="2">
        <f t="shared" si="32"/>
        <v>2353.5</v>
      </c>
      <c r="I179" s="2">
        <f t="shared" si="33"/>
        <v>3138</v>
      </c>
      <c r="J179" s="2">
        <f t="shared" si="34"/>
        <v>1170</v>
      </c>
      <c r="K179" s="2">
        <f t="shared" si="35"/>
        <v>1560</v>
      </c>
      <c r="L179" s="1">
        <f t="shared" si="24"/>
        <v>52105.285559223666</v>
      </c>
      <c r="M179" s="1">
        <f t="shared" si="25"/>
        <v>66211.278334393908</v>
      </c>
      <c r="N179" s="1">
        <f t="shared" si="26"/>
        <v>24405.860039432431</v>
      </c>
      <c r="O179" s="3">
        <f t="shared" si="27"/>
        <v>10812.427294811438</v>
      </c>
      <c r="P179" s="3">
        <f t="shared" si="28"/>
        <v>37591.227516699211</v>
      </c>
      <c r="Q179" s="3">
        <f t="shared" si="29"/>
        <v>37183.162249344998</v>
      </c>
      <c r="R179" s="3"/>
      <c r="S179" s="3"/>
    </row>
    <row r="180" spans="1:19" x14ac:dyDescent="0.25">
      <c r="A180" s="7">
        <v>702</v>
      </c>
      <c r="B180" s="3">
        <v>30020</v>
      </c>
      <c r="C180" s="75">
        <v>1317</v>
      </c>
      <c r="D180" s="75">
        <v>1581</v>
      </c>
      <c r="E180" s="75">
        <v>910</v>
      </c>
      <c r="F180" s="2">
        <f t="shared" si="30"/>
        <v>1975.5</v>
      </c>
      <c r="G180" s="2">
        <f t="shared" si="31"/>
        <v>2634</v>
      </c>
      <c r="H180" s="2">
        <f t="shared" si="32"/>
        <v>2371.5</v>
      </c>
      <c r="I180" s="2">
        <f t="shared" si="33"/>
        <v>3162</v>
      </c>
      <c r="J180" s="2">
        <f t="shared" si="34"/>
        <v>1365</v>
      </c>
      <c r="K180" s="2">
        <f t="shared" si="35"/>
        <v>1820</v>
      </c>
      <c r="L180" s="1">
        <f t="shared" si="24"/>
        <v>51761.333665853905</v>
      </c>
      <c r="M180" s="1">
        <f t="shared" si="25"/>
        <v>65867.326441024154</v>
      </c>
      <c r="N180" s="1">
        <f t="shared" si="26"/>
        <v>23957.943077270156</v>
      </c>
      <c r="O180" s="3">
        <f t="shared" si="27"/>
        <v>10260.545263856644</v>
      </c>
      <c r="P180" s="3">
        <f t="shared" si="28"/>
        <v>37179.264745437089</v>
      </c>
      <c r="Q180" s="3">
        <f t="shared" si="29"/>
        <v>36703.1886001905</v>
      </c>
      <c r="R180" s="3"/>
      <c r="S180" s="3"/>
    </row>
    <row r="181" spans="1:19" x14ac:dyDescent="0.25">
      <c r="A181" s="7">
        <v>705</v>
      </c>
      <c r="B181" s="3">
        <v>35590</v>
      </c>
      <c r="C181" s="75">
        <v>932</v>
      </c>
      <c r="D181" s="75">
        <v>1120</v>
      </c>
      <c r="E181" s="75">
        <v>660</v>
      </c>
      <c r="F181" s="2">
        <f t="shared" si="30"/>
        <v>1398</v>
      </c>
      <c r="G181" s="2">
        <f t="shared" si="31"/>
        <v>1864</v>
      </c>
      <c r="H181" s="2">
        <f t="shared" si="32"/>
        <v>1680</v>
      </c>
      <c r="I181" s="2">
        <f t="shared" si="33"/>
        <v>2240</v>
      </c>
      <c r="J181" s="2">
        <f t="shared" si="34"/>
        <v>990</v>
      </c>
      <c r="K181" s="2">
        <f t="shared" si="35"/>
        <v>1320</v>
      </c>
      <c r="L181" s="1">
        <f t="shared" si="24"/>
        <v>47640.037483479668</v>
      </c>
      <c r="M181" s="1">
        <f t="shared" si="25"/>
        <v>57622.410502810468</v>
      </c>
      <c r="N181" s="1">
        <f t="shared" si="26"/>
        <v>27954.258043514368</v>
      </c>
      <c r="O181" s="3">
        <f t="shared" si="27"/>
        <v>18250.851622879873</v>
      </c>
      <c r="P181" s="3">
        <f t="shared" si="28"/>
        <v>37312.378468695293</v>
      </c>
      <c r="Q181" s="3">
        <f t="shared" si="29"/>
        <v>36967.092473241726</v>
      </c>
      <c r="R181" s="3"/>
      <c r="S181" s="3"/>
    </row>
    <row r="182" spans="1:19" x14ac:dyDescent="0.25">
      <c r="A182" s="7">
        <v>709</v>
      </c>
      <c r="B182" s="3">
        <v>41910</v>
      </c>
      <c r="C182" s="75">
        <v>1693</v>
      </c>
      <c r="D182" s="75">
        <v>2032</v>
      </c>
      <c r="E182" s="75">
        <v>610</v>
      </c>
      <c r="F182" s="2">
        <f t="shared" si="30"/>
        <v>2539.5</v>
      </c>
      <c r="G182" s="2">
        <f t="shared" si="31"/>
        <v>3386</v>
      </c>
      <c r="H182" s="2">
        <f t="shared" si="32"/>
        <v>3048</v>
      </c>
      <c r="I182" s="2">
        <f t="shared" si="33"/>
        <v>4064</v>
      </c>
      <c r="J182" s="2">
        <f t="shared" si="34"/>
        <v>915</v>
      </c>
      <c r="K182" s="2">
        <f t="shared" si="35"/>
        <v>1220</v>
      </c>
      <c r="L182" s="1">
        <f t="shared" si="24"/>
        <v>56342.19270402965</v>
      </c>
      <c r="M182" s="1">
        <f t="shared" si="25"/>
        <v>74475.408929058671</v>
      </c>
      <c r="N182" s="1">
        <f t="shared" si="26"/>
        <v>20604.224830135186</v>
      </c>
      <c r="O182" s="3">
        <f t="shared" si="27"/>
        <v>2999.4731812697496</v>
      </c>
      <c r="P182" s="3">
        <f t="shared" si="28"/>
        <v>37889.848513505654</v>
      </c>
      <c r="Q182" s="3">
        <f t="shared" si="29"/>
        <v>37570.720548010693</v>
      </c>
      <c r="R182" s="3"/>
      <c r="S182" s="3"/>
    </row>
    <row r="183" spans="1:19" x14ac:dyDescent="0.25">
      <c r="A183" s="7">
        <v>710</v>
      </c>
      <c r="B183" s="3">
        <v>28330</v>
      </c>
      <c r="C183" s="75">
        <v>1247</v>
      </c>
      <c r="D183" s="75">
        <v>1497</v>
      </c>
      <c r="E183" s="75">
        <v>590</v>
      </c>
      <c r="F183" s="2">
        <f t="shared" si="30"/>
        <v>1870.5</v>
      </c>
      <c r="G183" s="2">
        <f t="shared" si="31"/>
        <v>2494</v>
      </c>
      <c r="H183" s="2">
        <f t="shared" si="32"/>
        <v>2245.5</v>
      </c>
      <c r="I183" s="2">
        <f t="shared" si="33"/>
        <v>2994</v>
      </c>
      <c r="J183" s="2">
        <f t="shared" si="34"/>
        <v>885</v>
      </c>
      <c r="K183" s="2">
        <f t="shared" si="35"/>
        <v>1180</v>
      </c>
      <c r="L183" s="1">
        <f t="shared" si="24"/>
        <v>51302.420272870426</v>
      </c>
      <c r="M183" s="1">
        <f t="shared" si="25"/>
        <v>64658.664001524405</v>
      </c>
      <c r="N183" s="1">
        <f t="shared" si="26"/>
        <v>24976.534212350522</v>
      </c>
      <c r="O183" s="3">
        <f t="shared" si="27"/>
        <v>12006.891880484594</v>
      </c>
      <c r="P183" s="3">
        <f t="shared" si="28"/>
        <v>37637.511790704921</v>
      </c>
      <c r="Q183" s="3">
        <f t="shared" si="29"/>
        <v>37328.847037193394</v>
      </c>
      <c r="R183" s="3"/>
      <c r="S183" s="3"/>
    </row>
    <row r="184" spans="1:19" x14ac:dyDescent="0.25">
      <c r="A184" s="7">
        <v>717</v>
      </c>
      <c r="B184" s="3">
        <v>45780</v>
      </c>
      <c r="C184" s="75">
        <v>967</v>
      </c>
      <c r="D184" s="75">
        <v>1154</v>
      </c>
      <c r="E184" s="75">
        <v>560</v>
      </c>
      <c r="F184" s="2">
        <f t="shared" si="30"/>
        <v>1450.5</v>
      </c>
      <c r="G184" s="2">
        <f t="shared" si="31"/>
        <v>1934</v>
      </c>
      <c r="H184" s="2">
        <f t="shared" si="32"/>
        <v>1731</v>
      </c>
      <c r="I184" s="2">
        <f t="shared" si="33"/>
        <v>2308</v>
      </c>
      <c r="J184" s="2">
        <f t="shared" si="34"/>
        <v>840</v>
      </c>
      <c r="K184" s="2">
        <f t="shared" si="35"/>
        <v>1120</v>
      </c>
      <c r="L184" s="1">
        <f t="shared" si="24"/>
        <v>48280.157783264236</v>
      </c>
      <c r="M184" s="1">
        <f t="shared" si="25"/>
        <v>58637.405325853164</v>
      </c>
      <c r="N184" s="1">
        <f t="shared" si="26"/>
        <v>27924.936125128683</v>
      </c>
      <c r="O184" s="3">
        <f t="shared" si="27"/>
        <v>17926.962009582076</v>
      </c>
      <c r="P184" s="3">
        <f t="shared" si="28"/>
        <v>37629.940305138938</v>
      </c>
      <c r="Q184" s="3">
        <f t="shared" si="29"/>
        <v>37336.970369602575</v>
      </c>
      <c r="R184" s="3"/>
      <c r="S184" s="3"/>
    </row>
    <row r="185" spans="1:19" x14ac:dyDescent="0.25">
      <c r="A185" s="7">
        <v>718</v>
      </c>
      <c r="B185" s="3">
        <v>41800</v>
      </c>
      <c r="C185" s="75">
        <v>1582</v>
      </c>
      <c r="D185" s="75">
        <v>1894</v>
      </c>
      <c r="E185" s="75">
        <v>1100</v>
      </c>
      <c r="F185" s="2">
        <f t="shared" si="30"/>
        <v>2373</v>
      </c>
      <c r="G185" s="2">
        <f t="shared" si="31"/>
        <v>3164</v>
      </c>
      <c r="H185" s="2">
        <f t="shared" si="32"/>
        <v>2841</v>
      </c>
      <c r="I185" s="2">
        <f t="shared" si="33"/>
        <v>3788</v>
      </c>
      <c r="J185" s="2">
        <f t="shared" si="34"/>
        <v>1650</v>
      </c>
      <c r="K185" s="2">
        <f t="shared" si="35"/>
        <v>2200</v>
      </c>
      <c r="L185" s="1">
        <f t="shared" si="24"/>
        <v>54654.028577784302</v>
      </c>
      <c r="M185" s="1">
        <f t="shared" si="25"/>
        <v>71598.357029051811</v>
      </c>
      <c r="N185" s="1">
        <f t="shared" si="26"/>
        <v>21300.546768765224</v>
      </c>
      <c r="O185" s="3">
        <f t="shared" si="27"/>
        <v>4891.3934110136797</v>
      </c>
      <c r="P185" s="3">
        <f t="shared" si="28"/>
        <v>37134.223467427488</v>
      </c>
      <c r="Q185" s="3">
        <f t="shared" si="29"/>
        <v>36558.746808338205</v>
      </c>
      <c r="R185" s="3"/>
      <c r="S185" s="3"/>
    </row>
    <row r="186" spans="1:19" x14ac:dyDescent="0.25">
      <c r="A186" s="7">
        <v>720</v>
      </c>
      <c r="B186" s="3">
        <v>36160</v>
      </c>
      <c r="C186" s="75">
        <v>1827</v>
      </c>
      <c r="D186" s="75">
        <v>2160</v>
      </c>
      <c r="E186" s="75">
        <v>930</v>
      </c>
      <c r="F186" s="2">
        <f t="shared" si="30"/>
        <v>2740.5</v>
      </c>
      <c r="G186" s="2">
        <f t="shared" si="31"/>
        <v>3654</v>
      </c>
      <c r="H186" s="2">
        <f t="shared" si="32"/>
        <v>3240</v>
      </c>
      <c r="I186" s="2">
        <f t="shared" si="33"/>
        <v>4320</v>
      </c>
      <c r="J186" s="2">
        <f t="shared" si="34"/>
        <v>1395</v>
      </c>
      <c r="K186" s="2">
        <f t="shared" si="35"/>
        <v>1860</v>
      </c>
      <c r="L186" s="1">
        <f t="shared" si="24"/>
        <v>58095.150120122162</v>
      </c>
      <c r="M186" s="1">
        <f t="shared" si="25"/>
        <v>77663.600234196609</v>
      </c>
      <c r="N186" s="1">
        <f t="shared" si="26"/>
        <v>19812.987623395496</v>
      </c>
      <c r="O186" s="3">
        <f t="shared" si="27"/>
        <v>1099.2752407432606</v>
      </c>
      <c r="P186" s="3">
        <f t="shared" si="28"/>
        <v>38040.160648817706</v>
      </c>
      <c r="Q186" s="3">
        <f t="shared" si="29"/>
        <v>37553.621291587675</v>
      </c>
      <c r="R186" s="3"/>
      <c r="S186" s="3"/>
    </row>
    <row r="187" spans="1:19" x14ac:dyDescent="0.25">
      <c r="A187" s="7">
        <v>721</v>
      </c>
      <c r="B187" s="3">
        <v>40450</v>
      </c>
      <c r="C187" s="75">
        <v>1118</v>
      </c>
      <c r="D187" s="75">
        <v>1338</v>
      </c>
      <c r="E187" s="75">
        <v>1040</v>
      </c>
      <c r="F187" s="2">
        <f t="shared" si="30"/>
        <v>1677</v>
      </c>
      <c r="G187" s="2">
        <f t="shared" si="31"/>
        <v>2236</v>
      </c>
      <c r="H187" s="2">
        <f t="shared" si="32"/>
        <v>2007</v>
      </c>
      <c r="I187" s="2">
        <f t="shared" si="33"/>
        <v>2676</v>
      </c>
      <c r="J187" s="2">
        <f t="shared" si="34"/>
        <v>1560</v>
      </c>
      <c r="K187" s="2">
        <f t="shared" si="35"/>
        <v>2080</v>
      </c>
      <c r="L187" s="1">
        <f t="shared" si="24"/>
        <v>49441.608899448671</v>
      </c>
      <c r="M187" s="1">
        <f t="shared" si="25"/>
        <v>61416.172242379827</v>
      </c>
      <c r="N187" s="1">
        <f t="shared" si="26"/>
        <v>25874.940386152368</v>
      </c>
      <c r="O187" s="3">
        <f t="shared" si="27"/>
        <v>14282.835215787227</v>
      </c>
      <c r="P187" s="3">
        <f t="shared" si="28"/>
        <v>36922.958533378544</v>
      </c>
      <c r="Q187" s="3">
        <f t="shared" si="29"/>
        <v>36378.871510239587</v>
      </c>
      <c r="R187" s="3"/>
      <c r="S187" s="3"/>
    </row>
    <row r="188" spans="1:19" x14ac:dyDescent="0.25">
      <c r="A188" s="7">
        <v>723</v>
      </c>
      <c r="B188" s="3">
        <v>36280</v>
      </c>
      <c r="C188" s="75">
        <v>1799</v>
      </c>
      <c r="D188" s="75">
        <v>2173</v>
      </c>
      <c r="E188" s="75">
        <v>910</v>
      </c>
      <c r="F188" s="2">
        <f t="shared" si="30"/>
        <v>2698.5</v>
      </c>
      <c r="G188" s="2">
        <f t="shared" si="31"/>
        <v>3598</v>
      </c>
      <c r="H188" s="2">
        <f t="shared" si="32"/>
        <v>3259.5</v>
      </c>
      <c r="I188" s="2">
        <f t="shared" si="33"/>
        <v>4346</v>
      </c>
      <c r="J188" s="2">
        <f t="shared" si="34"/>
        <v>1365</v>
      </c>
      <c r="K188" s="2">
        <f t="shared" si="35"/>
        <v>1820</v>
      </c>
      <c r="L188" s="1">
        <f t="shared" si="24"/>
        <v>56991.120039219095</v>
      </c>
      <c r="M188" s="1">
        <f t="shared" si="25"/>
        <v>76259.670534687029</v>
      </c>
      <c r="N188" s="1">
        <f t="shared" si="26"/>
        <v>18896.228336573706</v>
      </c>
      <c r="O188" s="3">
        <f t="shared" si="27"/>
        <v>69.887129396246451</v>
      </c>
      <c r="P188" s="3">
        <f t="shared" si="28"/>
        <v>37246.493398504579</v>
      </c>
      <c r="Q188" s="3">
        <f t="shared" si="29"/>
        <v>36770.417253257991</v>
      </c>
      <c r="R188" s="3"/>
      <c r="S188" s="3"/>
    </row>
    <row r="189" spans="1:19" x14ac:dyDescent="0.25">
      <c r="A189" s="7">
        <v>724</v>
      </c>
      <c r="B189" s="3">
        <v>39190</v>
      </c>
      <c r="C189" s="75">
        <v>1167</v>
      </c>
      <c r="D189" s="75">
        <v>1411</v>
      </c>
      <c r="E189" s="75">
        <v>440</v>
      </c>
      <c r="F189" s="2">
        <f t="shared" si="30"/>
        <v>1750.5</v>
      </c>
      <c r="G189" s="2">
        <f t="shared" si="31"/>
        <v>2334</v>
      </c>
      <c r="H189" s="2">
        <f t="shared" si="32"/>
        <v>2116.5</v>
      </c>
      <c r="I189" s="2">
        <f t="shared" si="33"/>
        <v>2822</v>
      </c>
      <c r="J189" s="2">
        <f t="shared" si="34"/>
        <v>660</v>
      </c>
      <c r="K189" s="2">
        <f t="shared" si="35"/>
        <v>880</v>
      </c>
      <c r="L189" s="1">
        <f t="shared" si="24"/>
        <v>50378.966279163738</v>
      </c>
      <c r="M189" s="1">
        <f t="shared" si="25"/>
        <v>62878.353954656268</v>
      </c>
      <c r="N189" s="1">
        <f t="shared" si="26"/>
        <v>25655.019264818278</v>
      </c>
      <c r="O189" s="3">
        <f t="shared" si="27"/>
        <v>13430.459925965355</v>
      </c>
      <c r="P189" s="3">
        <f t="shared" si="28"/>
        <v>37649.387940035485</v>
      </c>
      <c r="Q189" s="3">
        <f t="shared" si="29"/>
        <v>37419.197276399769</v>
      </c>
      <c r="R189" s="3"/>
      <c r="S189" s="3"/>
    </row>
    <row r="190" spans="1:19" x14ac:dyDescent="0.25">
      <c r="A190" s="7">
        <v>726</v>
      </c>
      <c r="B190" s="3">
        <v>21470</v>
      </c>
      <c r="C190" s="75">
        <v>1445</v>
      </c>
      <c r="D190" s="75">
        <v>1734</v>
      </c>
      <c r="E190" s="75">
        <v>900</v>
      </c>
      <c r="F190" s="2">
        <f t="shared" si="30"/>
        <v>2167.5</v>
      </c>
      <c r="G190" s="2">
        <f t="shared" si="31"/>
        <v>2890</v>
      </c>
      <c r="H190" s="2">
        <f t="shared" si="32"/>
        <v>2601</v>
      </c>
      <c r="I190" s="2">
        <f t="shared" si="33"/>
        <v>3468</v>
      </c>
      <c r="J190" s="2">
        <f t="shared" si="34"/>
        <v>1350</v>
      </c>
      <c r="K190" s="2">
        <f t="shared" si="35"/>
        <v>1800</v>
      </c>
      <c r="L190" s="1">
        <f t="shared" si="24"/>
        <v>53233.596678803216</v>
      </c>
      <c r="M190" s="1">
        <f t="shared" si="25"/>
        <v>68710.559139031757</v>
      </c>
      <c r="N190" s="1">
        <f t="shared" si="26"/>
        <v>22733.681778056605</v>
      </c>
      <c r="O190" s="3">
        <f t="shared" si="27"/>
        <v>7710.7293375385652</v>
      </c>
      <c r="P190" s="3">
        <f t="shared" si="28"/>
        <v>37285.789679319787</v>
      </c>
      <c r="Q190" s="3">
        <f t="shared" si="29"/>
        <v>36814.945140064927</v>
      </c>
      <c r="R190" s="3"/>
      <c r="S190" s="3"/>
    </row>
    <row r="191" spans="1:19" x14ac:dyDescent="0.25">
      <c r="A191" s="7">
        <v>727</v>
      </c>
      <c r="B191" s="3">
        <v>34610</v>
      </c>
      <c r="C191" s="75">
        <v>1033</v>
      </c>
      <c r="D191" s="75">
        <v>1237</v>
      </c>
      <c r="E191" s="75">
        <v>740</v>
      </c>
      <c r="F191" s="2">
        <f t="shared" si="30"/>
        <v>1549.5</v>
      </c>
      <c r="G191" s="2">
        <f t="shared" si="31"/>
        <v>2066</v>
      </c>
      <c r="H191" s="2">
        <f t="shared" si="32"/>
        <v>1855.5</v>
      </c>
      <c r="I191" s="2">
        <f t="shared" si="33"/>
        <v>2474</v>
      </c>
      <c r="J191" s="2">
        <f t="shared" si="34"/>
        <v>1110</v>
      </c>
      <c r="K191" s="2">
        <f t="shared" si="35"/>
        <v>1480</v>
      </c>
      <c r="L191" s="1">
        <f t="shared" si="24"/>
        <v>48774.355247507105</v>
      </c>
      <c r="M191" s="1">
        <f t="shared" si="25"/>
        <v>59838.509033954237</v>
      </c>
      <c r="N191" s="1">
        <f t="shared" si="26"/>
        <v>26993.135619698482</v>
      </c>
      <c r="O191" s="3">
        <f t="shared" si="27"/>
        <v>16276.069778336994</v>
      </c>
      <c r="P191" s="3">
        <f t="shared" si="28"/>
        <v>37323.062617672644</v>
      </c>
      <c r="Q191" s="3">
        <f t="shared" si="29"/>
        <v>36935.923774285307</v>
      </c>
      <c r="R191" s="3"/>
      <c r="S191" s="3"/>
    </row>
    <row r="192" spans="1:19" x14ac:dyDescent="0.25">
      <c r="A192" s="7">
        <v>730</v>
      </c>
      <c r="B192" s="3">
        <v>36290</v>
      </c>
      <c r="C192" s="75">
        <v>1854</v>
      </c>
      <c r="D192" s="75">
        <v>2205</v>
      </c>
      <c r="E192" s="75">
        <v>890</v>
      </c>
      <c r="F192" s="2">
        <f t="shared" si="30"/>
        <v>2781</v>
      </c>
      <c r="G192" s="2">
        <f t="shared" si="31"/>
        <v>3708</v>
      </c>
      <c r="H192" s="2">
        <f t="shared" si="32"/>
        <v>3307.5</v>
      </c>
      <c r="I192" s="2">
        <f t="shared" si="33"/>
        <v>4410</v>
      </c>
      <c r="J192" s="2">
        <f t="shared" si="34"/>
        <v>1335</v>
      </c>
      <c r="K192" s="2">
        <f t="shared" si="35"/>
        <v>1780</v>
      </c>
      <c r="L192" s="1">
        <f t="shared" si="24"/>
        <v>58224.831705938042</v>
      </c>
      <c r="M192" s="1">
        <f t="shared" si="25"/>
        <v>78082.470737954471</v>
      </c>
      <c r="N192" s="1">
        <f t="shared" si="26"/>
        <v>19263.611283297461</v>
      </c>
      <c r="O192" s="3">
        <f t="shared" si="27"/>
        <v>160.0298926733094</v>
      </c>
      <c r="P192" s="3">
        <f t="shared" si="28"/>
        <v>37901.579740658475</v>
      </c>
      <c r="Q192" s="3">
        <f t="shared" si="29"/>
        <v>37435.966807395329</v>
      </c>
      <c r="R192" s="3"/>
      <c r="S192" s="3"/>
    </row>
    <row r="193" spans="1:19" x14ac:dyDescent="0.25">
      <c r="A193" s="7">
        <v>738</v>
      </c>
      <c r="B193" s="3">
        <v>46380</v>
      </c>
      <c r="C193" s="75">
        <v>1121</v>
      </c>
      <c r="D193" s="75">
        <v>1351</v>
      </c>
      <c r="E193" s="75">
        <v>900</v>
      </c>
      <c r="F193" s="2">
        <f t="shared" si="30"/>
        <v>1681.5</v>
      </c>
      <c r="G193" s="2">
        <f t="shared" si="31"/>
        <v>2242</v>
      </c>
      <c r="H193" s="2">
        <f t="shared" si="32"/>
        <v>2026.5</v>
      </c>
      <c r="I193" s="2">
        <f t="shared" si="33"/>
        <v>2702</v>
      </c>
      <c r="J193" s="2">
        <f t="shared" si="34"/>
        <v>1350</v>
      </c>
      <c r="K193" s="2">
        <f t="shared" si="35"/>
        <v>1800</v>
      </c>
      <c r="L193" s="1">
        <f t="shared" si="24"/>
        <v>49459.232524147061</v>
      </c>
      <c r="M193" s="1">
        <f t="shared" si="25"/>
        <v>61465.927969071774</v>
      </c>
      <c r="N193" s="1">
        <f t="shared" si="26"/>
        <v>25747.803084331987</v>
      </c>
      <c r="O193" s="3">
        <f t="shared" si="27"/>
        <v>14043.069089441635</v>
      </c>
      <c r="P193" s="3">
        <f t="shared" si="28"/>
        <v>36981.69253996748</v>
      </c>
      <c r="Q193" s="3">
        <f t="shared" si="29"/>
        <v>36510.84800071262</v>
      </c>
      <c r="R193" s="3"/>
      <c r="S193" s="3"/>
    </row>
    <row r="194" spans="1:19" x14ac:dyDescent="0.25">
      <c r="A194" s="7">
        <v>746</v>
      </c>
      <c r="B194" s="3">
        <v>38560</v>
      </c>
      <c r="C194" s="75">
        <v>1450</v>
      </c>
      <c r="D194" s="75">
        <v>1728</v>
      </c>
      <c r="E194" s="75">
        <v>930</v>
      </c>
      <c r="F194" s="2">
        <f t="shared" si="30"/>
        <v>2175</v>
      </c>
      <c r="G194" s="2">
        <f t="shared" si="31"/>
        <v>2900</v>
      </c>
      <c r="H194" s="2">
        <f t="shared" si="32"/>
        <v>2592</v>
      </c>
      <c r="I194" s="2">
        <f t="shared" si="33"/>
        <v>3456</v>
      </c>
      <c r="J194" s="2">
        <f t="shared" si="34"/>
        <v>1395</v>
      </c>
      <c r="K194" s="2">
        <f t="shared" si="35"/>
        <v>1860</v>
      </c>
      <c r="L194" s="1">
        <f t="shared" ref="L194:L225" si="36">$C$232+($C$233*F194)+($C$234*D194)+($C$235*E194)</f>
        <v>53466.832621613175</v>
      </c>
      <c r="M194" s="1">
        <f t="shared" ref="M194:M225" si="37">$C$232+($C$233*G194)+($C$234*D194)+($C$235*E194)</f>
        <v>68997.348585164305</v>
      </c>
      <c r="N194" s="1">
        <f t="shared" ref="N194:N225" si="38">$C$232+($C$233*C194)+($C$234*H194)+($C$235*E194)</f>
        <v>22965.346751940237</v>
      </c>
      <c r="O194" s="3">
        <f t="shared" ref="O194:O225" si="39">$C$232+($C$233*C194)+($C$234*I194)+($C$235*E194)</f>
        <v>7994.3768458184468</v>
      </c>
      <c r="P194" s="3">
        <f t="shared" ref="P194:P225" si="40">$C$232+($C$233*C194)+($C$234*D194)+($C$235*J194)</f>
        <v>37449.777300831993</v>
      </c>
      <c r="Q194" s="3">
        <f t="shared" ref="Q194:Q225" si="41">$C$232+($C$233*C194)+($C$234*D194)+($C$235*K194)</f>
        <v>36963.237943601962</v>
      </c>
      <c r="R194" s="3"/>
      <c r="S194" s="3"/>
    </row>
    <row r="195" spans="1:19" x14ac:dyDescent="0.25">
      <c r="A195" s="7">
        <v>748</v>
      </c>
      <c r="B195" s="3">
        <v>39970</v>
      </c>
      <c r="C195" s="75">
        <v>1524</v>
      </c>
      <c r="D195" s="75">
        <v>1819</v>
      </c>
      <c r="E195" s="75">
        <v>1190</v>
      </c>
      <c r="F195" s="2">
        <f t="shared" ref="F195:F225" si="42">C195*1.5</f>
        <v>2286</v>
      </c>
      <c r="G195" s="2">
        <f t="shared" ref="G195:G225" si="43">C195*2</f>
        <v>3048</v>
      </c>
      <c r="H195" s="2">
        <f t="shared" ref="H195:H225" si="44">D195*1.5</f>
        <v>2728.5</v>
      </c>
      <c r="I195" s="2">
        <f t="shared" ref="I195:I225" si="45">D195*2</f>
        <v>3638</v>
      </c>
      <c r="J195" s="2">
        <f t="shared" ref="J195:J225" si="46">E195*1.5</f>
        <v>1785</v>
      </c>
      <c r="K195" s="2">
        <f t="shared" ref="K195:K225" si="47">E195*2</f>
        <v>2380</v>
      </c>
      <c r="L195" s="1">
        <f t="shared" si="36"/>
        <v>53995.761114213587</v>
      </c>
      <c r="M195" s="1">
        <f t="shared" si="37"/>
        <v>70318.86892693906</v>
      </c>
      <c r="N195" s="1">
        <f t="shared" si="38"/>
        <v>21913.281623689767</v>
      </c>
      <c r="O195" s="3">
        <f t="shared" si="39"/>
        <v>6153.9099458914243</v>
      </c>
      <c r="P195" s="3">
        <f t="shared" si="40"/>
        <v>37050.09218847334</v>
      </c>
      <c r="Q195" s="3">
        <f t="shared" si="41"/>
        <v>36427.531075458573</v>
      </c>
      <c r="R195" s="3"/>
      <c r="S195" s="3"/>
    </row>
    <row r="196" spans="1:19" x14ac:dyDescent="0.25">
      <c r="A196" s="7">
        <v>749</v>
      </c>
      <c r="B196" s="3">
        <v>46040</v>
      </c>
      <c r="C196" s="75">
        <v>1361</v>
      </c>
      <c r="D196" s="75">
        <v>1638</v>
      </c>
      <c r="E196" s="75">
        <v>1140</v>
      </c>
      <c r="F196" s="2">
        <f t="shared" si="42"/>
        <v>2041.5</v>
      </c>
      <c r="G196" s="2">
        <f t="shared" si="43"/>
        <v>2722</v>
      </c>
      <c r="H196" s="2">
        <f t="shared" si="44"/>
        <v>2457</v>
      </c>
      <c r="I196" s="2">
        <f t="shared" si="45"/>
        <v>3276</v>
      </c>
      <c r="J196" s="2">
        <f t="shared" si="46"/>
        <v>1710</v>
      </c>
      <c r="K196" s="2">
        <f t="shared" si="47"/>
        <v>2280</v>
      </c>
      <c r="L196" s="1">
        <f t="shared" si="36"/>
        <v>51946.824124422266</v>
      </c>
      <c r="M196" s="1">
        <f t="shared" si="37"/>
        <v>66524.087728831306</v>
      </c>
      <c r="N196" s="1">
        <f t="shared" si="38"/>
        <v>23178.328629835283</v>
      </c>
      <c r="O196" s="3">
        <f t="shared" si="39"/>
        <v>8987.0967396573396</v>
      </c>
      <c r="P196" s="3">
        <f t="shared" si="40"/>
        <v>36773.157436957066</v>
      </c>
      <c r="Q196" s="3">
        <f t="shared" si="41"/>
        <v>36176.754353900906</v>
      </c>
      <c r="R196" s="3"/>
      <c r="S196" s="3"/>
    </row>
    <row r="197" spans="1:19" x14ac:dyDescent="0.25">
      <c r="A197" s="7">
        <v>762</v>
      </c>
      <c r="B197" s="3">
        <v>31270</v>
      </c>
      <c r="C197" s="75">
        <v>1464</v>
      </c>
      <c r="D197" s="75">
        <v>1771</v>
      </c>
      <c r="E197" s="75">
        <v>1080</v>
      </c>
      <c r="F197" s="2">
        <f t="shared" si="42"/>
        <v>2196</v>
      </c>
      <c r="G197" s="2">
        <f t="shared" si="43"/>
        <v>2928</v>
      </c>
      <c r="H197" s="2">
        <f t="shared" si="44"/>
        <v>2656.5</v>
      </c>
      <c r="I197" s="2">
        <f t="shared" si="45"/>
        <v>3542</v>
      </c>
      <c r="J197" s="2">
        <f t="shared" si="46"/>
        <v>1620</v>
      </c>
      <c r="K197" s="2">
        <f t="shared" si="47"/>
        <v>2160</v>
      </c>
      <c r="L197" s="1">
        <f t="shared" si="36"/>
        <v>53014.6508767583</v>
      </c>
      <c r="M197" s="1">
        <f t="shared" si="37"/>
        <v>68695.116649612697</v>
      </c>
      <c r="N197" s="1">
        <f t="shared" si="38"/>
        <v>21990.673701275609</v>
      </c>
      <c r="O197" s="3">
        <f t="shared" si="39"/>
        <v>6647.1622986473176</v>
      </c>
      <c r="P197" s="3">
        <f t="shared" si="40"/>
        <v>36769.171656798062</v>
      </c>
      <c r="Q197" s="3">
        <f t="shared" si="41"/>
        <v>36204.158209692228</v>
      </c>
      <c r="R197" s="3"/>
      <c r="S197" s="3"/>
    </row>
    <row r="198" spans="1:19" x14ac:dyDescent="0.25">
      <c r="A198" s="7">
        <v>772</v>
      </c>
      <c r="B198" s="3">
        <v>34310</v>
      </c>
      <c r="C198" s="75">
        <v>1417</v>
      </c>
      <c r="D198" s="75">
        <v>1689</v>
      </c>
      <c r="E198" s="75">
        <v>570</v>
      </c>
      <c r="F198" s="2">
        <f t="shared" si="42"/>
        <v>2125.5</v>
      </c>
      <c r="G198" s="2">
        <f t="shared" si="43"/>
        <v>2834</v>
      </c>
      <c r="H198" s="2">
        <f t="shared" si="44"/>
        <v>2533.5</v>
      </c>
      <c r="I198" s="2">
        <f t="shared" si="45"/>
        <v>3378</v>
      </c>
      <c r="J198" s="2">
        <f t="shared" si="46"/>
        <v>855</v>
      </c>
      <c r="K198" s="2">
        <f t="shared" si="47"/>
        <v>1140</v>
      </c>
      <c r="L198" s="1">
        <f t="shared" si="36"/>
        <v>53458.921834381094</v>
      </c>
      <c r="M198" s="1">
        <f t="shared" si="37"/>
        <v>68635.984676003151</v>
      </c>
      <c r="N198" s="1">
        <f t="shared" si="38"/>
        <v>23648.775560212936</v>
      </c>
      <c r="O198" s="3">
        <f t="shared" si="39"/>
        <v>9015.6921276668108</v>
      </c>
      <c r="P198" s="3">
        <f t="shared" si="40"/>
        <v>37983.657451230974</v>
      </c>
      <c r="Q198" s="3">
        <f t="shared" si="41"/>
        <v>37685.45590970289</v>
      </c>
      <c r="R198" s="3"/>
      <c r="S198" s="3"/>
    </row>
    <row r="199" spans="1:19" x14ac:dyDescent="0.25">
      <c r="A199" s="7">
        <v>775</v>
      </c>
      <c r="B199" s="3">
        <v>43370</v>
      </c>
      <c r="C199" s="75">
        <v>1430</v>
      </c>
      <c r="D199" s="75">
        <v>1704</v>
      </c>
      <c r="E199" s="75">
        <v>1070</v>
      </c>
      <c r="F199" s="2">
        <f t="shared" si="42"/>
        <v>2145</v>
      </c>
      <c r="G199" s="2">
        <f t="shared" si="43"/>
        <v>2860</v>
      </c>
      <c r="H199" s="2">
        <f t="shared" si="44"/>
        <v>2556</v>
      </c>
      <c r="I199" s="2">
        <f t="shared" si="45"/>
        <v>3408</v>
      </c>
      <c r="J199" s="2">
        <f t="shared" si="46"/>
        <v>1605</v>
      </c>
      <c r="K199" s="2">
        <f t="shared" si="47"/>
        <v>2140</v>
      </c>
      <c r="L199" s="1">
        <f t="shared" si="36"/>
        <v>53093.565889143953</v>
      </c>
      <c r="M199" s="1">
        <f t="shared" si="37"/>
        <v>68409.867839404731</v>
      </c>
      <c r="N199" s="1">
        <f t="shared" si="38"/>
        <v>23014.22417034641</v>
      </c>
      <c r="O199" s="3">
        <f t="shared" si="39"/>
        <v>8251.1844018096472</v>
      </c>
      <c r="P199" s="3">
        <f t="shared" si="40"/>
        <v>37217.482097769054</v>
      </c>
      <c r="Q199" s="3">
        <f t="shared" si="41"/>
        <v>36657.700256654934</v>
      </c>
      <c r="R199" s="3"/>
      <c r="S199" s="3"/>
    </row>
    <row r="200" spans="1:19" x14ac:dyDescent="0.25">
      <c r="A200" s="7">
        <v>776</v>
      </c>
      <c r="B200" s="3">
        <v>17670</v>
      </c>
      <c r="C200" s="75">
        <v>1537</v>
      </c>
      <c r="D200" s="75">
        <v>1877</v>
      </c>
      <c r="E200" s="75">
        <v>660</v>
      </c>
      <c r="F200" s="2">
        <f t="shared" si="42"/>
        <v>2305.5</v>
      </c>
      <c r="G200" s="2">
        <f t="shared" si="43"/>
        <v>3074</v>
      </c>
      <c r="H200" s="2">
        <f t="shared" si="44"/>
        <v>2815.5</v>
      </c>
      <c r="I200" s="2">
        <f t="shared" si="45"/>
        <v>3754</v>
      </c>
      <c r="J200" s="2">
        <f t="shared" si="46"/>
        <v>990</v>
      </c>
      <c r="K200" s="2">
        <f t="shared" si="47"/>
        <v>1320</v>
      </c>
      <c r="L200" s="1">
        <f t="shared" si="36"/>
        <v>53963.033010257903</v>
      </c>
      <c r="M200" s="1">
        <f t="shared" si="37"/>
        <v>70425.379931622112</v>
      </c>
      <c r="N200" s="1">
        <f t="shared" si="38"/>
        <v>21238.816578598209</v>
      </c>
      <c r="O200" s="3">
        <f t="shared" si="39"/>
        <v>4976.9470683027212</v>
      </c>
      <c r="P200" s="3">
        <f t="shared" si="40"/>
        <v>37155.400093440119</v>
      </c>
      <c r="Q200" s="3">
        <f t="shared" si="41"/>
        <v>36810.114097986552</v>
      </c>
      <c r="R200" s="3"/>
      <c r="S200" s="3"/>
    </row>
    <row r="201" spans="1:19" x14ac:dyDescent="0.25">
      <c r="A201" s="7">
        <v>779</v>
      </c>
      <c r="B201" s="3">
        <v>36190</v>
      </c>
      <c r="C201" s="75">
        <v>1041</v>
      </c>
      <c r="D201" s="75">
        <v>1246</v>
      </c>
      <c r="E201" s="75">
        <v>600</v>
      </c>
      <c r="F201" s="2">
        <f t="shared" si="42"/>
        <v>1561.5</v>
      </c>
      <c r="G201" s="2">
        <f t="shared" si="43"/>
        <v>2082</v>
      </c>
      <c r="H201" s="2">
        <f t="shared" si="44"/>
        <v>1869</v>
      </c>
      <c r="I201" s="2">
        <f t="shared" si="45"/>
        <v>2492</v>
      </c>
      <c r="J201" s="2">
        <f t="shared" si="46"/>
        <v>900</v>
      </c>
      <c r="K201" s="2">
        <f t="shared" si="47"/>
        <v>1200</v>
      </c>
      <c r="L201" s="1">
        <f t="shared" si="36"/>
        <v>49021.949428034939</v>
      </c>
      <c r="M201" s="1">
        <f t="shared" si="37"/>
        <v>60171.788819798203</v>
      </c>
      <c r="N201" s="1">
        <f t="shared" si="38"/>
        <v>27077.070393315804</v>
      </c>
      <c r="O201" s="3">
        <f t="shared" si="39"/>
        <v>16282.030750359931</v>
      </c>
      <c r="P201" s="3">
        <f t="shared" si="40"/>
        <v>37558.213676768428</v>
      </c>
      <c r="Q201" s="3">
        <f t="shared" si="41"/>
        <v>37244.317317265188</v>
      </c>
      <c r="R201" s="3"/>
      <c r="S201" s="3"/>
    </row>
    <row r="202" spans="1:19" x14ac:dyDescent="0.25">
      <c r="A202" s="7">
        <v>789</v>
      </c>
      <c r="B202" s="3">
        <v>44370</v>
      </c>
      <c r="C202" s="75">
        <v>1441</v>
      </c>
      <c r="D202" s="75">
        <v>1747</v>
      </c>
      <c r="E202" s="75">
        <v>670</v>
      </c>
      <c r="F202" s="2">
        <f t="shared" si="42"/>
        <v>2161.5</v>
      </c>
      <c r="G202" s="2">
        <f t="shared" si="43"/>
        <v>2882</v>
      </c>
      <c r="H202" s="2">
        <f t="shared" si="44"/>
        <v>2620.5</v>
      </c>
      <c r="I202" s="2">
        <f t="shared" si="45"/>
        <v>3494</v>
      </c>
      <c r="J202" s="2">
        <f t="shared" si="46"/>
        <v>1005</v>
      </c>
      <c r="K202" s="2">
        <f t="shared" si="47"/>
        <v>1340</v>
      </c>
      <c r="L202" s="1">
        <f t="shared" si="36"/>
        <v>53120.464497397705</v>
      </c>
      <c r="M202" s="1">
        <f t="shared" si="37"/>
        <v>68554.584154968208</v>
      </c>
      <c r="N202" s="1">
        <f t="shared" si="38"/>
        <v>22550.763574783949</v>
      </c>
      <c r="O202" s="3">
        <f t="shared" si="39"/>
        <v>7415.1823097406859</v>
      </c>
      <c r="P202" s="3">
        <f t="shared" si="40"/>
        <v>37335.827238381928</v>
      </c>
      <c r="Q202" s="3">
        <f t="shared" si="41"/>
        <v>36985.309636936639</v>
      </c>
      <c r="R202" s="3"/>
      <c r="S202" s="3"/>
    </row>
    <row r="203" spans="1:19" x14ac:dyDescent="0.25">
      <c r="A203" s="7">
        <v>795</v>
      </c>
      <c r="B203" s="3">
        <v>41050</v>
      </c>
      <c r="C203" s="75">
        <v>1057</v>
      </c>
      <c r="D203" s="75">
        <v>1280</v>
      </c>
      <c r="E203" s="75">
        <v>610</v>
      </c>
      <c r="F203" s="2">
        <f t="shared" si="42"/>
        <v>1585.5</v>
      </c>
      <c r="G203" s="2">
        <f t="shared" si="43"/>
        <v>2114</v>
      </c>
      <c r="H203" s="2">
        <f t="shared" si="44"/>
        <v>1920</v>
      </c>
      <c r="I203" s="2">
        <f t="shared" si="45"/>
        <v>2560</v>
      </c>
      <c r="J203" s="2">
        <f t="shared" si="46"/>
        <v>915</v>
      </c>
      <c r="K203" s="2">
        <f t="shared" si="47"/>
        <v>1220</v>
      </c>
      <c r="L203" s="1">
        <f t="shared" si="36"/>
        <v>48936.464458124137</v>
      </c>
      <c r="M203" s="1">
        <f t="shared" si="37"/>
        <v>60257.675060519694</v>
      </c>
      <c r="N203" s="1">
        <f t="shared" si="38"/>
        <v>26525.646517860579</v>
      </c>
      <c r="O203" s="3">
        <f t="shared" si="39"/>
        <v>15436.039179992586</v>
      </c>
      <c r="P203" s="3">
        <f t="shared" si="40"/>
        <v>37296.125890233598</v>
      </c>
      <c r="Q203" s="3">
        <f t="shared" si="41"/>
        <v>36976.997924738636</v>
      </c>
      <c r="R203" s="3"/>
      <c r="S203" s="3"/>
    </row>
    <row r="204" spans="1:19" x14ac:dyDescent="0.25">
      <c r="A204" s="7">
        <v>803</v>
      </c>
      <c r="B204" s="3">
        <v>44320</v>
      </c>
      <c r="C204" s="75">
        <v>1200</v>
      </c>
      <c r="D204" s="75">
        <v>1442</v>
      </c>
      <c r="E204" s="75">
        <v>880</v>
      </c>
      <c r="F204" s="2">
        <f t="shared" si="42"/>
        <v>1800</v>
      </c>
      <c r="G204" s="2">
        <f t="shared" si="43"/>
        <v>2400</v>
      </c>
      <c r="H204" s="2">
        <f t="shared" si="44"/>
        <v>2163</v>
      </c>
      <c r="I204" s="2">
        <f t="shared" si="45"/>
        <v>2884</v>
      </c>
      <c r="J204" s="2">
        <f t="shared" si="46"/>
        <v>1320</v>
      </c>
      <c r="K204" s="2">
        <f t="shared" si="47"/>
        <v>1760</v>
      </c>
      <c r="L204" s="1">
        <f t="shared" si="36"/>
        <v>50441.791462251604</v>
      </c>
      <c r="M204" s="1">
        <f t="shared" si="37"/>
        <v>63294.632259673243</v>
      </c>
      <c r="N204" s="1">
        <f t="shared" si="38"/>
        <v>25095.814898263066</v>
      </c>
      <c r="O204" s="3">
        <f t="shared" si="39"/>
        <v>12602.679131696161</v>
      </c>
      <c r="P204" s="3">
        <f t="shared" si="40"/>
        <v>37128.569337558554</v>
      </c>
      <c r="Q204" s="3">
        <f t="shared" si="41"/>
        <v>36668.188010287129</v>
      </c>
      <c r="R204" s="3"/>
      <c r="S204" s="3"/>
    </row>
    <row r="205" spans="1:19" x14ac:dyDescent="0.25">
      <c r="A205" s="7">
        <v>818</v>
      </c>
      <c r="B205" s="3">
        <v>36280</v>
      </c>
      <c r="C205" s="75">
        <v>1608</v>
      </c>
      <c r="D205" s="75">
        <v>1962</v>
      </c>
      <c r="E205" s="75">
        <v>770</v>
      </c>
      <c r="F205" s="2">
        <f t="shared" si="42"/>
        <v>2412</v>
      </c>
      <c r="G205" s="2">
        <f t="shared" si="43"/>
        <v>3216</v>
      </c>
      <c r="H205" s="2">
        <f t="shared" si="44"/>
        <v>2943</v>
      </c>
      <c r="I205" s="2">
        <f t="shared" si="45"/>
        <v>3924</v>
      </c>
      <c r="J205" s="2">
        <f t="shared" si="46"/>
        <v>1155</v>
      </c>
      <c r="K205" s="2">
        <f t="shared" si="47"/>
        <v>1540</v>
      </c>
      <c r="L205" s="1">
        <f t="shared" si="36"/>
        <v>54656.478445421795</v>
      </c>
      <c r="M205" s="1">
        <f t="shared" si="37"/>
        <v>71879.285113966776</v>
      </c>
      <c r="N205" s="1">
        <f t="shared" si="38"/>
        <v>20435.383029301025</v>
      </c>
      <c r="O205" s="3">
        <f t="shared" si="39"/>
        <v>3437.0942817252417</v>
      </c>
      <c r="P205" s="3">
        <f t="shared" si="40"/>
        <v>37030.838115514307</v>
      </c>
      <c r="Q205" s="3">
        <f t="shared" si="41"/>
        <v>36628.004454151815</v>
      </c>
      <c r="R205" s="3"/>
      <c r="S205" s="3"/>
    </row>
    <row r="206" spans="1:19" x14ac:dyDescent="0.25">
      <c r="A206" s="7">
        <v>820</v>
      </c>
      <c r="B206" s="3">
        <v>44400</v>
      </c>
      <c r="C206" s="75">
        <v>1716</v>
      </c>
      <c r="D206" s="75">
        <v>2038</v>
      </c>
      <c r="E206" s="75">
        <v>410</v>
      </c>
      <c r="F206" s="2">
        <f t="shared" si="42"/>
        <v>2574</v>
      </c>
      <c r="G206" s="2">
        <f t="shared" si="43"/>
        <v>3432</v>
      </c>
      <c r="H206" s="2">
        <f t="shared" si="44"/>
        <v>3057</v>
      </c>
      <c r="I206" s="2">
        <f t="shared" si="45"/>
        <v>4076</v>
      </c>
      <c r="J206" s="2">
        <f t="shared" si="46"/>
        <v>615</v>
      </c>
      <c r="K206" s="2">
        <f t="shared" si="47"/>
        <v>820</v>
      </c>
      <c r="L206" s="1">
        <f t="shared" si="36"/>
        <v>57186.530220757712</v>
      </c>
      <c r="M206" s="1">
        <f t="shared" si="37"/>
        <v>75566.092561070633</v>
      </c>
      <c r="N206" s="1">
        <f t="shared" si="38"/>
        <v>21150.233697183055</v>
      </c>
      <c r="O206" s="3">
        <f t="shared" si="39"/>
        <v>3493.499513921362</v>
      </c>
      <c r="P206" s="3">
        <f t="shared" si="40"/>
        <v>38592.472034784201</v>
      </c>
      <c r="Q206" s="3">
        <f t="shared" si="41"/>
        <v>38377.976189123649</v>
      </c>
      <c r="R206" s="3"/>
      <c r="S206" s="3"/>
    </row>
    <row r="207" spans="1:19" x14ac:dyDescent="0.25">
      <c r="A207" s="7">
        <v>825</v>
      </c>
      <c r="B207" s="3">
        <v>45950</v>
      </c>
      <c r="C207" s="75">
        <v>1778</v>
      </c>
      <c r="D207" s="75">
        <v>2133</v>
      </c>
      <c r="E207" s="75">
        <v>280</v>
      </c>
      <c r="F207" s="2">
        <f t="shared" si="42"/>
        <v>2667</v>
      </c>
      <c r="G207" s="2">
        <f t="shared" si="43"/>
        <v>3556</v>
      </c>
      <c r="H207" s="2">
        <f t="shared" si="44"/>
        <v>3199.5</v>
      </c>
      <c r="I207" s="2">
        <f t="shared" si="45"/>
        <v>4266</v>
      </c>
      <c r="J207" s="2">
        <f t="shared" si="46"/>
        <v>420</v>
      </c>
      <c r="K207" s="2">
        <f t="shared" si="47"/>
        <v>560</v>
      </c>
      <c r="L207" s="1">
        <f t="shared" si="36"/>
        <v>57668.628710928009</v>
      </c>
      <c r="M207" s="1">
        <f t="shared" si="37"/>
        <v>76712.254492441076</v>
      </c>
      <c r="N207" s="1">
        <f t="shared" si="38"/>
        <v>20145.211951545876</v>
      </c>
      <c r="O207" s="3">
        <f t="shared" si="39"/>
        <v>1665.4209736767893</v>
      </c>
      <c r="P207" s="3">
        <f t="shared" si="40"/>
        <v>38478.517961646779</v>
      </c>
      <c r="Q207" s="3">
        <f t="shared" si="41"/>
        <v>38332.032993878594</v>
      </c>
      <c r="R207" s="3"/>
      <c r="S207" s="3"/>
    </row>
    <row r="208" spans="1:19" x14ac:dyDescent="0.25">
      <c r="A208" s="7">
        <v>827</v>
      </c>
      <c r="B208" s="3">
        <v>37920</v>
      </c>
      <c r="C208" s="75">
        <v>1609</v>
      </c>
      <c r="D208" s="75">
        <v>1928</v>
      </c>
      <c r="E208" s="75">
        <v>160</v>
      </c>
      <c r="F208" s="2">
        <f t="shared" si="42"/>
        <v>2413.5</v>
      </c>
      <c r="G208" s="2">
        <f t="shared" si="43"/>
        <v>3218</v>
      </c>
      <c r="H208" s="2">
        <f t="shared" si="44"/>
        <v>2892</v>
      </c>
      <c r="I208" s="2">
        <f t="shared" si="45"/>
        <v>3856</v>
      </c>
      <c r="J208" s="2">
        <f t="shared" si="46"/>
        <v>240</v>
      </c>
      <c r="K208" s="2">
        <f t="shared" si="47"/>
        <v>320</v>
      </c>
      <c r="L208" s="1">
        <f t="shared" si="36"/>
        <v>55916.001868229519</v>
      </c>
      <c r="M208" s="1">
        <f t="shared" si="37"/>
        <v>73149.519237439032</v>
      </c>
      <c r="N208" s="1">
        <f t="shared" si="38"/>
        <v>21978.763446356345</v>
      </c>
      <c r="O208" s="3">
        <f t="shared" si="39"/>
        <v>5275.0423936926809</v>
      </c>
      <c r="P208" s="3">
        <f t="shared" si="40"/>
        <v>38598.778803152476</v>
      </c>
      <c r="Q208" s="3">
        <f t="shared" si="41"/>
        <v>38515.073107284945</v>
      </c>
      <c r="R208" s="3"/>
      <c r="S208" s="3"/>
    </row>
    <row r="209" spans="1:19" x14ac:dyDescent="0.25">
      <c r="A209" s="7">
        <v>829</v>
      </c>
      <c r="B209" s="3">
        <v>36770</v>
      </c>
      <c r="C209" s="75">
        <v>1379</v>
      </c>
      <c r="D209" s="75">
        <v>1636</v>
      </c>
      <c r="E209" s="75">
        <v>440</v>
      </c>
      <c r="F209" s="2">
        <f t="shared" si="42"/>
        <v>2068.5</v>
      </c>
      <c r="G209" s="2">
        <f t="shared" si="43"/>
        <v>2758</v>
      </c>
      <c r="H209" s="2">
        <f t="shared" si="44"/>
        <v>2454</v>
      </c>
      <c r="I209" s="2">
        <f t="shared" si="45"/>
        <v>3272</v>
      </c>
      <c r="J209" s="2">
        <f t="shared" si="46"/>
        <v>660</v>
      </c>
      <c r="K209" s="2">
        <f t="shared" si="47"/>
        <v>880</v>
      </c>
      <c r="L209" s="1">
        <f t="shared" si="36"/>
        <v>53292.281822077995</v>
      </c>
      <c r="M209" s="1">
        <f t="shared" si="37"/>
        <v>68062.338038448361</v>
      </c>
      <c r="N209" s="1">
        <f t="shared" si="38"/>
        <v>24348.321226995096</v>
      </c>
      <c r="O209" s="3">
        <f t="shared" si="39"/>
        <v>10174.41684828257</v>
      </c>
      <c r="P209" s="3">
        <f t="shared" si="40"/>
        <v>38292.034942071914</v>
      </c>
      <c r="Q209" s="3">
        <f t="shared" si="41"/>
        <v>38061.844278436198</v>
      </c>
      <c r="R209" s="3"/>
      <c r="S209" s="3"/>
    </row>
    <row r="210" spans="1:19" x14ac:dyDescent="0.25">
      <c r="A210" s="7">
        <v>830</v>
      </c>
      <c r="B210" s="3">
        <v>43910</v>
      </c>
      <c r="C210" s="75">
        <v>1218</v>
      </c>
      <c r="D210" s="75">
        <v>1452</v>
      </c>
      <c r="E210" s="75">
        <v>870</v>
      </c>
      <c r="F210" s="2">
        <f t="shared" si="42"/>
        <v>1827</v>
      </c>
      <c r="G210" s="2">
        <f t="shared" si="43"/>
        <v>2436</v>
      </c>
      <c r="H210" s="2">
        <f t="shared" si="44"/>
        <v>2178</v>
      </c>
      <c r="I210" s="2">
        <f t="shared" si="45"/>
        <v>2904</v>
      </c>
      <c r="J210" s="2">
        <f t="shared" si="46"/>
        <v>1305</v>
      </c>
      <c r="K210" s="2">
        <f t="shared" si="47"/>
        <v>1740</v>
      </c>
      <c r="L210" s="1">
        <f t="shared" si="36"/>
        <v>50857.357395464845</v>
      </c>
      <c r="M210" s="1">
        <f t="shared" si="37"/>
        <v>63902.990804847796</v>
      </c>
      <c r="N210" s="1">
        <f t="shared" si="38"/>
        <v>25231.950662187875</v>
      </c>
      <c r="O210" s="3">
        <f t="shared" si="39"/>
        <v>12652.17733829387</v>
      </c>
      <c r="P210" s="3">
        <f t="shared" si="40"/>
        <v>37356.574264802177</v>
      </c>
      <c r="Q210" s="3">
        <f t="shared" si="41"/>
        <v>36901.424543522473</v>
      </c>
      <c r="R210" s="3"/>
      <c r="S210" s="3"/>
    </row>
    <row r="211" spans="1:19" x14ac:dyDescent="0.25">
      <c r="A211" s="7">
        <v>833</v>
      </c>
      <c r="B211" s="3">
        <v>38510</v>
      </c>
      <c r="C211" s="75">
        <v>1330</v>
      </c>
      <c r="D211" s="75">
        <v>1606</v>
      </c>
      <c r="E211" s="75">
        <v>590</v>
      </c>
      <c r="F211" s="2">
        <f t="shared" si="42"/>
        <v>1995</v>
      </c>
      <c r="G211" s="2">
        <f t="shared" si="43"/>
        <v>2660</v>
      </c>
      <c r="H211" s="2">
        <f t="shared" si="44"/>
        <v>2409</v>
      </c>
      <c r="I211" s="2">
        <f t="shared" si="45"/>
        <v>3212</v>
      </c>
      <c r="J211" s="2">
        <f t="shared" si="46"/>
        <v>885</v>
      </c>
      <c r="K211" s="2">
        <f t="shared" si="47"/>
        <v>1180</v>
      </c>
      <c r="L211" s="1">
        <f t="shared" si="36"/>
        <v>52080.685988604768</v>
      </c>
      <c r="M211" s="1">
        <f t="shared" si="37"/>
        <v>66325.917872413745</v>
      </c>
      <c r="N211" s="1">
        <f t="shared" si="38"/>
        <v>23921.462398064537</v>
      </c>
      <c r="O211" s="3">
        <f t="shared" si="39"/>
        <v>10007.47069133329</v>
      </c>
      <c r="P211" s="3">
        <f t="shared" si="40"/>
        <v>37526.789351284257</v>
      </c>
      <c r="Q211" s="3">
        <f t="shared" si="41"/>
        <v>37218.12459777273</v>
      </c>
      <c r="R211" s="3"/>
      <c r="S211" s="3"/>
    </row>
    <row r="212" spans="1:19" x14ac:dyDescent="0.25">
      <c r="A212" s="7">
        <v>834</v>
      </c>
      <c r="B212" s="3">
        <v>46220</v>
      </c>
      <c r="C212" s="75">
        <v>1437</v>
      </c>
      <c r="D212" s="75">
        <v>1725</v>
      </c>
      <c r="E212" s="75">
        <v>910</v>
      </c>
      <c r="F212" s="2">
        <f t="shared" si="42"/>
        <v>2155.5</v>
      </c>
      <c r="G212" s="2">
        <f t="shared" si="43"/>
        <v>2874</v>
      </c>
      <c r="H212" s="2">
        <f t="shared" si="44"/>
        <v>2587.5</v>
      </c>
      <c r="I212" s="2">
        <f t="shared" si="45"/>
        <v>3450</v>
      </c>
      <c r="J212" s="2">
        <f t="shared" si="46"/>
        <v>1365</v>
      </c>
      <c r="K212" s="2">
        <f t="shared" si="47"/>
        <v>1820</v>
      </c>
      <c r="L212" s="1">
        <f t="shared" si="36"/>
        <v>53122.024254060103</v>
      </c>
      <c r="M212" s="1">
        <f t="shared" si="37"/>
        <v>68513.301108972519</v>
      </c>
      <c r="N212" s="1">
        <f t="shared" si="38"/>
        <v>22785.768760224029</v>
      </c>
      <c r="O212" s="3">
        <f t="shared" si="39"/>
        <v>7840.790121300367</v>
      </c>
      <c r="P212" s="3">
        <f t="shared" si="40"/>
        <v>37254.671253901106</v>
      </c>
      <c r="Q212" s="3">
        <f t="shared" si="41"/>
        <v>36778.595108654517</v>
      </c>
      <c r="R212" s="3"/>
      <c r="S212" s="3"/>
    </row>
    <row r="213" spans="1:19" x14ac:dyDescent="0.25">
      <c r="A213" s="7">
        <v>835</v>
      </c>
      <c r="B213" s="3">
        <v>41500</v>
      </c>
      <c r="C213" s="75">
        <v>1327</v>
      </c>
      <c r="D213" s="75">
        <v>1609</v>
      </c>
      <c r="E213" s="75">
        <v>1320</v>
      </c>
      <c r="F213" s="2">
        <f t="shared" si="42"/>
        <v>1990.5</v>
      </c>
      <c r="G213" s="2">
        <f t="shared" si="43"/>
        <v>2654</v>
      </c>
      <c r="H213" s="2">
        <f t="shared" si="44"/>
        <v>2413.5</v>
      </c>
      <c r="I213" s="2">
        <f t="shared" si="45"/>
        <v>3218</v>
      </c>
      <c r="J213" s="2">
        <f t="shared" si="46"/>
        <v>1980</v>
      </c>
      <c r="K213" s="2">
        <f t="shared" si="47"/>
        <v>2640</v>
      </c>
      <c r="L213" s="1">
        <f t="shared" si="36"/>
        <v>51168.492673436616</v>
      </c>
      <c r="M213" s="1">
        <f t="shared" si="37"/>
        <v>65381.592455252037</v>
      </c>
      <c r="N213" s="1">
        <f t="shared" si="38"/>
        <v>23015.409917691832</v>
      </c>
      <c r="O213" s="3">
        <f t="shared" si="39"/>
        <v>9075.4269437624534</v>
      </c>
      <c r="P213" s="3">
        <f t="shared" si="40"/>
        <v>36264.820900714069</v>
      </c>
      <c r="Q213" s="3">
        <f t="shared" si="41"/>
        <v>35574.248909806927</v>
      </c>
      <c r="R213" s="3"/>
      <c r="S213" s="3"/>
    </row>
    <row r="214" spans="1:19" x14ac:dyDescent="0.25">
      <c r="A214" s="7">
        <v>837</v>
      </c>
      <c r="B214" s="3">
        <v>38530</v>
      </c>
      <c r="C214" s="75">
        <v>1211</v>
      </c>
      <c r="D214" s="75">
        <v>1462</v>
      </c>
      <c r="E214" s="75">
        <v>670</v>
      </c>
      <c r="F214" s="2">
        <f t="shared" si="42"/>
        <v>1816.5</v>
      </c>
      <c r="G214" s="2">
        <f t="shared" si="43"/>
        <v>2422</v>
      </c>
      <c r="H214" s="2">
        <f t="shared" si="44"/>
        <v>2193</v>
      </c>
      <c r="I214" s="2">
        <f t="shared" si="45"/>
        <v>2924</v>
      </c>
      <c r="J214" s="2">
        <f t="shared" si="46"/>
        <v>1005</v>
      </c>
      <c r="K214" s="2">
        <f t="shared" si="47"/>
        <v>1340</v>
      </c>
      <c r="L214" s="1">
        <f t="shared" si="36"/>
        <v>50668.42180652461</v>
      </c>
      <c r="M214" s="1">
        <f t="shared" si="37"/>
        <v>63639.080311255937</v>
      </c>
      <c r="N214" s="1">
        <f t="shared" si="38"/>
        <v>25031.352420572166</v>
      </c>
      <c r="O214" s="3">
        <f t="shared" si="39"/>
        <v>12364.941539351068</v>
      </c>
      <c r="P214" s="3">
        <f t="shared" si="40"/>
        <v>37347.245700347972</v>
      </c>
      <c r="Q214" s="3">
        <f t="shared" si="41"/>
        <v>36996.728098902684</v>
      </c>
      <c r="R214" s="3"/>
      <c r="S214" s="3"/>
    </row>
    <row r="215" spans="1:19" x14ac:dyDescent="0.25">
      <c r="A215" s="7">
        <v>841</v>
      </c>
      <c r="B215" s="3">
        <v>43030</v>
      </c>
      <c r="C215" s="75">
        <v>1350</v>
      </c>
      <c r="D215" s="75">
        <v>1606</v>
      </c>
      <c r="E215" s="75">
        <v>770</v>
      </c>
      <c r="F215" s="2">
        <f t="shared" si="42"/>
        <v>2025</v>
      </c>
      <c r="G215" s="2">
        <f t="shared" si="43"/>
        <v>2700</v>
      </c>
      <c r="H215" s="2">
        <f t="shared" si="44"/>
        <v>2409</v>
      </c>
      <c r="I215" s="2">
        <f t="shared" si="45"/>
        <v>3212</v>
      </c>
      <c r="J215" s="2">
        <f t="shared" si="46"/>
        <v>1155</v>
      </c>
      <c r="K215" s="2">
        <f t="shared" si="47"/>
        <v>1540</v>
      </c>
      <c r="L215" s="1">
        <f t="shared" si="36"/>
        <v>52534.990212773911</v>
      </c>
      <c r="M215" s="1">
        <f t="shared" si="37"/>
        <v>66994.436109873233</v>
      </c>
      <c r="N215" s="1">
        <f t="shared" si="38"/>
        <v>24161.552608943326</v>
      </c>
      <c r="O215" s="3">
        <f t="shared" si="39"/>
        <v>10247.560902212075</v>
      </c>
      <c r="P215" s="3">
        <f t="shared" si="40"/>
        <v>37672.710654312068</v>
      </c>
      <c r="Q215" s="3">
        <f t="shared" si="41"/>
        <v>37269.876992949576</v>
      </c>
      <c r="R215" s="3"/>
      <c r="S215" s="3"/>
    </row>
    <row r="216" spans="1:19" x14ac:dyDescent="0.25">
      <c r="A216" s="7">
        <v>845</v>
      </c>
      <c r="B216" s="3">
        <v>42980</v>
      </c>
      <c r="C216" s="75">
        <v>1409</v>
      </c>
      <c r="D216" s="75">
        <v>1727</v>
      </c>
      <c r="E216" s="75">
        <v>700</v>
      </c>
      <c r="F216" s="2">
        <f t="shared" si="42"/>
        <v>2113.5</v>
      </c>
      <c r="G216" s="2">
        <f t="shared" si="43"/>
        <v>2818</v>
      </c>
      <c r="H216" s="2">
        <f t="shared" si="44"/>
        <v>2590.5</v>
      </c>
      <c r="I216" s="2">
        <f t="shared" si="45"/>
        <v>3454</v>
      </c>
      <c r="J216" s="2">
        <f t="shared" si="46"/>
        <v>1050</v>
      </c>
      <c r="K216" s="2">
        <f t="shared" si="47"/>
        <v>1400</v>
      </c>
      <c r="L216" s="1">
        <f t="shared" si="36"/>
        <v>52407.397826962027</v>
      </c>
      <c r="M216" s="1">
        <f t="shared" si="37"/>
        <v>67498.775063267938</v>
      </c>
      <c r="N216" s="1">
        <f t="shared" si="38"/>
        <v>22353.714440267031</v>
      </c>
      <c r="O216" s="3">
        <f t="shared" si="39"/>
        <v>7391.4082898779525</v>
      </c>
      <c r="P216" s="3">
        <f t="shared" si="40"/>
        <v>36949.808171235665</v>
      </c>
      <c r="Q216" s="3">
        <f t="shared" si="41"/>
        <v>36583.595751815214</v>
      </c>
      <c r="R216" s="3"/>
      <c r="S216" s="3"/>
    </row>
    <row r="217" spans="1:19" x14ac:dyDescent="0.25">
      <c r="A217" s="7">
        <v>853</v>
      </c>
      <c r="B217" s="3">
        <v>16370</v>
      </c>
      <c r="C217" s="75">
        <v>1477</v>
      </c>
      <c r="D217" s="75">
        <v>1790</v>
      </c>
      <c r="E217" s="75">
        <v>880</v>
      </c>
      <c r="F217" s="2">
        <f t="shared" si="42"/>
        <v>2215.5</v>
      </c>
      <c r="G217" s="2">
        <f t="shared" si="43"/>
        <v>2954</v>
      </c>
      <c r="H217" s="2">
        <f t="shared" si="44"/>
        <v>2685</v>
      </c>
      <c r="I217" s="2">
        <f t="shared" si="45"/>
        <v>3580</v>
      </c>
      <c r="J217" s="2">
        <f t="shared" si="46"/>
        <v>1320</v>
      </c>
      <c r="K217" s="2">
        <f t="shared" si="47"/>
        <v>1760</v>
      </c>
      <c r="L217" s="1">
        <f t="shared" si="36"/>
        <v>53312.40972450038</v>
      </c>
      <c r="M217" s="1">
        <f t="shared" si="37"/>
        <v>69132.114605993498</v>
      </c>
      <c r="N217" s="1">
        <f t="shared" si="38"/>
        <v>21984.582081457476</v>
      </c>
      <c r="O217" s="3">
        <f t="shared" si="39"/>
        <v>6476.4593199077062</v>
      </c>
      <c r="P217" s="3">
        <f t="shared" si="40"/>
        <v>37032.323515735821</v>
      </c>
      <c r="Q217" s="3">
        <f t="shared" si="41"/>
        <v>36571.942188464396</v>
      </c>
      <c r="R217" s="3"/>
      <c r="S217" s="3"/>
    </row>
    <row r="218" spans="1:19" x14ac:dyDescent="0.25">
      <c r="A218" s="7">
        <v>857</v>
      </c>
      <c r="B218" s="3">
        <v>41990</v>
      </c>
      <c r="C218" s="75">
        <v>1206</v>
      </c>
      <c r="D218" s="75">
        <v>1460</v>
      </c>
      <c r="E218" s="75">
        <v>810</v>
      </c>
      <c r="F218" s="2">
        <f t="shared" si="42"/>
        <v>1809</v>
      </c>
      <c r="G218" s="2">
        <f t="shared" si="43"/>
        <v>2412</v>
      </c>
      <c r="H218" s="2">
        <f t="shared" si="44"/>
        <v>2190</v>
      </c>
      <c r="I218" s="2">
        <f t="shared" si="45"/>
        <v>2920</v>
      </c>
      <c r="J218" s="2">
        <f t="shared" si="46"/>
        <v>1215</v>
      </c>
      <c r="K218" s="2">
        <f t="shared" si="47"/>
        <v>1620</v>
      </c>
      <c r="L218" s="1">
        <f t="shared" si="36"/>
        <v>50395.93135171949</v>
      </c>
      <c r="M218" s="1">
        <f t="shared" si="37"/>
        <v>63313.036353128227</v>
      </c>
      <c r="N218" s="1">
        <f t="shared" si="38"/>
        <v>24829.742980555064</v>
      </c>
      <c r="O218" s="3">
        <f t="shared" si="39"/>
        <v>12180.659610799385</v>
      </c>
      <c r="P218" s="3">
        <f t="shared" si="40"/>
        <v>37055.06626498136</v>
      </c>
      <c r="Q218" s="3">
        <f t="shared" si="41"/>
        <v>36631.306179651976</v>
      </c>
      <c r="R218" s="3"/>
      <c r="S218" s="3"/>
    </row>
    <row r="219" spans="1:19" x14ac:dyDescent="0.25">
      <c r="A219" s="7">
        <v>862</v>
      </c>
      <c r="B219" s="3">
        <v>40670</v>
      </c>
      <c r="C219" s="75">
        <v>1939</v>
      </c>
      <c r="D219" s="75">
        <v>2333</v>
      </c>
      <c r="E219" s="75">
        <v>830</v>
      </c>
      <c r="F219" s="2">
        <f t="shared" si="42"/>
        <v>2908.5</v>
      </c>
      <c r="G219" s="2">
        <f t="shared" si="43"/>
        <v>3878</v>
      </c>
      <c r="H219" s="2">
        <f t="shared" si="44"/>
        <v>3499.5</v>
      </c>
      <c r="I219" s="2">
        <f t="shared" si="45"/>
        <v>4666</v>
      </c>
      <c r="J219" s="2">
        <f t="shared" si="46"/>
        <v>1245</v>
      </c>
      <c r="K219" s="2">
        <f t="shared" si="47"/>
        <v>1660</v>
      </c>
      <c r="L219" s="1">
        <f t="shared" si="36"/>
        <v>58800.918179717191</v>
      </c>
      <c r="M219" s="1">
        <f t="shared" si="37"/>
        <v>79568.966768217666</v>
      </c>
      <c r="N219" s="1">
        <f t="shared" si="38"/>
        <v>17820.327466805789</v>
      </c>
      <c r="O219" s="3">
        <f t="shared" si="39"/>
        <v>-2392.2146576051641</v>
      </c>
      <c r="P219" s="3">
        <f t="shared" si="40"/>
        <v>37598.646293903927</v>
      </c>
      <c r="Q219" s="3">
        <f t="shared" si="41"/>
        <v>37164.422996591107</v>
      </c>
      <c r="R219" s="3"/>
      <c r="S219" s="3"/>
    </row>
    <row r="220" spans="1:19" x14ac:dyDescent="0.25">
      <c r="A220" s="7">
        <v>864</v>
      </c>
      <c r="B220" s="3">
        <v>39140</v>
      </c>
      <c r="C220" s="75">
        <v>1180</v>
      </c>
      <c r="D220" s="75">
        <v>1397</v>
      </c>
      <c r="E220" s="75">
        <v>750</v>
      </c>
      <c r="F220" s="2">
        <f t="shared" si="42"/>
        <v>1770</v>
      </c>
      <c r="G220" s="2">
        <f t="shared" si="43"/>
        <v>2360</v>
      </c>
      <c r="H220" s="2">
        <f t="shared" si="44"/>
        <v>2095.5</v>
      </c>
      <c r="I220" s="2">
        <f t="shared" si="45"/>
        <v>2794</v>
      </c>
      <c r="J220" s="2">
        <f t="shared" si="46"/>
        <v>1125</v>
      </c>
      <c r="K220" s="2">
        <f t="shared" si="47"/>
        <v>1500</v>
      </c>
      <c r="L220" s="1">
        <f t="shared" si="36"/>
        <v>50714.90919410911</v>
      </c>
      <c r="M220" s="1">
        <f t="shared" si="37"/>
        <v>63353.53597824039</v>
      </c>
      <c r="N220" s="1">
        <f t="shared" si="38"/>
        <v>25973.015651382844</v>
      </c>
      <c r="O220" s="3">
        <f t="shared" si="39"/>
        <v>13869.748892787862</v>
      </c>
      <c r="P220" s="3">
        <f t="shared" si="40"/>
        <v>37683.911960598787</v>
      </c>
      <c r="Q220" s="3">
        <f t="shared" si="41"/>
        <v>37291.54151121973</v>
      </c>
      <c r="R220" s="3"/>
      <c r="S220" s="3"/>
    </row>
    <row r="221" spans="1:19" x14ac:dyDescent="0.25">
      <c r="A221" s="7">
        <v>865</v>
      </c>
      <c r="B221" s="3">
        <v>41090</v>
      </c>
      <c r="C221" s="75">
        <v>1846</v>
      </c>
      <c r="D221" s="75">
        <v>2195</v>
      </c>
      <c r="E221" s="75">
        <v>1170</v>
      </c>
      <c r="F221" s="2">
        <f t="shared" si="42"/>
        <v>2769</v>
      </c>
      <c r="G221" s="2">
        <f t="shared" si="43"/>
        <v>3692</v>
      </c>
      <c r="H221" s="2">
        <f t="shared" si="44"/>
        <v>3292.5</v>
      </c>
      <c r="I221" s="2">
        <f t="shared" si="45"/>
        <v>4390</v>
      </c>
      <c r="J221" s="2">
        <f t="shared" si="46"/>
        <v>1755</v>
      </c>
      <c r="K221" s="2">
        <f t="shared" si="47"/>
        <v>2340</v>
      </c>
      <c r="L221" s="1">
        <f t="shared" si="36"/>
        <v>57848.08006910744</v>
      </c>
      <c r="M221" s="1">
        <f t="shared" si="37"/>
        <v>77620.033495807744</v>
      </c>
      <c r="N221" s="1">
        <f t="shared" si="38"/>
        <v>19059.182809110087</v>
      </c>
      <c r="O221" s="3">
        <f t="shared" si="39"/>
        <v>42.238975813025263</v>
      </c>
      <c r="P221" s="3">
        <f t="shared" si="40"/>
        <v>37464.028741375827</v>
      </c>
      <c r="Q221" s="3">
        <f t="shared" si="41"/>
        <v>36851.930840344503</v>
      </c>
      <c r="R221" s="3"/>
      <c r="S221" s="3"/>
    </row>
    <row r="222" spans="1:19" x14ac:dyDescent="0.25">
      <c r="A222" s="7">
        <v>866</v>
      </c>
      <c r="B222" s="3">
        <v>25600</v>
      </c>
      <c r="C222" s="75">
        <v>780</v>
      </c>
      <c r="D222" s="75">
        <v>951</v>
      </c>
      <c r="E222" s="75">
        <v>790</v>
      </c>
      <c r="F222" s="2">
        <f t="shared" si="42"/>
        <v>1170</v>
      </c>
      <c r="G222" s="2">
        <f t="shared" si="43"/>
        <v>1560</v>
      </c>
      <c r="H222" s="2">
        <f t="shared" si="44"/>
        <v>1426.5</v>
      </c>
      <c r="I222" s="2">
        <f t="shared" si="45"/>
        <v>1902</v>
      </c>
      <c r="J222" s="2">
        <f t="shared" si="46"/>
        <v>1185</v>
      </c>
      <c r="K222" s="2">
        <f t="shared" si="47"/>
        <v>1580</v>
      </c>
      <c r="L222" s="1">
        <f t="shared" si="36"/>
        <v>45548.285662330461</v>
      </c>
      <c r="M222" s="1">
        <f t="shared" si="37"/>
        <v>53902.632180654538</v>
      </c>
      <c r="N222" s="1">
        <f t="shared" si="38"/>
        <v>28954.70744219979</v>
      </c>
      <c r="O222" s="3">
        <f t="shared" si="39"/>
        <v>20715.47574039318</v>
      </c>
      <c r="P222" s="3">
        <f t="shared" si="40"/>
        <v>36780.642270660464</v>
      </c>
      <c r="Q222" s="3">
        <f t="shared" si="41"/>
        <v>36367.345397314522</v>
      </c>
      <c r="R222" s="3"/>
      <c r="S222" s="3"/>
    </row>
    <row r="223" spans="1:19" x14ac:dyDescent="0.25">
      <c r="A223" s="7">
        <v>871</v>
      </c>
      <c r="B223" s="3">
        <v>46230</v>
      </c>
      <c r="C223" s="75">
        <v>1487</v>
      </c>
      <c r="D223" s="75">
        <v>1776</v>
      </c>
      <c r="E223" s="75">
        <v>800</v>
      </c>
      <c r="F223" s="2">
        <f t="shared" si="42"/>
        <v>2230.5</v>
      </c>
      <c r="G223" s="2">
        <f t="shared" si="43"/>
        <v>2974</v>
      </c>
      <c r="H223" s="2">
        <f t="shared" si="44"/>
        <v>2664</v>
      </c>
      <c r="I223" s="2">
        <f t="shared" si="45"/>
        <v>3552</v>
      </c>
      <c r="J223" s="2">
        <f t="shared" si="46"/>
        <v>1200</v>
      </c>
      <c r="K223" s="2">
        <f t="shared" si="47"/>
        <v>1600</v>
      </c>
      <c r="L223" s="1">
        <f t="shared" si="36"/>
        <v>53960.021600819309</v>
      </c>
      <c r="M223" s="1">
        <f t="shared" si="37"/>
        <v>69886.833488957622</v>
      </c>
      <c r="N223" s="1">
        <f t="shared" si="38"/>
        <v>22646.379531389161</v>
      </c>
      <c r="O223" s="3">
        <f t="shared" si="39"/>
        <v>7259.549350097318</v>
      </c>
      <c r="P223" s="3">
        <f t="shared" si="40"/>
        <v>37614.681233343341</v>
      </c>
      <c r="Q223" s="3">
        <f t="shared" si="41"/>
        <v>37196.152754005678</v>
      </c>
      <c r="R223" s="3"/>
      <c r="S223" s="3"/>
    </row>
    <row r="224" spans="1:19" x14ac:dyDescent="0.25">
      <c r="A224" s="7">
        <v>885</v>
      </c>
      <c r="B224" s="3">
        <v>32740</v>
      </c>
      <c r="C224" s="75">
        <v>1396</v>
      </c>
      <c r="D224" s="75">
        <v>1673</v>
      </c>
      <c r="E224" s="75">
        <v>690</v>
      </c>
      <c r="F224" s="2">
        <f t="shared" si="42"/>
        <v>2094</v>
      </c>
      <c r="G224" s="2">
        <f t="shared" si="43"/>
        <v>2792</v>
      </c>
      <c r="H224" s="2">
        <f t="shared" si="44"/>
        <v>2509.5</v>
      </c>
      <c r="I224" s="2">
        <f t="shared" si="45"/>
        <v>3346</v>
      </c>
      <c r="J224" s="2">
        <f t="shared" si="46"/>
        <v>1035</v>
      </c>
      <c r="K224" s="2">
        <f t="shared" si="47"/>
        <v>1380</v>
      </c>
      <c r="L224" s="1">
        <f t="shared" si="36"/>
        <v>52935.829332161884</v>
      </c>
      <c r="M224" s="1">
        <f t="shared" si="37"/>
        <v>67887.967459829044</v>
      </c>
      <c r="N224" s="1">
        <f t="shared" si="38"/>
        <v>23489.22786367192</v>
      </c>
      <c r="O224" s="3">
        <f t="shared" si="39"/>
        <v>8994.7645228491438</v>
      </c>
      <c r="P224" s="3">
        <f t="shared" si="40"/>
        <v>37622.710391065964</v>
      </c>
      <c r="Q224" s="3">
        <f t="shared" si="41"/>
        <v>37261.729577637234</v>
      </c>
      <c r="R224" s="3"/>
      <c r="S224" s="3"/>
    </row>
    <row r="225" spans="1:19" x14ac:dyDescent="0.25">
      <c r="A225" s="7">
        <v>889</v>
      </c>
      <c r="B225" s="3">
        <v>34880</v>
      </c>
      <c r="C225" s="75">
        <v>1451</v>
      </c>
      <c r="D225" s="75">
        <v>1734</v>
      </c>
      <c r="E225" s="75">
        <v>670</v>
      </c>
      <c r="F225" s="2">
        <f t="shared" si="42"/>
        <v>2176.5</v>
      </c>
      <c r="G225" s="2">
        <f t="shared" si="43"/>
        <v>2902</v>
      </c>
      <c r="H225" s="2">
        <f t="shared" si="44"/>
        <v>2601</v>
      </c>
      <c r="I225" s="2">
        <f t="shared" si="45"/>
        <v>3468</v>
      </c>
      <c r="J225" s="2">
        <f t="shared" si="46"/>
        <v>1005</v>
      </c>
      <c r="K225" s="2">
        <f t="shared" si="47"/>
        <v>1340</v>
      </c>
      <c r="L225" s="1">
        <f t="shared" si="36"/>
        <v>53667.043166383686</v>
      </c>
      <c r="M225" s="1">
        <f t="shared" si="37"/>
        <v>69208.269830599369</v>
      </c>
      <c r="N225" s="1">
        <f t="shared" si="38"/>
        <v>23102.864061649972</v>
      </c>
      <c r="O225" s="3">
        <f t="shared" si="39"/>
        <v>8079.9116211319315</v>
      </c>
      <c r="P225" s="3">
        <f t="shared" si="40"/>
        <v>37775.29890072273</v>
      </c>
      <c r="Q225" s="3">
        <f t="shared" si="41"/>
        <v>37424.781299277442</v>
      </c>
      <c r="R225" s="3"/>
      <c r="S225" s="3"/>
    </row>
    <row r="226" spans="1:19" x14ac:dyDescent="0.25">
      <c r="A226" s="72"/>
      <c r="B226" s="72"/>
      <c r="C226" s="72"/>
      <c r="D226" s="72"/>
      <c r="E226" s="72"/>
      <c r="F226" s="72"/>
      <c r="G226" s="72"/>
      <c r="H226" s="72"/>
      <c r="I226" s="72"/>
      <c r="J226" s="72"/>
      <c r="M226" s="1"/>
    </row>
    <row r="227" spans="1:19" x14ac:dyDescent="0.25">
      <c r="A227" s="72"/>
      <c r="B227" s="72"/>
      <c r="C227" s="72"/>
      <c r="D227" s="72"/>
      <c r="E227" s="72"/>
      <c r="F227" s="72"/>
      <c r="G227" s="72"/>
      <c r="H227" s="72"/>
      <c r="I227" s="72"/>
      <c r="J227" s="72"/>
    </row>
    <row r="228" spans="1:19" x14ac:dyDescent="0.25">
      <c r="A228" s="98"/>
      <c r="B228" s="98"/>
      <c r="C228" s="72"/>
      <c r="D228" s="72"/>
      <c r="E228" s="72"/>
      <c r="F228" s="72"/>
      <c r="G228" s="72"/>
      <c r="H228" s="72"/>
      <c r="I228" s="72"/>
      <c r="J228" s="72"/>
    </row>
    <row r="229" spans="1:19" ht="15.75" thickBot="1" x14ac:dyDescent="0.3">
      <c r="A229" s="35"/>
      <c r="B229" s="35"/>
      <c r="C229" s="72"/>
      <c r="D229" s="72"/>
      <c r="E229" s="72"/>
      <c r="F229" s="72"/>
      <c r="G229" s="72"/>
      <c r="H229" s="72"/>
      <c r="I229" s="72"/>
      <c r="J229" s="72"/>
    </row>
    <row r="230" spans="1:19" ht="15.75" thickBot="1" x14ac:dyDescent="0.3">
      <c r="A230" s="107" t="s">
        <v>144</v>
      </c>
      <c r="B230" s="107"/>
      <c r="C230" s="107"/>
      <c r="D230" s="107"/>
      <c r="F230" s="100" t="s">
        <v>141</v>
      </c>
      <c r="G230" s="101" t="s">
        <v>138</v>
      </c>
      <c r="H230" s="102" t="s">
        <v>139</v>
      </c>
      <c r="J230" s="72"/>
    </row>
    <row r="231" spans="1:19" x14ac:dyDescent="0.25">
      <c r="B231" s="37"/>
      <c r="C231" s="37" t="s">
        <v>114</v>
      </c>
      <c r="F231" s="81" t="s">
        <v>140</v>
      </c>
      <c r="G231" s="99">
        <f>SUM(B2:B225)</f>
        <v>8489740</v>
      </c>
      <c r="H231" s="106">
        <v>0</v>
      </c>
      <c r="J231" s="99">
        <f>SUM(B2:B225)</f>
        <v>8489740</v>
      </c>
    </row>
    <row r="232" spans="1:19" x14ac:dyDescent="0.25">
      <c r="B232" s="35" t="s">
        <v>113</v>
      </c>
      <c r="C232" s="35">
        <v>37790.30325766337</v>
      </c>
      <c r="F232" s="81" t="s">
        <v>160</v>
      </c>
      <c r="G232" s="99">
        <f>SUM(L2:L225)</f>
        <v>11944347.970932316</v>
      </c>
      <c r="H232" s="104">
        <f t="shared" ref="H232:H237" si="48">((G232-$G$231)/$G$231)</f>
        <v>0.40691563828012589</v>
      </c>
      <c r="J232" s="99">
        <f>SUM(B2:B225)</f>
        <v>8489740</v>
      </c>
    </row>
    <row r="233" spans="1:19" x14ac:dyDescent="0.25">
      <c r="B233" s="35" t="s">
        <v>164</v>
      </c>
      <c r="C233" s="35">
        <v>21.421401329036062</v>
      </c>
      <c r="F233" s="81" t="s">
        <v>161</v>
      </c>
      <c r="G233" s="99">
        <f>SUM(M2:M225)</f>
        <v>15398955.941864638</v>
      </c>
      <c r="H233" s="104">
        <f t="shared" si="48"/>
        <v>0.81383127656025245</v>
      </c>
    </row>
    <row r="234" spans="1:19" x14ac:dyDescent="0.25">
      <c r="B234" s="35" t="s">
        <v>2</v>
      </c>
      <c r="C234" s="35">
        <v>-17.327511465418738</v>
      </c>
      <c r="F234" s="81" t="s">
        <v>142</v>
      </c>
      <c r="G234" s="99">
        <f>SUM(N2:N225)</f>
        <v>5138763.8939469382</v>
      </c>
      <c r="H234" s="104">
        <f t="shared" si="48"/>
        <v>-0.39470891994961704</v>
      </c>
    </row>
    <row r="235" spans="1:19" ht="15.75" thickBot="1" x14ac:dyDescent="0.3">
      <c r="B235" s="36" t="s">
        <v>3</v>
      </c>
      <c r="C235" s="36">
        <v>-1.0463211983441478</v>
      </c>
      <c r="F235" s="81" t="s">
        <v>143</v>
      </c>
      <c r="G235" s="99">
        <f>SUM(O2:O225)</f>
        <v>1787787.787893875</v>
      </c>
      <c r="H235" s="104">
        <f t="shared" si="48"/>
        <v>-0.78941783989923431</v>
      </c>
    </row>
    <row r="236" spans="1:19" x14ac:dyDescent="0.25">
      <c r="F236" s="81" t="s">
        <v>162</v>
      </c>
      <c r="G236" s="99">
        <f>SUM(P2:P225)</f>
        <v>8398464.1702624485</v>
      </c>
      <c r="H236" s="104">
        <f t="shared" si="48"/>
        <v>-1.0751310374352042E-2</v>
      </c>
    </row>
    <row r="237" spans="1:19" ht="15.75" thickBot="1" x14ac:dyDescent="0.3">
      <c r="F237" s="82" t="s">
        <v>163</v>
      </c>
      <c r="G237" s="103">
        <f>SUM(Q2:Q225)</f>
        <v>8307188.340524896</v>
      </c>
      <c r="H237" s="105">
        <f t="shared" si="48"/>
        <v>-2.1502620748704196E-2</v>
      </c>
      <c r="N237" s="72"/>
    </row>
    <row r="238" spans="1:19" x14ac:dyDescent="0.25">
      <c r="N238" s="72"/>
    </row>
    <row r="239" spans="1:19" x14ac:dyDescent="0.25">
      <c r="N239" s="72"/>
    </row>
    <row r="240" spans="1:19" x14ac:dyDescent="0.25">
      <c r="N240" s="72"/>
    </row>
    <row r="241" spans="1:14" x14ac:dyDescent="0.25">
      <c r="N241" s="72"/>
    </row>
    <row r="242" spans="1:14" x14ac:dyDescent="0.25">
      <c r="N242" s="72"/>
    </row>
    <row r="243" spans="1:14" x14ac:dyDescent="0.25">
      <c r="N243" s="72"/>
    </row>
    <row r="244" spans="1:14" x14ac:dyDescent="0.25">
      <c r="N244" s="72"/>
    </row>
    <row r="245" spans="1:14" x14ac:dyDescent="0.25">
      <c r="N245" s="72"/>
    </row>
    <row r="246" spans="1:14" x14ac:dyDescent="0.25">
      <c r="A246" s="87"/>
      <c r="B246" s="87"/>
      <c r="C246" s="87"/>
      <c r="D246" s="87"/>
      <c r="N246" s="87"/>
    </row>
    <row r="247" spans="1:14" x14ac:dyDescent="0.25">
      <c r="E247" s="72"/>
      <c r="F247" s="72"/>
      <c r="G247" s="72"/>
      <c r="H247" s="72"/>
      <c r="I247" s="72"/>
      <c r="J247" s="72"/>
      <c r="N247" s="35"/>
    </row>
    <row r="248" spans="1:14" x14ac:dyDescent="0.25">
      <c r="E248" s="72"/>
      <c r="F248" s="72"/>
      <c r="G248" s="72"/>
      <c r="H248" s="72"/>
      <c r="I248" s="72"/>
      <c r="J248" s="72"/>
      <c r="N248" s="35"/>
    </row>
    <row r="249" spans="1:14" x14ac:dyDescent="0.25">
      <c r="E249" s="98"/>
      <c r="F249" s="98"/>
      <c r="G249" s="72"/>
      <c r="H249" s="72"/>
      <c r="I249" s="72"/>
      <c r="J249" s="72"/>
      <c r="N249" s="72"/>
    </row>
    <row r="250" spans="1:14" x14ac:dyDescent="0.25">
      <c r="E250" s="35"/>
      <c r="F250" s="35"/>
      <c r="G250" s="72"/>
      <c r="H250" s="72"/>
      <c r="I250" s="72"/>
      <c r="J250" s="72"/>
      <c r="N250" s="72"/>
    </row>
    <row r="251" spans="1:14" x14ac:dyDescent="0.25">
      <c r="E251" s="35"/>
      <c r="F251" s="35"/>
      <c r="G251" s="72"/>
      <c r="H251" s="72"/>
      <c r="I251" s="72"/>
      <c r="J251" s="72"/>
      <c r="N251" s="72"/>
    </row>
    <row r="252" spans="1:14" x14ac:dyDescent="0.25">
      <c r="E252" s="35"/>
      <c r="F252" s="35"/>
      <c r="G252" s="72"/>
      <c r="H252" s="72"/>
      <c r="I252" s="72"/>
      <c r="J252" s="72"/>
      <c r="N252" s="72"/>
    </row>
    <row r="253" spans="1:14" x14ac:dyDescent="0.25">
      <c r="E253" s="35"/>
      <c r="F253" s="35"/>
      <c r="G253" s="72"/>
      <c r="H253" s="72"/>
      <c r="I253" s="72"/>
      <c r="J253" s="72"/>
      <c r="N253" s="72"/>
    </row>
    <row r="254" spans="1:14" x14ac:dyDescent="0.25">
      <c r="E254" s="35"/>
      <c r="F254" s="35"/>
      <c r="G254" s="72"/>
      <c r="H254" s="72"/>
      <c r="I254" s="72"/>
      <c r="J254" s="72"/>
      <c r="N254" s="72"/>
    </row>
    <row r="255" spans="1:14" x14ac:dyDescent="0.25">
      <c r="E255" s="72"/>
      <c r="F255" s="72"/>
      <c r="G255" s="72"/>
      <c r="H255" s="72"/>
      <c r="I255" s="72"/>
      <c r="J255" s="72"/>
      <c r="N255" s="72"/>
    </row>
    <row r="256" spans="1:14" x14ac:dyDescent="0.25">
      <c r="E256" s="72"/>
      <c r="F256" s="72"/>
      <c r="G256" s="72"/>
      <c r="H256" s="72"/>
      <c r="I256" s="72"/>
      <c r="J256" s="72"/>
    </row>
    <row r="257" spans="1:13" x14ac:dyDescent="0.25">
      <c r="E257" s="87"/>
      <c r="F257" s="87"/>
      <c r="G257" s="87"/>
      <c r="H257" s="87"/>
      <c r="I257" s="87"/>
      <c r="J257" s="87"/>
    </row>
    <row r="258" spans="1:13" x14ac:dyDescent="0.25">
      <c r="H258" s="35"/>
      <c r="I258" s="35"/>
      <c r="J258" s="35"/>
    </row>
    <row r="259" spans="1:13" x14ac:dyDescent="0.25">
      <c r="H259" s="35"/>
      <c r="I259" s="35"/>
      <c r="J259" s="35"/>
    </row>
    <row r="260" spans="1:13" x14ac:dyDescent="0.25">
      <c r="H260" s="35"/>
      <c r="I260" s="35"/>
      <c r="J260" s="35"/>
    </row>
    <row r="261" spans="1:13" x14ac:dyDescent="0.25">
      <c r="A261" s="98"/>
      <c r="B261" s="87"/>
      <c r="C261" s="87"/>
      <c r="D261" s="72"/>
    </row>
    <row r="262" spans="1:13" x14ac:dyDescent="0.25">
      <c r="A262" s="35"/>
      <c r="B262" s="35"/>
      <c r="C262" s="35"/>
      <c r="D262" s="72"/>
      <c r="H262" s="87"/>
      <c r="I262" s="87"/>
      <c r="J262" s="87"/>
      <c r="K262" s="87"/>
      <c r="L262" s="87"/>
      <c r="M262" s="87"/>
    </row>
    <row r="263" spans="1:13" x14ac:dyDescent="0.25">
      <c r="A263" s="35"/>
      <c r="B263" s="35"/>
      <c r="C263" s="35"/>
      <c r="D263" s="72"/>
      <c r="H263" s="35"/>
      <c r="I263" s="35"/>
      <c r="J263" s="35"/>
      <c r="K263" s="35"/>
      <c r="L263" s="35"/>
      <c r="M263" s="35"/>
    </row>
    <row r="264" spans="1:13" x14ac:dyDescent="0.25">
      <c r="A264" s="35"/>
      <c r="B264" s="35"/>
      <c r="C264" s="72"/>
      <c r="D264" s="72"/>
      <c r="H264" s="35"/>
      <c r="I264" s="35"/>
      <c r="J264" s="35"/>
      <c r="K264" s="35"/>
      <c r="L264" s="35"/>
      <c r="M264" s="35"/>
    </row>
    <row r="265" spans="1:13" x14ac:dyDescent="0.25">
      <c r="A265" s="35"/>
      <c r="B265" s="35"/>
      <c r="C265" s="72"/>
      <c r="D265" s="72"/>
      <c r="H265" s="35"/>
      <c r="I265" s="35"/>
      <c r="J265" s="35"/>
      <c r="K265" s="35"/>
      <c r="L265" s="35"/>
      <c r="M265" s="35"/>
    </row>
    <row r="266" spans="1:13" x14ac:dyDescent="0.25">
      <c r="A266" s="35"/>
      <c r="B266" s="35"/>
      <c r="C266" s="72"/>
      <c r="D266" s="72"/>
      <c r="G266" s="35"/>
      <c r="H266" s="35"/>
      <c r="I266" s="35"/>
      <c r="J266" s="35"/>
      <c r="K266" s="35"/>
      <c r="L266" s="35"/>
      <c r="M266" s="35"/>
    </row>
    <row r="267" spans="1:13" x14ac:dyDescent="0.25">
      <c r="A267" s="72"/>
      <c r="B267" s="72"/>
      <c r="C267" s="72"/>
      <c r="D267" s="72"/>
    </row>
    <row r="268" spans="1:13" x14ac:dyDescent="0.25">
      <c r="A268" s="72"/>
      <c r="B268" s="72"/>
      <c r="C268" s="72"/>
      <c r="D268" s="72"/>
    </row>
    <row r="269" spans="1:13" x14ac:dyDescent="0.25">
      <c r="A269" s="87"/>
      <c r="B269" s="87"/>
      <c r="C269" s="87"/>
      <c r="D269" s="87"/>
    </row>
    <row r="270" spans="1:13" x14ac:dyDescent="0.25">
      <c r="A270" s="35"/>
      <c r="B270" s="35"/>
      <c r="C270" s="35"/>
      <c r="D270" s="35"/>
      <c r="E270" s="35"/>
      <c r="F270" s="35"/>
      <c r="G270" s="72"/>
    </row>
    <row r="271" spans="1:13" x14ac:dyDescent="0.25">
      <c r="A271" s="35"/>
      <c r="B271" s="35"/>
      <c r="C271" s="35"/>
      <c r="D271" s="35"/>
      <c r="E271" s="35"/>
      <c r="F271" s="35"/>
      <c r="G271" s="72"/>
    </row>
    <row r="272" spans="1:13" x14ac:dyDescent="0.25">
      <c r="A272" s="35"/>
      <c r="B272" s="35"/>
      <c r="C272" s="35"/>
      <c r="D272" s="35"/>
      <c r="E272" s="35"/>
      <c r="F272" s="35"/>
      <c r="G272" s="72"/>
    </row>
    <row r="274" spans="3:9" x14ac:dyDescent="0.25">
      <c r="C274" s="87"/>
      <c r="D274" s="87"/>
      <c r="E274" s="87"/>
      <c r="F274" s="87"/>
      <c r="G274" s="87"/>
      <c r="H274" s="87"/>
      <c r="I274" s="87"/>
    </row>
    <row r="275" spans="3:9" x14ac:dyDescent="0.25">
      <c r="C275" s="35"/>
      <c r="D275" s="35"/>
      <c r="E275" s="35"/>
      <c r="F275" s="35"/>
      <c r="G275" s="35"/>
      <c r="H275" s="35"/>
      <c r="I275" s="35"/>
    </row>
    <row r="276" spans="3:9" x14ac:dyDescent="0.25">
      <c r="C276" s="35"/>
      <c r="D276" s="35"/>
      <c r="E276" s="35"/>
      <c r="F276" s="35"/>
      <c r="G276" s="35"/>
      <c r="H276" s="35"/>
      <c r="I276" s="35"/>
    </row>
  </sheetData>
  <sheetProtection sheet="1" objects="1" scenarios="1"/>
  <autoFilter ref="F230:H237" xr:uid="{1106E144-C43A-474E-85BA-6E79AA996060}"/>
  <mergeCells count="1">
    <mergeCell ref="A230:D230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DE4A2-7247-400C-B5BC-32745BC99382}">
  <sheetPr>
    <tabColor rgb="FFFFC000"/>
  </sheetPr>
  <dimension ref="B1:J28"/>
  <sheetViews>
    <sheetView showGridLines="0" workbookViewId="0">
      <selection activeCell="D269" sqref="D269"/>
    </sheetView>
  </sheetViews>
  <sheetFormatPr defaultRowHeight="15" x14ac:dyDescent="0.25"/>
  <cols>
    <col min="2" max="2" width="22" customWidth="1"/>
    <col min="3" max="3" width="12" bestFit="1" customWidth="1"/>
    <col min="4" max="4" width="14.5703125" bestFit="1" customWidth="1"/>
    <col min="5" max="5" width="20.140625" customWidth="1"/>
    <col min="6" max="6" width="10.5703125" bestFit="1" customWidth="1"/>
    <col min="7" max="7" width="10.85546875" bestFit="1" customWidth="1"/>
  </cols>
  <sheetData>
    <row r="1" spans="2:7" ht="15.75" thickBot="1" x14ac:dyDescent="0.3">
      <c r="B1" s="108" t="s">
        <v>117</v>
      </c>
      <c r="C1" s="109"/>
      <c r="D1" s="109"/>
      <c r="E1" s="109"/>
      <c r="F1" s="109"/>
      <c r="G1" s="110"/>
    </row>
    <row r="2" spans="2:7" x14ac:dyDescent="0.25">
      <c r="B2" s="88"/>
      <c r="C2" s="89" t="s">
        <v>118</v>
      </c>
      <c r="D2" s="89" t="s">
        <v>119</v>
      </c>
      <c r="E2" s="89" t="s">
        <v>40</v>
      </c>
      <c r="F2" s="89" t="s">
        <v>39</v>
      </c>
      <c r="G2" s="90" t="s">
        <v>121</v>
      </c>
    </row>
    <row r="3" spans="2:7" x14ac:dyDescent="0.25">
      <c r="B3" s="91" t="s">
        <v>118</v>
      </c>
      <c r="C3" s="92">
        <f>CORREL(Table1[Store_Area],Table1[Store_Area])</f>
        <v>1</v>
      </c>
      <c r="D3" s="92">
        <f>CORREL(Table1[Store_Area],Table1[Items_Available])</f>
        <v>0.99889075075282918</v>
      </c>
      <c r="E3" s="92">
        <f>CORREL(Table1[Store_Area],Table1[Daily_Customer_Count])</f>
        <v>-4.1423095302691691E-2</v>
      </c>
      <c r="F3" s="92">
        <f>CORREL(Table1[Store_Area],Table1[Store_Sales])</f>
        <v>9.7473795394805218E-2</v>
      </c>
      <c r="G3" s="93">
        <f>CORREL(Table1[Store_Area],Table1[Items * Store Area])</f>
        <v>0.99369906530918606</v>
      </c>
    </row>
    <row r="4" spans="2:7" x14ac:dyDescent="0.25">
      <c r="B4" s="91" t="s">
        <v>119</v>
      </c>
      <c r="C4" s="92">
        <f>CORREL(Table1[Items_Available],Table1[Store_Area])</f>
        <v>0.99889075075282918</v>
      </c>
      <c r="D4" s="92">
        <f>CORREL(Table1[Items_Available],Table1[Items_Available])</f>
        <v>0.99999999999999989</v>
      </c>
      <c r="E4" s="92">
        <f>CORREL(Table1[Items_Available],Table1[Daily_Customer_Count])</f>
        <v>-4.097811672853971E-2</v>
      </c>
      <c r="F4" s="92">
        <f>CORREL(Table1[Items_Available],Table1[Store_Sales])</f>
        <v>9.8849434763930738E-2</v>
      </c>
      <c r="G4" s="93">
        <f>CORREL(Table1[Items_Available],Table1[Items * Store Area])</f>
        <v>0.99381141512903881</v>
      </c>
    </row>
    <row r="5" spans="2:7" x14ac:dyDescent="0.25">
      <c r="B5" s="91" t="s">
        <v>120</v>
      </c>
      <c r="C5" s="92">
        <f>CORREL(Table1[Daily_Customer_Count],Table1[Store_Area])</f>
        <v>-4.1423095302691691E-2</v>
      </c>
      <c r="D5" s="92">
        <f>CORREL(Table1[Daily_Customer_Count],Table1[Items_Available])</f>
        <v>-4.097811672853971E-2</v>
      </c>
      <c r="E5" s="92">
        <f>CORREL(Table1[Daily_Customer_Count],Table1[Daily_Customer_Count])</f>
        <v>1</v>
      </c>
      <c r="F5" s="92">
        <f>CORREL(Table1[Daily_Customer_Count],Table1[Store_Sales])</f>
        <v>8.628707670585118E-3</v>
      </c>
      <c r="G5" s="93">
        <f>CORREL(Table1[Daily_Customer_Count],Table1[Items * Store Area])</f>
        <v>-3.9537693293978E-2</v>
      </c>
    </row>
    <row r="6" spans="2:7" x14ac:dyDescent="0.25">
      <c r="B6" s="91" t="s">
        <v>39</v>
      </c>
      <c r="C6" s="92">
        <f>CORREL(Table1[Store_Sales],Table1[Store_Area])</f>
        <v>9.7473795394805218E-2</v>
      </c>
      <c r="D6" s="92">
        <f>CORREL(Table1[Store_Sales],Table1[Items_Available])</f>
        <v>9.8849434763930738E-2</v>
      </c>
      <c r="E6" s="92">
        <f>CORREL(Table1[Store_Sales],Table1[Daily_Customer_Count])</f>
        <v>8.628707670585118E-3</v>
      </c>
      <c r="F6" s="92">
        <f>CORREL(Table1[Store_Sales],Table1[Store_Sales])</f>
        <v>1.0000000000000002</v>
      </c>
      <c r="G6" s="93">
        <f>CORREL(Table1[Store_Sales],Table1[Items * Store Area])</f>
        <v>0.10152204139307108</v>
      </c>
    </row>
    <row r="7" spans="2:7" ht="15.75" thickBot="1" x14ac:dyDescent="0.3">
      <c r="B7" s="94" t="s">
        <v>121</v>
      </c>
      <c r="C7" s="95">
        <f>CORREL(Table1[Items * Store Area],Table1[Store_Area])</f>
        <v>0.99369906530918606</v>
      </c>
      <c r="D7" s="95">
        <f>CORREL(Table1[Items * Store Area],Table1[Items_Available])</f>
        <v>0.99381141512903881</v>
      </c>
      <c r="E7" s="95">
        <f>CORREL(Table1[Items * Store Area],Table1[Daily_Customer_Count])</f>
        <v>-3.9537693293978E-2</v>
      </c>
      <c r="F7" s="95">
        <f>CORREL(Table1[Items * Store Area],Table1[Store_Sales])</f>
        <v>0.10152204139307108</v>
      </c>
      <c r="G7" s="96">
        <f>CORREL(Table1[Items * Store Area],Table1[Items * Store Area])</f>
        <v>1.0000000000000002</v>
      </c>
    </row>
    <row r="8" spans="2:7" ht="15.75" thickBot="1" x14ac:dyDescent="0.3">
      <c r="B8" t="s">
        <v>106</v>
      </c>
    </row>
    <row r="9" spans="2:7" x14ac:dyDescent="0.25">
      <c r="B9" s="86" t="s">
        <v>107</v>
      </c>
      <c r="C9" s="86"/>
    </row>
    <row r="10" spans="2:7" x14ac:dyDescent="0.25">
      <c r="B10" s="35" t="s">
        <v>108</v>
      </c>
      <c r="C10" s="35">
        <v>0.10318949096279761</v>
      </c>
    </row>
    <row r="11" spans="2:7" x14ac:dyDescent="0.25">
      <c r="B11" s="35" t="s">
        <v>109</v>
      </c>
      <c r="C11" s="35">
        <v>1.064807104516129E-2</v>
      </c>
    </row>
    <row r="12" spans="2:7" x14ac:dyDescent="0.25">
      <c r="B12" s="35" t="s">
        <v>110</v>
      </c>
      <c r="C12" s="35">
        <v>7.3206542437436704E-3</v>
      </c>
    </row>
    <row r="13" spans="2:7" x14ac:dyDescent="0.25">
      <c r="B13" s="35" t="s">
        <v>111</v>
      </c>
      <c r="C13" s="35">
        <v>17127.702571876947</v>
      </c>
    </row>
    <row r="14" spans="2:7" ht="15.75" thickBot="1" x14ac:dyDescent="0.3">
      <c r="B14" s="36" t="s">
        <v>112</v>
      </c>
      <c r="C14" s="36">
        <v>896</v>
      </c>
    </row>
    <row r="19" spans="2:10" x14ac:dyDescent="0.25">
      <c r="B19" s="87"/>
      <c r="C19" s="87"/>
      <c r="D19" s="87"/>
      <c r="E19" s="87"/>
      <c r="F19" s="87"/>
      <c r="G19" s="87"/>
      <c r="H19" s="72"/>
      <c r="I19" s="72"/>
      <c r="J19" s="72"/>
    </row>
    <row r="20" spans="2:10" x14ac:dyDescent="0.25">
      <c r="B20" s="35"/>
      <c r="C20" s="35"/>
      <c r="D20" s="35"/>
      <c r="E20" s="35"/>
      <c r="F20" s="35"/>
      <c r="G20" s="35"/>
      <c r="H20" s="72"/>
      <c r="I20" s="72"/>
      <c r="J20" s="72"/>
    </row>
    <row r="21" spans="2:10" x14ac:dyDescent="0.25">
      <c r="B21" s="35"/>
      <c r="C21" s="35"/>
      <c r="D21" s="35"/>
      <c r="E21" s="35"/>
      <c r="F21" s="35"/>
      <c r="G21" s="35"/>
      <c r="H21" s="72"/>
      <c r="I21" s="72"/>
      <c r="J21" s="72"/>
    </row>
    <row r="22" spans="2:10" x14ac:dyDescent="0.25">
      <c r="B22" s="35"/>
      <c r="C22" s="35"/>
      <c r="D22" s="35"/>
      <c r="E22" s="35"/>
      <c r="F22" s="35"/>
      <c r="G22" s="35"/>
      <c r="H22" s="72"/>
      <c r="I22" s="72"/>
      <c r="J22" s="72"/>
    </row>
    <row r="23" spans="2:10" x14ac:dyDescent="0.25">
      <c r="B23" s="72"/>
      <c r="C23" s="72"/>
      <c r="D23" s="72"/>
      <c r="E23" s="72"/>
      <c r="F23" s="72"/>
      <c r="G23" s="72"/>
      <c r="H23" s="72"/>
      <c r="I23" s="72"/>
      <c r="J23" s="72"/>
    </row>
    <row r="24" spans="2:10" x14ac:dyDescent="0.25">
      <c r="B24" s="87"/>
      <c r="C24" s="87"/>
      <c r="D24" s="87"/>
      <c r="E24" s="87"/>
      <c r="F24" s="87"/>
      <c r="G24" s="87"/>
      <c r="H24" s="87"/>
      <c r="I24" s="87"/>
      <c r="J24" s="87"/>
    </row>
    <row r="25" spans="2:10" x14ac:dyDescent="0.25">
      <c r="B25" s="35"/>
      <c r="C25" s="35"/>
      <c r="D25" s="35"/>
      <c r="E25" s="35"/>
      <c r="F25" s="35"/>
      <c r="G25" s="35"/>
      <c r="H25" s="35"/>
      <c r="I25" s="35"/>
      <c r="J25" s="35"/>
    </row>
    <row r="26" spans="2:10" x14ac:dyDescent="0.25">
      <c r="B26" s="35"/>
      <c r="C26" s="35"/>
      <c r="D26" s="35"/>
      <c r="E26" s="35"/>
      <c r="F26" s="35"/>
      <c r="G26" s="35"/>
      <c r="H26" s="35"/>
      <c r="I26" s="35"/>
      <c r="J26" s="35"/>
    </row>
    <row r="27" spans="2:10" x14ac:dyDescent="0.25">
      <c r="B27" s="35"/>
      <c r="C27" s="35"/>
      <c r="D27" s="35"/>
      <c r="E27" s="35"/>
      <c r="F27" s="35"/>
      <c r="G27" s="35"/>
      <c r="H27" s="35"/>
      <c r="I27" s="35"/>
      <c r="J27" s="35"/>
    </row>
    <row r="28" spans="2:10" x14ac:dyDescent="0.25">
      <c r="B28" s="35"/>
      <c r="C28" s="35"/>
      <c r="D28" s="35"/>
      <c r="E28" s="35"/>
      <c r="F28" s="35"/>
      <c r="G28" s="35"/>
      <c r="H28" s="35"/>
      <c r="I28" s="35"/>
      <c r="J28" s="35"/>
    </row>
  </sheetData>
  <sheetProtection sheet="1" objects="1" scenarios="1"/>
  <mergeCells count="1">
    <mergeCell ref="B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8F46C-1471-44E8-801D-2F094386AB5C}">
  <sheetPr>
    <tabColor theme="1" tint="0.249977111117893"/>
  </sheetPr>
  <dimension ref="B2:G51"/>
  <sheetViews>
    <sheetView showGridLines="0" topLeftCell="A44" zoomScale="85" zoomScaleNormal="85" workbookViewId="0">
      <selection activeCell="D269" sqref="D269"/>
    </sheetView>
  </sheetViews>
  <sheetFormatPr defaultRowHeight="15" x14ac:dyDescent="0.25"/>
  <cols>
    <col min="2" max="2" width="14" bestFit="1" customWidth="1"/>
    <col min="3" max="3" width="15.7109375" customWidth="1"/>
    <col min="5" max="5" width="14.7109375" bestFit="1" customWidth="1"/>
    <col min="6" max="6" width="21.28515625" customWidth="1"/>
  </cols>
  <sheetData>
    <row r="2" spans="2:7" ht="20.25" thickBot="1" x14ac:dyDescent="0.3">
      <c r="B2" s="111" t="s">
        <v>96</v>
      </c>
      <c r="C2" s="111"/>
      <c r="E2" s="111" t="s">
        <v>96</v>
      </c>
      <c r="F2" s="111"/>
    </row>
    <row r="3" spans="2:7" x14ac:dyDescent="0.25">
      <c r="B3" s="79" t="s">
        <v>41</v>
      </c>
      <c r="C3" s="80">
        <f>MIN(Table1[Store_Sales])</f>
        <v>14920</v>
      </c>
      <c r="E3" s="79" t="s">
        <v>41</v>
      </c>
      <c r="F3" s="83">
        <f>MIN(Table1[Daily_Customer_Count])</f>
        <v>10</v>
      </c>
    </row>
    <row r="4" spans="2:7" x14ac:dyDescent="0.25">
      <c r="B4" s="81" t="s">
        <v>29</v>
      </c>
      <c r="C4" s="12">
        <f>QUARTILE(Table1[Store_Sales],1)</f>
        <v>46530</v>
      </c>
      <c r="E4" s="81" t="s">
        <v>29</v>
      </c>
      <c r="F4" s="84">
        <f>QUARTILE(Table1[Daily_Customer_Count],1)</f>
        <v>600</v>
      </c>
    </row>
    <row r="5" spans="2:7" x14ac:dyDescent="0.25">
      <c r="B5" s="81" t="s">
        <v>27</v>
      </c>
      <c r="C5" s="12">
        <f>MEDIAN(Table1[Store_Sales])</f>
        <v>58605</v>
      </c>
      <c r="E5" s="81" t="s">
        <v>27</v>
      </c>
      <c r="F5" s="84">
        <f>MEDIAN(Table1[Daily_Customer_Count])</f>
        <v>780</v>
      </c>
    </row>
    <row r="6" spans="2:7" x14ac:dyDescent="0.25">
      <c r="B6" s="81" t="s">
        <v>30</v>
      </c>
      <c r="C6" s="12">
        <f>QUARTILE(Table1[Store_Sales],3)</f>
        <v>71872.5</v>
      </c>
      <c r="E6" s="81" t="s">
        <v>30</v>
      </c>
      <c r="F6" s="84">
        <f>QUARTILE(Table1[Daily_Customer_Count],3)</f>
        <v>970</v>
      </c>
    </row>
    <row r="7" spans="2:7" ht="15.75" thickBot="1" x14ac:dyDescent="0.3">
      <c r="B7" s="82" t="s">
        <v>42</v>
      </c>
      <c r="C7" s="17">
        <f>MAX(Table1[Store_Sales])</f>
        <v>116320</v>
      </c>
      <c r="E7" s="82" t="s">
        <v>42</v>
      </c>
      <c r="F7" s="85">
        <f>MAX(Table1[Daily_Customer_Count])</f>
        <v>1560</v>
      </c>
    </row>
    <row r="11" spans="2:7" ht="20.25" thickBot="1" x14ac:dyDescent="0.35">
      <c r="B11" s="112" t="s">
        <v>104</v>
      </c>
      <c r="C11" s="112"/>
      <c r="D11" s="112"/>
      <c r="E11" s="112"/>
      <c r="F11" s="112"/>
      <c r="G11" s="112"/>
    </row>
    <row r="12" spans="2:7" ht="15.75" thickTop="1" x14ac:dyDescent="0.25"/>
    <row r="50" spans="2:7" ht="20.25" thickBot="1" x14ac:dyDescent="0.35">
      <c r="B50" s="112" t="s">
        <v>105</v>
      </c>
      <c r="C50" s="112"/>
      <c r="D50" s="112"/>
      <c r="E50" s="112"/>
      <c r="F50" s="112"/>
      <c r="G50" s="112"/>
    </row>
    <row r="51" spans="2:7" ht="15.75" thickTop="1" x14ac:dyDescent="0.25"/>
  </sheetData>
  <sheetProtection sheet="1" objects="1" scenarios="1"/>
  <mergeCells count="4">
    <mergeCell ref="B2:C2"/>
    <mergeCell ref="E2:F2"/>
    <mergeCell ref="B11:G11"/>
    <mergeCell ref="B50:G50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3F4E8-3740-4F8E-B2D1-0A8182BB303D}">
  <sheetPr>
    <tabColor theme="3" tint="0.749992370372631"/>
  </sheetPr>
  <dimension ref="B1:S1512"/>
  <sheetViews>
    <sheetView showGridLines="0" topLeftCell="A111" zoomScale="85" zoomScaleNormal="85" workbookViewId="0">
      <selection activeCell="F31" sqref="F31"/>
    </sheetView>
  </sheetViews>
  <sheetFormatPr defaultRowHeight="15" x14ac:dyDescent="0.25"/>
  <cols>
    <col min="2" max="2" width="19" style="61" customWidth="1"/>
    <col min="3" max="3" width="72" style="61" customWidth="1"/>
    <col min="4" max="4" width="20.85546875" style="61" customWidth="1"/>
    <col min="5" max="5" width="16.42578125" style="61" customWidth="1"/>
    <col min="6" max="6" width="21.42578125" style="61" bestFit="1" customWidth="1"/>
    <col min="19" max="19" width="12.28515625" bestFit="1" customWidth="1"/>
  </cols>
  <sheetData>
    <row r="1" spans="2:19" x14ac:dyDescent="0.25">
      <c r="B1"/>
      <c r="C1"/>
      <c r="D1"/>
      <c r="E1"/>
      <c r="F1"/>
    </row>
    <row r="2" spans="2:19" ht="21.75" thickBot="1" x14ac:dyDescent="0.4">
      <c r="B2" s="113" t="s">
        <v>23</v>
      </c>
      <c r="C2" s="113"/>
      <c r="D2" s="113"/>
      <c r="E2" s="113"/>
      <c r="F2" s="113"/>
    </row>
    <row r="3" spans="2:19" x14ac:dyDescent="0.25">
      <c r="B3"/>
      <c r="C3" s="30" t="s">
        <v>24</v>
      </c>
      <c r="D3" s="28">
        <f>MIN(Table1[Store_Area])</f>
        <v>775</v>
      </c>
      <c r="E3"/>
      <c r="F3"/>
    </row>
    <row r="4" spans="2:19" x14ac:dyDescent="0.25">
      <c r="B4"/>
      <c r="C4" s="31" t="s">
        <v>26</v>
      </c>
      <c r="D4" s="39">
        <f>AVERAGE(Table1[Store_Area])</f>
        <v>1485.4095982142858</v>
      </c>
      <c r="E4"/>
      <c r="F4"/>
    </row>
    <row r="5" spans="2:19" x14ac:dyDescent="0.25">
      <c r="B5"/>
      <c r="C5" s="31" t="s">
        <v>29</v>
      </c>
      <c r="D5" s="29">
        <f>QUARTILE(Table1[Store_Area],1)</f>
        <v>1316.75</v>
      </c>
      <c r="E5"/>
      <c r="F5"/>
    </row>
    <row r="6" spans="2:19" x14ac:dyDescent="0.25">
      <c r="B6"/>
      <c r="C6" s="31" t="s">
        <v>27</v>
      </c>
      <c r="D6" s="29">
        <f>MEDIAN(Table1[Store_Area])</f>
        <v>1477</v>
      </c>
      <c r="E6"/>
      <c r="F6"/>
    </row>
    <row r="7" spans="2:19" x14ac:dyDescent="0.25">
      <c r="B7"/>
      <c r="C7" s="31" t="s">
        <v>30</v>
      </c>
      <c r="D7" s="39">
        <f>QUARTILE(Table1[Store_Area],3)</f>
        <v>1653.5</v>
      </c>
      <c r="E7"/>
      <c r="F7"/>
    </row>
    <row r="8" spans="2:19" x14ac:dyDescent="0.25">
      <c r="B8"/>
      <c r="C8" s="31" t="s">
        <v>25</v>
      </c>
      <c r="D8" s="29">
        <f>MAX(Table1[Store_Area])</f>
        <v>2229</v>
      </c>
      <c r="E8"/>
      <c r="F8"/>
    </row>
    <row r="9" spans="2:19" ht="15.75" thickBot="1" x14ac:dyDescent="0.3">
      <c r="B9"/>
      <c r="C9" s="32" t="s">
        <v>28</v>
      </c>
      <c r="D9" s="40">
        <f>STDEV(Table1[Store_Area])</f>
        <v>250.23701095319251</v>
      </c>
      <c r="E9"/>
      <c r="F9"/>
    </row>
    <row r="10" spans="2:19" ht="15.75" thickBot="1" x14ac:dyDescent="0.3">
      <c r="B10"/>
      <c r="C10"/>
      <c r="D10"/>
      <c r="E10"/>
      <c r="F10"/>
    </row>
    <row r="11" spans="2:19" x14ac:dyDescent="0.25">
      <c r="B11"/>
      <c r="C11" s="41" t="s">
        <v>31</v>
      </c>
      <c r="D11" s="45" t="s">
        <v>32</v>
      </c>
      <c r="E11" s="46"/>
      <c r="F11" s="47" t="s">
        <v>34</v>
      </c>
      <c r="R11" s="38" t="s">
        <v>35</v>
      </c>
      <c r="S11" s="38" t="s">
        <v>36</v>
      </c>
    </row>
    <row r="12" spans="2:19" x14ac:dyDescent="0.25">
      <c r="B12"/>
      <c r="C12" s="42">
        <v>775</v>
      </c>
      <c r="D12" s="48">
        <v>775</v>
      </c>
      <c r="E12" s="44">
        <f>D12-50</f>
        <v>725</v>
      </c>
      <c r="F12" s="49">
        <v>1</v>
      </c>
      <c r="R12">
        <v>760</v>
      </c>
      <c r="S12">
        <f t="shared" ref="S12:S75" si="0">_xlfn.NORM.DIST(R12,$D$4,$D$9,FALSE)*116292</f>
        <v>2.7752214465822327</v>
      </c>
    </row>
    <row r="13" spans="2:19" x14ac:dyDescent="0.25">
      <c r="B13"/>
      <c r="C13" s="42">
        <v>907</v>
      </c>
      <c r="D13" s="48">
        <v>907</v>
      </c>
      <c r="E13" s="44">
        <f t="shared" ref="E13:E24" si="1">D13-50</f>
        <v>857</v>
      </c>
      <c r="F13" s="49">
        <v>7</v>
      </c>
      <c r="R13">
        <v>761</v>
      </c>
      <c r="S13">
        <f t="shared" si="0"/>
        <v>2.8075357393828315</v>
      </c>
    </row>
    <row r="14" spans="2:19" x14ac:dyDescent="0.25">
      <c r="B14"/>
      <c r="C14" s="42">
        <v>1039</v>
      </c>
      <c r="D14" s="48">
        <v>1039</v>
      </c>
      <c r="E14" s="44">
        <f t="shared" si="1"/>
        <v>989</v>
      </c>
      <c r="F14" s="49">
        <v>23</v>
      </c>
      <c r="R14">
        <v>762</v>
      </c>
      <c r="S14">
        <f t="shared" si="0"/>
        <v>2.8401809381016534</v>
      </c>
    </row>
    <row r="15" spans="2:19" x14ac:dyDescent="0.25">
      <c r="B15"/>
      <c r="C15" s="42">
        <v>1171</v>
      </c>
      <c r="D15" s="48">
        <v>1171</v>
      </c>
      <c r="E15" s="44">
        <f t="shared" si="1"/>
        <v>1121</v>
      </c>
      <c r="F15" s="49">
        <v>63</v>
      </c>
      <c r="R15">
        <v>763</v>
      </c>
      <c r="S15">
        <f t="shared" si="0"/>
        <v>2.8731598416932722</v>
      </c>
    </row>
    <row r="16" spans="2:19" x14ac:dyDescent="0.25">
      <c r="B16"/>
      <c r="C16" s="42">
        <v>1303</v>
      </c>
      <c r="D16" s="48">
        <v>1303</v>
      </c>
      <c r="E16" s="44">
        <f t="shared" si="1"/>
        <v>1253</v>
      </c>
      <c r="F16" s="49">
        <v>117</v>
      </c>
      <c r="R16">
        <v>764</v>
      </c>
      <c r="S16">
        <f t="shared" si="0"/>
        <v>2.9064752655548918</v>
      </c>
    </row>
    <row r="17" spans="2:19" x14ac:dyDescent="0.25">
      <c r="B17"/>
      <c r="C17" s="42">
        <v>1435</v>
      </c>
      <c r="D17" s="48">
        <v>1435</v>
      </c>
      <c r="E17" s="44">
        <f t="shared" si="1"/>
        <v>1385</v>
      </c>
      <c r="F17" s="49">
        <v>158</v>
      </c>
      <c r="R17">
        <v>765</v>
      </c>
      <c r="S17">
        <f t="shared" si="0"/>
        <v>2.9401300415363676</v>
      </c>
    </row>
    <row r="18" spans="2:19" x14ac:dyDescent="0.25">
      <c r="B18"/>
      <c r="C18" s="42">
        <v>1567</v>
      </c>
      <c r="D18" s="48">
        <v>1567</v>
      </c>
      <c r="E18" s="44">
        <f t="shared" si="1"/>
        <v>1517</v>
      </c>
      <c r="F18" s="49">
        <v>202</v>
      </c>
      <c r="R18">
        <v>766</v>
      </c>
      <c r="S18">
        <f t="shared" si="0"/>
        <v>2.9741270179490567</v>
      </c>
    </row>
    <row r="19" spans="2:19" x14ac:dyDescent="0.25">
      <c r="B19"/>
      <c r="C19" s="42">
        <v>1699</v>
      </c>
      <c r="D19" s="48">
        <v>1699</v>
      </c>
      <c r="E19" s="44">
        <f t="shared" si="1"/>
        <v>1649</v>
      </c>
      <c r="F19" s="49">
        <v>140</v>
      </c>
      <c r="R19">
        <v>767</v>
      </c>
      <c r="S19">
        <f t="shared" si="0"/>
        <v>3.0084690595734149</v>
      </c>
    </row>
    <row r="20" spans="2:19" x14ac:dyDescent="0.25">
      <c r="B20"/>
      <c r="C20" s="42">
        <v>1831</v>
      </c>
      <c r="D20" s="48">
        <v>1831</v>
      </c>
      <c r="E20" s="44">
        <f t="shared" si="1"/>
        <v>1781</v>
      </c>
      <c r="F20" s="49">
        <v>96</v>
      </c>
      <c r="R20">
        <v>768</v>
      </c>
      <c r="S20">
        <f t="shared" si="0"/>
        <v>3.0431590476653816</v>
      </c>
    </row>
    <row r="21" spans="2:19" x14ac:dyDescent="0.25">
      <c r="B21"/>
      <c r="C21" s="42">
        <v>1963</v>
      </c>
      <c r="D21" s="48">
        <v>1963</v>
      </c>
      <c r="E21" s="44">
        <f t="shared" si="1"/>
        <v>1913</v>
      </c>
      <c r="F21" s="49">
        <v>64</v>
      </c>
      <c r="R21">
        <v>769</v>
      </c>
      <c r="S21">
        <f t="shared" si="0"/>
        <v>3.078199879961526</v>
      </c>
    </row>
    <row r="22" spans="2:19" x14ac:dyDescent="0.25">
      <c r="B22"/>
      <c r="C22" s="42">
        <v>2095</v>
      </c>
      <c r="D22" s="48">
        <v>2095</v>
      </c>
      <c r="E22" s="44">
        <f t="shared" si="1"/>
        <v>2045</v>
      </c>
      <c r="F22" s="49">
        <v>22</v>
      </c>
      <c r="R22">
        <v>770</v>
      </c>
      <c r="S22">
        <f t="shared" si="0"/>
        <v>3.1135944706828891</v>
      </c>
    </row>
    <row r="23" spans="2:19" x14ac:dyDescent="0.25">
      <c r="B23"/>
      <c r="C23" s="42">
        <v>2227</v>
      </c>
      <c r="D23" s="48">
        <v>2227</v>
      </c>
      <c r="E23" s="44">
        <f t="shared" si="1"/>
        <v>2177</v>
      </c>
      <c r="F23" s="49">
        <v>2</v>
      </c>
      <c r="R23">
        <v>771</v>
      </c>
      <c r="S23">
        <f t="shared" si="0"/>
        <v>3.149345750537591</v>
      </c>
    </row>
    <row r="24" spans="2:19" ht="15.75" thickBot="1" x14ac:dyDescent="0.3">
      <c r="B24"/>
      <c r="C24" s="43">
        <v>2359</v>
      </c>
      <c r="D24" s="48">
        <v>2359</v>
      </c>
      <c r="E24" s="44">
        <f t="shared" si="1"/>
        <v>2309</v>
      </c>
      <c r="F24" s="49">
        <v>1</v>
      </c>
      <c r="R24">
        <v>772</v>
      </c>
      <c r="S24">
        <f t="shared" si="0"/>
        <v>3.1854566667221031</v>
      </c>
    </row>
    <row r="25" spans="2:19" ht="15.75" thickBot="1" x14ac:dyDescent="0.3">
      <c r="B25"/>
      <c r="C25"/>
      <c r="D25" s="50" t="s">
        <v>33</v>
      </c>
      <c r="E25" s="51"/>
      <c r="F25" s="52">
        <v>0</v>
      </c>
      <c r="R25">
        <v>773</v>
      </c>
      <c r="S25">
        <f t="shared" si="0"/>
        <v>3.2219301829212625</v>
      </c>
    </row>
    <row r="26" spans="2:19" x14ac:dyDescent="0.25">
      <c r="B26"/>
      <c r="C26"/>
      <c r="D26"/>
      <c r="E26"/>
      <c r="F26"/>
      <c r="R26">
        <v>774</v>
      </c>
      <c r="S26">
        <f t="shared" si="0"/>
        <v>3.2587692793069034</v>
      </c>
    </row>
    <row r="27" spans="2:19" x14ac:dyDescent="0.25">
      <c r="B27"/>
      <c r="C27"/>
      <c r="D27"/>
      <c r="E27"/>
      <c r="F27"/>
      <c r="R27">
        <v>775</v>
      </c>
      <c r="S27">
        <f t="shared" si="0"/>
        <v>3.295976952535181</v>
      </c>
    </row>
    <row r="28" spans="2:19" x14ac:dyDescent="0.25">
      <c r="B28"/>
      <c r="C28"/>
      <c r="D28"/>
      <c r="E28"/>
      <c r="F28"/>
      <c r="R28">
        <v>776</v>
      </c>
      <c r="S28">
        <f t="shared" si="0"/>
        <v>3.3335562157425547</v>
      </c>
    </row>
    <row r="29" spans="2:19" x14ac:dyDescent="0.25">
      <c r="E29"/>
      <c r="F29"/>
      <c r="R29">
        <v>777</v>
      </c>
      <c r="S29">
        <f t="shared" si="0"/>
        <v>3.3715100985403663</v>
      </c>
    </row>
    <row r="30" spans="2:19" x14ac:dyDescent="0.25">
      <c r="R30">
        <v>778</v>
      </c>
      <c r="S30">
        <f t="shared" si="0"/>
        <v>3.4098416470080584</v>
      </c>
    </row>
    <row r="31" spans="2:19" x14ac:dyDescent="0.25">
      <c r="R31">
        <v>779</v>
      </c>
      <c r="S31">
        <f t="shared" si="0"/>
        <v>3.4485539236849792</v>
      </c>
    </row>
    <row r="32" spans="2:19" x14ac:dyDescent="0.25">
      <c r="R32">
        <v>780</v>
      </c>
      <c r="S32">
        <f t="shared" si="0"/>
        <v>3.4876500075608035</v>
      </c>
    </row>
    <row r="33" spans="2:19" ht="24" x14ac:dyDescent="0.4">
      <c r="B33" s="114" t="s">
        <v>88</v>
      </c>
      <c r="C33" s="114"/>
      <c r="D33" s="114"/>
      <c r="E33" s="114"/>
      <c r="R33">
        <v>781</v>
      </c>
      <c r="S33">
        <f t="shared" si="0"/>
        <v>3.5271329940644622</v>
      </c>
    </row>
    <row r="34" spans="2:19" x14ac:dyDescent="0.25">
      <c r="R34">
        <v>782</v>
      </c>
      <c r="S34">
        <f t="shared" si="0"/>
        <v>3.5670059950516908</v>
      </c>
    </row>
    <row r="35" spans="2:19" ht="15.75" thickBot="1" x14ac:dyDescent="0.3">
      <c r="R35">
        <v>783</v>
      </c>
      <c r="S35">
        <f t="shared" si="0"/>
        <v>3.6072721387910911</v>
      </c>
    </row>
    <row r="36" spans="2:19" ht="21.75" thickBot="1" x14ac:dyDescent="0.4">
      <c r="B36" s="53" t="s">
        <v>37</v>
      </c>
      <c r="C36" s="54"/>
      <c r="D36" s="58">
        <f>D4+D9</f>
        <v>1735.6466091674783</v>
      </c>
      <c r="R36">
        <v>784</v>
      </c>
      <c r="S36">
        <f t="shared" si="0"/>
        <v>3.6479345699486974</v>
      </c>
    </row>
    <row r="37" spans="2:19" x14ac:dyDescent="0.25">
      <c r="R37">
        <v>785</v>
      </c>
      <c r="S37">
        <f t="shared" si="0"/>
        <v>3.6889964495710825</v>
      </c>
    </row>
    <row r="38" spans="2:19" x14ac:dyDescent="0.25">
      <c r="B38"/>
      <c r="C38"/>
      <c r="D38"/>
      <c r="E38"/>
      <c r="F38"/>
      <c r="R38">
        <v>786</v>
      </c>
      <c r="S38">
        <f t="shared" si="0"/>
        <v>3.7304609550669494</v>
      </c>
    </row>
    <row r="39" spans="2:19" x14ac:dyDescent="0.25">
      <c r="B39" s="59"/>
      <c r="C39" s="59"/>
      <c r="D39" s="59"/>
      <c r="E39" s="59"/>
      <c r="F39" s="59"/>
      <c r="R39">
        <v>787</v>
      </c>
      <c r="S39">
        <f t="shared" si="0"/>
        <v>3.7723312801872031</v>
      </c>
    </row>
    <row r="40" spans="2:19" x14ac:dyDescent="0.25">
      <c r="B40" s="60"/>
      <c r="R40">
        <v>788</v>
      </c>
      <c r="S40">
        <f t="shared" si="0"/>
        <v>3.8146106350034654</v>
      </c>
    </row>
    <row r="41" spans="2:19" x14ac:dyDescent="0.25">
      <c r="B41" s="60"/>
      <c r="R41">
        <v>789</v>
      </c>
      <c r="S41">
        <f t="shared" si="0"/>
        <v>3.8573022458850557</v>
      </c>
    </row>
    <row r="42" spans="2:19" x14ac:dyDescent="0.25">
      <c r="B42" s="60"/>
      <c r="R42">
        <v>790</v>
      </c>
      <c r="S42">
        <f t="shared" si="0"/>
        <v>3.9004093554744363</v>
      </c>
    </row>
    <row r="43" spans="2:19" x14ac:dyDescent="0.25">
      <c r="B43" s="60"/>
      <c r="R43">
        <v>791</v>
      </c>
      <c r="S43">
        <f t="shared" si="0"/>
        <v>3.9439352226609938</v>
      </c>
    </row>
    <row r="44" spans="2:19" x14ac:dyDescent="0.25">
      <c r="B44" s="60"/>
      <c r="E44" s="62"/>
      <c r="F44" s="60"/>
      <c r="R44">
        <v>792</v>
      </c>
      <c r="S44">
        <f t="shared" si="0"/>
        <v>3.9878831225533085</v>
      </c>
    </row>
    <row r="45" spans="2:19" x14ac:dyDescent="0.25">
      <c r="B45" s="60"/>
      <c r="R45">
        <v>793</v>
      </c>
      <c r="S45">
        <f t="shared" si="0"/>
        <v>4.0322563464497563</v>
      </c>
    </row>
    <row r="46" spans="2:19" x14ac:dyDescent="0.25">
      <c r="B46" s="60"/>
      <c r="R46">
        <v>794</v>
      </c>
      <c r="S46">
        <f t="shared" si="0"/>
        <v>4.0770582018075245</v>
      </c>
    </row>
    <row r="47" spans="2:19" x14ac:dyDescent="0.25">
      <c r="B47" s="60"/>
      <c r="R47">
        <v>795</v>
      </c>
      <c r="S47">
        <f t="shared" si="0"/>
        <v>4.1222920122099316</v>
      </c>
    </row>
    <row r="48" spans="2:19" x14ac:dyDescent="0.25">
      <c r="B48" s="60"/>
      <c r="R48">
        <v>796</v>
      </c>
      <c r="S48">
        <f t="shared" si="0"/>
        <v>4.167961117332144</v>
      </c>
    </row>
    <row r="49" spans="2:19" x14ac:dyDescent="0.25">
      <c r="B49" s="60"/>
      <c r="R49">
        <v>797</v>
      </c>
      <c r="S49">
        <f t="shared" si="0"/>
        <v>4.2140688729051972</v>
      </c>
    </row>
    <row r="50" spans="2:19" x14ac:dyDescent="0.25">
      <c r="B50" s="60"/>
      <c r="R50">
        <v>798</v>
      </c>
      <c r="S50">
        <f t="shared" si="0"/>
        <v>4.2606186506783086</v>
      </c>
    </row>
    <row r="51" spans="2:19" x14ac:dyDescent="0.25">
      <c r="B51" s="60"/>
      <c r="E51" s="62"/>
      <c r="F51" s="60"/>
      <c r="R51">
        <v>799</v>
      </c>
      <c r="S51">
        <f t="shared" si="0"/>
        <v>4.3076138383795222</v>
      </c>
    </row>
    <row r="52" spans="2:19" x14ac:dyDescent="0.25">
      <c r="B52" s="60"/>
      <c r="E52" s="62"/>
      <c r="F52" s="60"/>
      <c r="R52">
        <v>800</v>
      </c>
      <c r="S52">
        <f t="shared" si="0"/>
        <v>4.3550578396746129</v>
      </c>
    </row>
    <row r="53" spans="2:19" x14ac:dyDescent="0.25">
      <c r="B53" s="60"/>
      <c r="R53">
        <v>801</v>
      </c>
      <c r="S53">
        <f t="shared" si="0"/>
        <v>4.4029540741242821</v>
      </c>
    </row>
    <row r="54" spans="2:19" x14ac:dyDescent="0.25">
      <c r="B54" s="60"/>
      <c r="R54">
        <v>802</v>
      </c>
      <c r="S54">
        <f t="shared" si="0"/>
        <v>4.451305977139552</v>
      </c>
    </row>
    <row r="55" spans="2:19" x14ac:dyDescent="0.25">
      <c r="B55" s="60"/>
      <c r="R55">
        <v>803</v>
      </c>
      <c r="S55">
        <f t="shared" si="0"/>
        <v>4.5001169999354635</v>
      </c>
    </row>
    <row r="56" spans="2:19" x14ac:dyDescent="0.25">
      <c r="B56" s="60"/>
      <c r="R56">
        <v>804</v>
      </c>
      <c r="S56">
        <f t="shared" si="0"/>
        <v>4.5493906094829617</v>
      </c>
    </row>
    <row r="57" spans="2:19" x14ac:dyDescent="0.25">
      <c r="B57" s="60"/>
      <c r="R57">
        <v>805</v>
      </c>
      <c r="S57">
        <f t="shared" si="0"/>
        <v>4.5991302884589711</v>
      </c>
    </row>
    <row r="58" spans="2:19" x14ac:dyDescent="0.25">
      <c r="B58" s="60"/>
      <c r="R58">
        <v>806</v>
      </c>
      <c r="S58">
        <f t="shared" si="0"/>
        <v>4.6493395351947058</v>
      </c>
    </row>
    <row r="59" spans="2:19" x14ac:dyDescent="0.25">
      <c r="B59" s="60"/>
      <c r="E59" s="62"/>
      <c r="F59" s="60"/>
      <c r="R59">
        <v>807</v>
      </c>
      <c r="S59">
        <f t="shared" si="0"/>
        <v>4.7000218636221129</v>
      </c>
    </row>
    <row r="60" spans="2:19" ht="15.75" thickBot="1" x14ac:dyDescent="0.3">
      <c r="B60" s="60"/>
      <c r="R60">
        <v>808</v>
      </c>
      <c r="S60">
        <f t="shared" si="0"/>
        <v>4.7511808032185341</v>
      </c>
    </row>
    <row r="61" spans="2:19" ht="24.75" thickBot="1" x14ac:dyDescent="0.45">
      <c r="B61" s="67" t="s">
        <v>59</v>
      </c>
      <c r="C61" s="68"/>
      <c r="D61" s="69">
        <f>CORREL('Trends and Patterns (Large)'!B2:B155,'Trends and Patterns (Large)'!D2:D155)</f>
        <v>0.11806372988611033</v>
      </c>
      <c r="R61">
        <v>809</v>
      </c>
      <c r="S61">
        <f t="shared" si="0"/>
        <v>4.802819898949453</v>
      </c>
    </row>
    <row r="62" spans="2:19" x14ac:dyDescent="0.25">
      <c r="B62" s="60"/>
      <c r="R62">
        <v>810</v>
      </c>
      <c r="S62">
        <f t="shared" si="0"/>
        <v>4.8549427112093975</v>
      </c>
    </row>
    <row r="63" spans="2:19" x14ac:dyDescent="0.25">
      <c r="B63" s="60"/>
      <c r="R63">
        <v>811</v>
      </c>
      <c r="S63">
        <f t="shared" si="0"/>
        <v>4.9075528157610133</v>
      </c>
    </row>
    <row r="64" spans="2:19" x14ac:dyDescent="0.25">
      <c r="B64" s="60"/>
      <c r="R64">
        <v>812</v>
      </c>
      <c r="S64">
        <f t="shared" si="0"/>
        <v>4.9606538036721401</v>
      </c>
    </row>
    <row r="65" spans="2:19" x14ac:dyDescent="0.25">
      <c r="B65" s="60"/>
      <c r="R65">
        <v>813</v>
      </c>
      <c r="S65">
        <f t="shared" si="0"/>
        <v>5.0142492812510691</v>
      </c>
    </row>
    <row r="66" spans="2:19" x14ac:dyDescent="0.25">
      <c r="B66" s="60"/>
      <c r="R66">
        <v>814</v>
      </c>
      <c r="S66">
        <f t="shared" si="0"/>
        <v>5.0683428699798236</v>
      </c>
    </row>
    <row r="67" spans="2:19" x14ac:dyDescent="0.25">
      <c r="B67" s="60"/>
      <c r="R67">
        <v>815</v>
      </c>
      <c r="S67">
        <f t="shared" si="0"/>
        <v>5.122938206445534</v>
      </c>
    </row>
    <row r="68" spans="2:19" x14ac:dyDescent="0.25">
      <c r="B68" s="60"/>
      <c r="R68">
        <v>816</v>
      </c>
      <c r="S68">
        <f t="shared" si="0"/>
        <v>5.1780389422698203</v>
      </c>
    </row>
    <row r="69" spans="2:19" x14ac:dyDescent="0.25">
      <c r="B69" s="60"/>
      <c r="R69">
        <v>817</v>
      </c>
      <c r="S69">
        <f t="shared" si="0"/>
        <v>5.233648744036226</v>
      </c>
    </row>
    <row r="70" spans="2:19" x14ac:dyDescent="0.25">
      <c r="B70" s="60"/>
      <c r="R70">
        <v>818</v>
      </c>
      <c r="S70">
        <f t="shared" si="0"/>
        <v>5.2897712932157113</v>
      </c>
    </row>
    <row r="71" spans="2:19" x14ac:dyDescent="0.25">
      <c r="B71" s="60"/>
      <c r="R71">
        <v>819</v>
      </c>
      <c r="S71">
        <f t="shared" si="0"/>
        <v>5.3464102860900571</v>
      </c>
    </row>
    <row r="72" spans="2:19" x14ac:dyDescent="0.25">
      <c r="B72" s="60"/>
      <c r="R72">
        <v>820</v>
      </c>
      <c r="S72">
        <f t="shared" si="0"/>
        <v>5.4035694336733391</v>
      </c>
    </row>
    <row r="73" spans="2:19" x14ac:dyDescent="0.25">
      <c r="B73" s="60"/>
      <c r="E73" s="62"/>
      <c r="F73" s="60"/>
      <c r="R73">
        <v>821</v>
      </c>
      <c r="S73">
        <f t="shared" si="0"/>
        <v>5.46125246163135</v>
      </c>
    </row>
    <row r="74" spans="2:19" x14ac:dyDescent="0.25">
      <c r="B74" s="60"/>
      <c r="R74">
        <v>822</v>
      </c>
      <c r="S74">
        <f t="shared" si="0"/>
        <v>5.5194631101989939</v>
      </c>
    </row>
    <row r="75" spans="2:19" x14ac:dyDescent="0.25">
      <c r="B75" s="60"/>
      <c r="E75" s="62"/>
      <c r="F75" s="60"/>
      <c r="R75">
        <v>823</v>
      </c>
      <c r="S75">
        <f t="shared" si="0"/>
        <v>5.5782051340955903</v>
      </c>
    </row>
    <row r="76" spans="2:19" x14ac:dyDescent="0.25">
      <c r="B76" s="60"/>
      <c r="R76">
        <v>824</v>
      </c>
      <c r="S76">
        <f t="shared" ref="S76:S139" si="2">_xlfn.NORM.DIST(R76,$D$4,$D$9,FALSE)*116292</f>
        <v>5.6374823024381495</v>
      </c>
    </row>
    <row r="77" spans="2:19" x14ac:dyDescent="0.25">
      <c r="B77" s="60"/>
      <c r="R77">
        <v>825</v>
      </c>
      <c r="S77">
        <f t="shared" si="2"/>
        <v>5.6972983986525909</v>
      </c>
    </row>
    <row r="78" spans="2:19" x14ac:dyDescent="0.25">
      <c r="B78" s="60"/>
      <c r="E78" s="62"/>
      <c r="F78" s="60"/>
      <c r="R78">
        <v>826</v>
      </c>
      <c r="S78">
        <f t="shared" si="2"/>
        <v>5.757657220382792</v>
      </c>
    </row>
    <row r="79" spans="2:19" x14ac:dyDescent="0.25">
      <c r="B79" s="60"/>
      <c r="R79">
        <v>827</v>
      </c>
      <c r="S79">
        <f t="shared" si="2"/>
        <v>5.8185625793975948</v>
      </c>
    </row>
    <row r="80" spans="2:19" x14ac:dyDescent="0.25">
      <c r="B80" s="60"/>
      <c r="R80">
        <v>828</v>
      </c>
      <c r="S80">
        <f t="shared" si="2"/>
        <v>5.8800183014956904</v>
      </c>
    </row>
    <row r="81" spans="2:19" x14ac:dyDescent="0.25">
      <c r="B81" s="60"/>
      <c r="R81">
        <v>829</v>
      </c>
      <c r="S81">
        <f t="shared" si="2"/>
        <v>5.9420282264083202</v>
      </c>
    </row>
    <row r="82" spans="2:19" x14ac:dyDescent="0.25">
      <c r="B82" s="60"/>
      <c r="R82">
        <v>830</v>
      </c>
      <c r="S82">
        <f t="shared" si="2"/>
        <v>6.0045962076998842</v>
      </c>
    </row>
    <row r="83" spans="2:19" x14ac:dyDescent="0.25">
      <c r="B83" s="60"/>
      <c r="E83" s="62"/>
      <c r="F83" s="60"/>
      <c r="R83">
        <v>831</v>
      </c>
      <c r="S83">
        <f t="shared" si="2"/>
        <v>6.0677261126663558</v>
      </c>
    </row>
    <row r="84" spans="2:19" ht="15.75" thickBot="1" x14ac:dyDescent="0.3">
      <c r="B84" s="60"/>
      <c r="R84">
        <v>832</v>
      </c>
      <c r="S84">
        <f t="shared" si="2"/>
        <v>6.1314218222315686</v>
      </c>
    </row>
    <row r="85" spans="2:19" ht="24.75" thickBot="1" x14ac:dyDescent="0.45">
      <c r="B85" s="67" t="s">
        <v>87</v>
      </c>
      <c r="C85" s="68"/>
      <c r="D85" s="69">
        <f>CORREL(_xlfn.ANCHORARRAY('Trends and Patterns (&lt; Large)'!A2),'Trends and Patterns (&lt; Large)'!C2:C743)</f>
        <v>5.7047037458901273E-2</v>
      </c>
      <c r="R85">
        <v>833</v>
      </c>
      <c r="S85">
        <f t="shared" si="2"/>
        <v>6.1956872308412425</v>
      </c>
    </row>
    <row r="86" spans="2:19" x14ac:dyDescent="0.25">
      <c r="B86" s="60"/>
      <c r="R86">
        <v>834</v>
      </c>
      <c r="S86">
        <f t="shared" si="2"/>
        <v>6.2605262463548774</v>
      </c>
    </row>
    <row r="87" spans="2:19" x14ac:dyDescent="0.25">
      <c r="B87" s="60"/>
      <c r="R87">
        <v>835</v>
      </c>
      <c r="S87">
        <f t="shared" si="2"/>
        <v>6.3259427899354295</v>
      </c>
    </row>
    <row r="88" spans="2:19" x14ac:dyDescent="0.25">
      <c r="R88">
        <v>836</v>
      </c>
      <c r="S88">
        <f t="shared" si="2"/>
        <v>6.3919407959367174</v>
      </c>
    </row>
    <row r="89" spans="2:19" x14ac:dyDescent="0.25">
      <c r="B89" s="60"/>
      <c r="R89">
        <v>837</v>
      </c>
      <c r="S89">
        <f t="shared" si="2"/>
        <v>6.4585242117886468</v>
      </c>
    </row>
    <row r="90" spans="2:19" x14ac:dyDescent="0.25">
      <c r="F90" s="60"/>
      <c r="R90">
        <v>838</v>
      </c>
      <c r="S90">
        <f t="shared" si="2"/>
        <v>6.5256969978801385</v>
      </c>
    </row>
    <row r="91" spans="2:19" ht="24.75" thickBot="1" x14ac:dyDescent="0.45">
      <c r="B91" s="115" t="s">
        <v>91</v>
      </c>
      <c r="C91" s="115"/>
      <c r="D91" s="115"/>
      <c r="E91" s="115"/>
      <c r="F91" s="60"/>
      <c r="R91">
        <v>839</v>
      </c>
      <c r="S91">
        <f t="shared" si="2"/>
        <v>6.5934631274398745</v>
      </c>
    </row>
    <row r="92" spans="2:19" ht="15.75" thickTop="1" x14ac:dyDescent="0.25">
      <c r="B92" s="60"/>
      <c r="R92">
        <v>840</v>
      </c>
      <c r="S92">
        <f t="shared" si="2"/>
        <v>6.6618265864146533</v>
      </c>
    </row>
    <row r="93" spans="2:19" x14ac:dyDescent="0.25">
      <c r="B93" s="60"/>
      <c r="E93" s="62"/>
      <c r="F93" s="60"/>
      <c r="R93">
        <v>841</v>
      </c>
      <c r="S93">
        <f t="shared" si="2"/>
        <v>6.730791373345566</v>
      </c>
    </row>
    <row r="94" spans="2:19" x14ac:dyDescent="0.25">
      <c r="B94" s="60"/>
      <c r="R94">
        <v>842</v>
      </c>
      <c r="S94">
        <f t="shared" si="2"/>
        <v>6.8003614992418422</v>
      </c>
    </row>
    <row r="95" spans="2:19" x14ac:dyDescent="0.25">
      <c r="B95" s="60"/>
      <c r="R95">
        <v>843</v>
      </c>
      <c r="S95">
        <f t="shared" si="2"/>
        <v>6.8705409874523484</v>
      </c>
    </row>
    <row r="96" spans="2:19" x14ac:dyDescent="0.25">
      <c r="B96" s="60"/>
      <c r="R96">
        <v>844</v>
      </c>
      <c r="S96">
        <f t="shared" si="2"/>
        <v>6.9413338735348358</v>
      </c>
    </row>
    <row r="97" spans="2:19" x14ac:dyDescent="0.25">
      <c r="B97" s="60"/>
      <c r="R97">
        <v>845</v>
      </c>
      <c r="S97">
        <f t="shared" si="2"/>
        <v>7.012744205122794</v>
      </c>
    </row>
    <row r="98" spans="2:19" x14ac:dyDescent="0.25">
      <c r="B98" s="60"/>
      <c r="E98" s="62"/>
      <c r="F98" s="60"/>
      <c r="R98">
        <v>846</v>
      </c>
      <c r="S98">
        <f t="shared" si="2"/>
        <v>7.0847760417900361</v>
      </c>
    </row>
    <row r="99" spans="2:19" x14ac:dyDescent="0.25">
      <c r="B99" s="60"/>
      <c r="R99">
        <v>847</v>
      </c>
      <c r="S99">
        <f t="shared" si="2"/>
        <v>7.1574334549128302</v>
      </c>
    </row>
    <row r="100" spans="2:19" x14ac:dyDescent="0.25">
      <c r="B100" s="60"/>
      <c r="R100">
        <v>848</v>
      </c>
      <c r="S100">
        <f t="shared" si="2"/>
        <v>7.230720527529761</v>
      </c>
    </row>
    <row r="101" spans="2:19" x14ac:dyDescent="0.25">
      <c r="B101" s="60"/>
      <c r="R101">
        <v>849</v>
      </c>
      <c r="S101">
        <f t="shared" si="2"/>
        <v>7.304641354199183</v>
      </c>
    </row>
    <row r="102" spans="2:19" x14ac:dyDescent="0.25">
      <c r="B102" s="60"/>
      <c r="R102">
        <v>850</v>
      </c>
      <c r="S102">
        <f t="shared" si="2"/>
        <v>7.3792000408542577</v>
      </c>
    </row>
    <row r="103" spans="2:19" x14ac:dyDescent="0.25">
      <c r="B103" s="60"/>
      <c r="R103">
        <v>851</v>
      </c>
      <c r="S103">
        <f t="shared" si="2"/>
        <v>7.4544007046556366</v>
      </c>
    </row>
    <row r="104" spans="2:19" x14ac:dyDescent="0.25">
      <c r="B104" s="60"/>
      <c r="R104">
        <v>852</v>
      </c>
      <c r="S104">
        <f t="shared" si="2"/>
        <v>7.530247473841726</v>
      </c>
    </row>
    <row r="105" spans="2:19" x14ac:dyDescent="0.25">
      <c r="B105" s="60"/>
      <c r="R105">
        <v>853</v>
      </c>
      <c r="S105">
        <f t="shared" si="2"/>
        <v>7.6067444875765444</v>
      </c>
    </row>
    <row r="106" spans="2:19" x14ac:dyDescent="0.25">
      <c r="B106" s="60"/>
      <c r="R106">
        <v>854</v>
      </c>
      <c r="S106">
        <f t="shared" si="2"/>
        <v>7.6838958957951142</v>
      </c>
    </row>
    <row r="107" spans="2:19" x14ac:dyDescent="0.25">
      <c r="B107" s="60"/>
      <c r="R107">
        <v>855</v>
      </c>
      <c r="S107">
        <f t="shared" si="2"/>
        <v>7.7617058590464572</v>
      </c>
    </row>
    <row r="108" spans="2:19" x14ac:dyDescent="0.25">
      <c r="B108" s="60"/>
      <c r="R108">
        <v>856</v>
      </c>
      <c r="S108">
        <f t="shared" si="2"/>
        <v>7.8401785483341628</v>
      </c>
    </row>
    <row r="109" spans="2:19" x14ac:dyDescent="0.25">
      <c r="B109" s="60"/>
      <c r="R109">
        <v>857</v>
      </c>
      <c r="S109">
        <f t="shared" si="2"/>
        <v>7.9193181449544205</v>
      </c>
    </row>
    <row r="110" spans="2:19" x14ac:dyDescent="0.25">
      <c r="B110" s="60"/>
      <c r="R110">
        <v>858</v>
      </c>
      <c r="S110">
        <f t="shared" si="2"/>
        <v>7.999128840331676</v>
      </c>
    </row>
    <row r="111" spans="2:19" x14ac:dyDescent="0.25">
      <c r="B111" s="60"/>
      <c r="R111">
        <v>859</v>
      </c>
      <c r="S111">
        <f t="shared" si="2"/>
        <v>8.079614835851757</v>
      </c>
    </row>
    <row r="112" spans="2:19" x14ac:dyDescent="0.25">
      <c r="B112" s="60"/>
      <c r="R112">
        <v>860</v>
      </c>
      <c r="S112">
        <f t="shared" si="2"/>
        <v>8.1607803426925702</v>
      </c>
    </row>
    <row r="113" spans="2:19" x14ac:dyDescent="0.25">
      <c r="B113" s="60"/>
      <c r="R113">
        <v>861</v>
      </c>
      <c r="S113">
        <f t="shared" si="2"/>
        <v>8.2426295816522206</v>
      </c>
    </row>
    <row r="114" spans="2:19" ht="15.75" thickBot="1" x14ac:dyDescent="0.3">
      <c r="B114" s="60"/>
      <c r="R114">
        <v>862</v>
      </c>
      <c r="S114">
        <f t="shared" si="2"/>
        <v>8.3251667829747209</v>
      </c>
    </row>
    <row r="115" spans="2:19" ht="24.75" thickBot="1" x14ac:dyDescent="0.45">
      <c r="B115" s="67" t="s">
        <v>94</v>
      </c>
      <c r="C115" s="68"/>
      <c r="D115" s="69">
        <f>CORREL('Trends and Patterns (Large)'!A2:A155, 'Trends and Patterns (Large)'!E2:E155)</f>
        <v>-5.5917326773344142E-2</v>
      </c>
      <c r="R115">
        <v>863</v>
      </c>
      <c r="S115">
        <f t="shared" si="2"/>
        <v>8.4083961861731797</v>
      </c>
    </row>
    <row r="116" spans="2:19" x14ac:dyDescent="0.25">
      <c r="B116" s="60"/>
      <c r="R116">
        <v>864</v>
      </c>
      <c r="S116">
        <f t="shared" si="2"/>
        <v>8.4923220398503805</v>
      </c>
    </row>
    <row r="117" spans="2:19" x14ac:dyDescent="0.25">
      <c r="B117" s="60"/>
      <c r="R117">
        <v>865</v>
      </c>
      <c r="S117">
        <f t="shared" si="2"/>
        <v>8.5769486015169587</v>
      </c>
    </row>
    <row r="118" spans="2:19" x14ac:dyDescent="0.25">
      <c r="B118" s="60"/>
      <c r="E118" s="62"/>
      <c r="F118" s="60"/>
      <c r="R118">
        <v>866</v>
      </c>
      <c r="S118">
        <f t="shared" si="2"/>
        <v>8.6622801374069986</v>
      </c>
    </row>
    <row r="119" spans="2:19" x14ac:dyDescent="0.25">
      <c r="B119" s="60"/>
      <c r="R119">
        <v>867</v>
      </c>
      <c r="S119">
        <f t="shared" si="2"/>
        <v>8.7483209222910698</v>
      </c>
    </row>
    <row r="120" spans="2:19" x14ac:dyDescent="0.25">
      <c r="B120" s="60"/>
      <c r="R120">
        <v>868</v>
      </c>
      <c r="S120">
        <f t="shared" si="2"/>
        <v>8.8350752392867324</v>
      </c>
    </row>
    <row r="121" spans="2:19" x14ac:dyDescent="0.25">
      <c r="B121" s="60"/>
      <c r="R121">
        <v>869</v>
      </c>
      <c r="S121">
        <f t="shared" si="2"/>
        <v>8.9225473796664918</v>
      </c>
    </row>
    <row r="122" spans="2:19" x14ac:dyDescent="0.25">
      <c r="B122" s="60"/>
      <c r="R122">
        <v>870</v>
      </c>
      <c r="S122">
        <f t="shared" si="2"/>
        <v>9.0107416426632341</v>
      </c>
    </row>
    <row r="123" spans="2:19" x14ac:dyDescent="0.25">
      <c r="B123" s="60"/>
      <c r="E123" s="62"/>
      <c r="F123" s="60"/>
      <c r="R123">
        <v>871</v>
      </c>
      <c r="S123">
        <f t="shared" si="2"/>
        <v>9.0996623352729848</v>
      </c>
    </row>
    <row r="124" spans="2:19" x14ac:dyDescent="0.25">
      <c r="B124" s="60"/>
      <c r="E124" s="62"/>
      <c r="F124" s="60"/>
      <c r="R124">
        <v>872</v>
      </c>
      <c r="S124">
        <f t="shared" si="2"/>
        <v>9.1893137720552254</v>
      </c>
    </row>
    <row r="125" spans="2:19" x14ac:dyDescent="0.25">
      <c r="B125" s="60"/>
      <c r="R125">
        <v>873</v>
      </c>
      <c r="S125">
        <f t="shared" si="2"/>
        <v>9.2797002749305051</v>
      </c>
    </row>
    <row r="126" spans="2:19" x14ac:dyDescent="0.25">
      <c r="B126" s="60"/>
      <c r="E126" s="62"/>
      <c r="F126" s="60"/>
      <c r="R126">
        <v>874</v>
      </c>
      <c r="S126">
        <f t="shared" si="2"/>
        <v>9.3708261729756135</v>
      </c>
    </row>
    <row r="127" spans="2:19" x14ac:dyDescent="0.25">
      <c r="B127" s="60"/>
      <c r="E127" s="62"/>
      <c r="F127" s="60"/>
      <c r="R127">
        <v>875</v>
      </c>
      <c r="S127">
        <f t="shared" si="2"/>
        <v>9.4626958022159986</v>
      </c>
    </row>
    <row r="128" spans="2:19" x14ac:dyDescent="0.25">
      <c r="B128" s="60"/>
      <c r="E128" s="62"/>
      <c r="F128" s="60"/>
      <c r="R128">
        <v>876</v>
      </c>
      <c r="S128">
        <f t="shared" si="2"/>
        <v>9.5553135054156968</v>
      </c>
    </row>
    <row r="129" spans="2:19" x14ac:dyDescent="0.25">
      <c r="B129" s="60"/>
      <c r="E129" s="62"/>
      <c r="F129" s="60"/>
      <c r="R129">
        <v>877</v>
      </c>
      <c r="S129">
        <f t="shared" si="2"/>
        <v>9.6486836318646638</v>
      </c>
    </row>
    <row r="130" spans="2:19" x14ac:dyDescent="0.25">
      <c r="B130" s="60"/>
      <c r="E130" s="62"/>
      <c r="F130" s="60"/>
      <c r="R130">
        <v>878</v>
      </c>
      <c r="S130">
        <f t="shared" si="2"/>
        <v>9.7428105371634022</v>
      </c>
    </row>
    <row r="131" spans="2:19" x14ac:dyDescent="0.25">
      <c r="B131" s="60"/>
      <c r="R131">
        <v>879</v>
      </c>
      <c r="S131">
        <f t="shared" si="2"/>
        <v>9.8376985830050891</v>
      </c>
    </row>
    <row r="132" spans="2:19" x14ac:dyDescent="0.25">
      <c r="B132" s="60"/>
      <c r="R132">
        <v>880</v>
      </c>
      <c r="S132">
        <f t="shared" si="2"/>
        <v>9.9333521369550102</v>
      </c>
    </row>
    <row r="133" spans="2:19" x14ac:dyDescent="0.25">
      <c r="B133" s="60"/>
      <c r="E133" s="62"/>
      <c r="F133" s="60"/>
      <c r="R133">
        <v>881</v>
      </c>
      <c r="S133">
        <f t="shared" si="2"/>
        <v>10.029775572227456</v>
      </c>
    </row>
    <row r="134" spans="2:19" x14ac:dyDescent="0.25">
      <c r="B134" s="60"/>
      <c r="R134">
        <v>882</v>
      </c>
      <c r="S134">
        <f t="shared" si="2"/>
        <v>10.126973267459855</v>
      </c>
    </row>
    <row r="135" spans="2:19" x14ac:dyDescent="0.25">
      <c r="B135" s="60"/>
      <c r="R135">
        <v>883</v>
      </c>
      <c r="S135">
        <f t="shared" si="2"/>
        <v>10.224949606484408</v>
      </c>
    </row>
    <row r="136" spans="2:19" x14ac:dyDescent="0.25">
      <c r="B136" s="60"/>
      <c r="R136">
        <v>884</v>
      </c>
      <c r="S136">
        <f t="shared" si="2"/>
        <v>10.323708978097088</v>
      </c>
    </row>
    <row r="137" spans="2:19" x14ac:dyDescent="0.25">
      <c r="B137" s="60"/>
      <c r="R137">
        <v>885</v>
      </c>
      <c r="S137">
        <f t="shared" si="2"/>
        <v>10.42325577582386</v>
      </c>
    </row>
    <row r="138" spans="2:19" x14ac:dyDescent="0.25">
      <c r="B138" s="60"/>
      <c r="R138">
        <v>886</v>
      </c>
      <c r="S138">
        <f t="shared" si="2"/>
        <v>10.523594397684457</v>
      </c>
    </row>
    <row r="139" spans="2:19" x14ac:dyDescent="0.25">
      <c r="B139" s="60"/>
      <c r="E139" s="62"/>
      <c r="F139" s="60"/>
      <c r="R139">
        <v>887</v>
      </c>
      <c r="S139">
        <f t="shared" si="2"/>
        <v>10.624729245953347</v>
      </c>
    </row>
    <row r="140" spans="2:19" x14ac:dyDescent="0.25">
      <c r="B140" s="60"/>
      <c r="R140">
        <v>888</v>
      </c>
      <c r="S140">
        <f t="shared" ref="S140:S203" si="3">_xlfn.NORM.DIST(R140,$D$4,$D$9,FALSE)*116292</f>
        <v>10.726664726918221</v>
      </c>
    </row>
    <row r="141" spans="2:19" ht="15.75" thickBot="1" x14ac:dyDescent="0.3">
      <c r="B141" s="60"/>
      <c r="R141">
        <v>889</v>
      </c>
      <c r="S141">
        <f t="shared" si="3"/>
        <v>10.829405250635652</v>
      </c>
    </row>
    <row r="142" spans="2:19" ht="24.75" thickBot="1" x14ac:dyDescent="0.45">
      <c r="B142" s="67" t="s">
        <v>94</v>
      </c>
      <c r="C142" s="68"/>
      <c r="D142" s="69">
        <f>CORREL(_xlfn.ANCHORARRAY('Trends and Patterns (&lt; Large)'!A2),'Trends and Patterns (&lt; Large)'!D2:D743)</f>
        <v>-3.2499154009355727E-2</v>
      </c>
      <c r="R142">
        <v>890</v>
      </c>
      <c r="S142">
        <f t="shared" si="3"/>
        <v>10.932955230684231</v>
      </c>
    </row>
    <row r="143" spans="2:19" x14ac:dyDescent="0.25">
      <c r="R143">
        <v>891</v>
      </c>
      <c r="S143">
        <f t="shared" si="3"/>
        <v>11.037319083915079</v>
      </c>
    </row>
    <row r="144" spans="2:19" x14ac:dyDescent="0.25">
      <c r="B144" s="60"/>
      <c r="E144" s="62"/>
      <c r="F144" s="60"/>
      <c r="R144">
        <v>892</v>
      </c>
      <c r="S144">
        <f t="shared" si="3"/>
        <v>11.142501230199555</v>
      </c>
    </row>
    <row r="145" spans="2:19" x14ac:dyDescent="0.25">
      <c r="B145" s="60"/>
      <c r="R145">
        <v>893</v>
      </c>
      <c r="S145">
        <f t="shared" si="3"/>
        <v>11.248506092174475</v>
      </c>
    </row>
    <row r="146" spans="2:19" x14ac:dyDescent="0.25">
      <c r="B146" s="60"/>
      <c r="E146" s="62"/>
      <c r="F146" s="60"/>
      <c r="R146">
        <v>894</v>
      </c>
      <c r="S146">
        <f t="shared" si="3"/>
        <v>11.355338094984585</v>
      </c>
    </row>
    <row r="147" spans="2:19" x14ac:dyDescent="0.25">
      <c r="B147" s="60"/>
      <c r="R147">
        <v>895</v>
      </c>
      <c r="S147">
        <f t="shared" si="3"/>
        <v>11.463001666022446</v>
      </c>
    </row>
    <row r="148" spans="2:19" x14ac:dyDescent="0.25">
      <c r="B148" s="60"/>
      <c r="R148">
        <v>896</v>
      </c>
      <c r="S148">
        <f t="shared" si="3"/>
        <v>11.571501234665568</v>
      </c>
    </row>
    <row r="149" spans="2:19" x14ac:dyDescent="0.25">
      <c r="B149" s="60"/>
      <c r="R149">
        <v>897</v>
      </c>
      <c r="S149">
        <f t="shared" si="3"/>
        <v>11.680841232010975</v>
      </c>
    </row>
    <row r="150" spans="2:19" x14ac:dyDescent="0.25">
      <c r="B150" s="60"/>
      <c r="R150">
        <v>898</v>
      </c>
      <c r="S150">
        <f t="shared" si="3"/>
        <v>11.791026090607149</v>
      </c>
    </row>
    <row r="151" spans="2:19" x14ac:dyDescent="0.25">
      <c r="B151" s="60"/>
      <c r="R151">
        <v>899</v>
      </c>
      <c r="S151">
        <f t="shared" si="3"/>
        <v>11.902060244183161</v>
      </c>
    </row>
    <row r="152" spans="2:19" x14ac:dyDescent="0.25">
      <c r="B152" s="60"/>
      <c r="R152">
        <v>900</v>
      </c>
      <c r="S152">
        <f t="shared" si="3"/>
        <v>12.013948127375347</v>
      </c>
    </row>
    <row r="153" spans="2:19" x14ac:dyDescent="0.25">
      <c r="B153" s="60"/>
      <c r="R153">
        <v>901</v>
      </c>
      <c r="S153">
        <f t="shared" si="3"/>
        <v>12.126694175451185</v>
      </c>
    </row>
    <row r="154" spans="2:19" x14ac:dyDescent="0.25">
      <c r="B154" s="60"/>
      <c r="R154">
        <v>902</v>
      </c>
      <c r="S154">
        <f t="shared" si="3"/>
        <v>12.240302824030636</v>
      </c>
    </row>
    <row r="155" spans="2:19" x14ac:dyDescent="0.25">
      <c r="B155" s="60"/>
      <c r="E155" s="62"/>
      <c r="F155" s="60"/>
      <c r="R155">
        <v>903</v>
      </c>
      <c r="S155">
        <f t="shared" si="3"/>
        <v>12.354778508804737</v>
      </c>
    </row>
    <row r="156" spans="2:19" x14ac:dyDescent="0.25">
      <c r="B156" s="60"/>
      <c r="R156">
        <v>904</v>
      </c>
      <c r="S156">
        <f t="shared" si="3"/>
        <v>12.470125665251597</v>
      </c>
    </row>
    <row r="157" spans="2:19" x14ac:dyDescent="0.25">
      <c r="B157" s="60"/>
      <c r="E157" s="62"/>
      <c r="F157" s="60"/>
      <c r="R157">
        <v>905</v>
      </c>
      <c r="S157">
        <f t="shared" si="3"/>
        <v>12.586348728349833</v>
      </c>
    </row>
    <row r="158" spans="2:19" x14ac:dyDescent="0.25">
      <c r="B158" s="60"/>
      <c r="E158" s="62"/>
      <c r="F158" s="60"/>
      <c r="R158">
        <v>906</v>
      </c>
      <c r="S158">
        <f t="shared" si="3"/>
        <v>12.703452132289177</v>
      </c>
    </row>
    <row r="159" spans="2:19" x14ac:dyDescent="0.25">
      <c r="B159" s="60"/>
      <c r="R159">
        <v>907</v>
      </c>
      <c r="S159">
        <f t="shared" si="3"/>
        <v>12.821440310178605</v>
      </c>
    </row>
    <row r="160" spans="2:19" x14ac:dyDescent="0.25">
      <c r="B160" s="60"/>
      <c r="R160">
        <v>908</v>
      </c>
      <c r="S160">
        <f t="shared" si="3"/>
        <v>12.94031769375184</v>
      </c>
    </row>
    <row r="161" spans="2:19" x14ac:dyDescent="0.25">
      <c r="B161" s="60"/>
      <c r="R161">
        <v>909</v>
      </c>
      <c r="S161">
        <f t="shared" si="3"/>
        <v>13.060088713070099</v>
      </c>
    </row>
    <row r="162" spans="2:19" x14ac:dyDescent="0.25">
      <c r="B162" s="60"/>
      <c r="R162">
        <v>910</v>
      </c>
      <c r="S162">
        <f t="shared" si="3"/>
        <v>13.180757796222325</v>
      </c>
    </row>
    <row r="163" spans="2:19" x14ac:dyDescent="0.25">
      <c r="B163" s="60"/>
      <c r="R163">
        <v>911</v>
      </c>
      <c r="S163">
        <f t="shared" si="3"/>
        <v>13.30232936902274</v>
      </c>
    </row>
    <row r="164" spans="2:19" x14ac:dyDescent="0.25">
      <c r="B164" s="60"/>
      <c r="R164">
        <v>912</v>
      </c>
      <c r="S164">
        <f t="shared" si="3"/>
        <v>13.424807854705895</v>
      </c>
    </row>
    <row r="165" spans="2:19" x14ac:dyDescent="0.25">
      <c r="B165" s="60"/>
      <c r="R165">
        <v>913</v>
      </c>
      <c r="S165">
        <f t="shared" si="3"/>
        <v>13.548197673618928</v>
      </c>
    </row>
    <row r="166" spans="2:19" x14ac:dyDescent="0.25">
      <c r="B166" s="60"/>
      <c r="R166">
        <v>914</v>
      </c>
      <c r="S166">
        <f t="shared" si="3"/>
        <v>13.672503242911347</v>
      </c>
    </row>
    <row r="167" spans="2:19" x14ac:dyDescent="0.25">
      <c r="B167" s="60"/>
      <c r="R167">
        <v>915</v>
      </c>
      <c r="S167">
        <f t="shared" si="3"/>
        <v>13.797728976222247</v>
      </c>
    </row>
    <row r="168" spans="2:19" x14ac:dyDescent="0.25">
      <c r="B168" s="60"/>
      <c r="R168">
        <v>916</v>
      </c>
      <c r="S168">
        <f t="shared" si="3"/>
        <v>13.923879283364792</v>
      </c>
    </row>
    <row r="169" spans="2:19" x14ac:dyDescent="0.25">
      <c r="B169" s="60"/>
      <c r="R169">
        <v>917</v>
      </c>
      <c r="S169">
        <f t="shared" si="3"/>
        <v>14.050958570008225</v>
      </c>
    </row>
    <row r="170" spans="2:19" x14ac:dyDescent="0.25">
      <c r="B170" s="60"/>
      <c r="E170" s="62"/>
      <c r="F170" s="60"/>
      <c r="R170">
        <v>918</v>
      </c>
      <c r="S170">
        <f t="shared" si="3"/>
        <v>14.178971237357285</v>
      </c>
    </row>
    <row r="171" spans="2:19" x14ac:dyDescent="0.25">
      <c r="B171" s="60"/>
      <c r="R171">
        <v>919</v>
      </c>
      <c r="S171">
        <f t="shared" si="3"/>
        <v>14.307921681829063</v>
      </c>
    </row>
    <row r="172" spans="2:19" x14ac:dyDescent="0.25">
      <c r="B172" s="60"/>
      <c r="E172" s="62"/>
      <c r="F172" s="60"/>
      <c r="R172">
        <v>920</v>
      </c>
      <c r="S172">
        <f t="shared" si="3"/>
        <v>14.437814294727202</v>
      </c>
    </row>
    <row r="173" spans="2:19" x14ac:dyDescent="0.25">
      <c r="B173" s="60"/>
      <c r="R173">
        <v>921</v>
      </c>
      <c r="S173">
        <f t="shared" si="3"/>
        <v>14.568653461913637</v>
      </c>
    </row>
    <row r="174" spans="2:19" x14ac:dyDescent="0.25">
      <c r="B174" s="60"/>
      <c r="R174">
        <v>922</v>
      </c>
      <c r="S174">
        <f t="shared" si="3"/>
        <v>14.700443563477839</v>
      </c>
    </row>
    <row r="175" spans="2:19" x14ac:dyDescent="0.25">
      <c r="B175" s="60"/>
      <c r="R175">
        <v>923</v>
      </c>
      <c r="S175">
        <f t="shared" si="3"/>
        <v>14.833188973403326</v>
      </c>
    </row>
    <row r="176" spans="2:19" x14ac:dyDescent="0.25">
      <c r="B176" s="60"/>
      <c r="R176">
        <v>924</v>
      </c>
      <c r="S176">
        <f t="shared" si="3"/>
        <v>14.96689405923183</v>
      </c>
    </row>
    <row r="177" spans="2:19" x14ac:dyDescent="0.25">
      <c r="B177" s="60"/>
      <c r="R177">
        <v>925</v>
      </c>
      <c r="S177">
        <f t="shared" si="3"/>
        <v>15.101563181724886</v>
      </c>
    </row>
    <row r="178" spans="2:19" x14ac:dyDescent="0.25">
      <c r="B178" s="60"/>
      <c r="R178">
        <v>926</v>
      </c>
      <c r="S178">
        <f t="shared" si="3"/>
        <v>15.237200694522908</v>
      </c>
    </row>
    <row r="179" spans="2:19" x14ac:dyDescent="0.25">
      <c r="B179" s="60"/>
      <c r="R179">
        <v>927</v>
      </c>
      <c r="S179">
        <f t="shared" si="3"/>
        <v>15.373810943801708</v>
      </c>
    </row>
    <row r="180" spans="2:19" x14ac:dyDescent="0.25">
      <c r="B180" s="60"/>
      <c r="R180">
        <v>928</v>
      </c>
      <c r="S180">
        <f t="shared" si="3"/>
        <v>15.511398267926623</v>
      </c>
    </row>
    <row r="181" spans="2:19" x14ac:dyDescent="0.25">
      <c r="B181" s="60"/>
      <c r="E181" s="62"/>
      <c r="F181" s="60"/>
      <c r="R181">
        <v>929</v>
      </c>
      <c r="S181">
        <f t="shared" si="3"/>
        <v>15.649966997104173</v>
      </c>
    </row>
    <row r="182" spans="2:19" x14ac:dyDescent="0.25">
      <c r="B182" s="60"/>
      <c r="R182">
        <v>930</v>
      </c>
      <c r="S182">
        <f t="shared" si="3"/>
        <v>15.789521453031099</v>
      </c>
    </row>
    <row r="183" spans="2:19" x14ac:dyDescent="0.25">
      <c r="B183" s="60"/>
      <c r="R183">
        <v>931</v>
      </c>
      <c r="S183">
        <f t="shared" si="3"/>
        <v>15.930065948541115</v>
      </c>
    </row>
    <row r="184" spans="2:19" x14ac:dyDescent="0.25">
      <c r="B184" s="60"/>
      <c r="R184">
        <v>932</v>
      </c>
      <c r="S184">
        <f t="shared" si="3"/>
        <v>16.071604787249125</v>
      </c>
    </row>
    <row r="185" spans="2:19" x14ac:dyDescent="0.25">
      <c r="B185" s="60"/>
      <c r="R185">
        <v>933</v>
      </c>
      <c r="S185">
        <f t="shared" si="3"/>
        <v>16.2141422631931</v>
      </c>
    </row>
    <row r="186" spans="2:19" x14ac:dyDescent="0.25">
      <c r="B186" s="60"/>
      <c r="R186">
        <v>934</v>
      </c>
      <c r="S186">
        <f t="shared" si="3"/>
        <v>16.357682660473387</v>
      </c>
    </row>
    <row r="187" spans="2:19" x14ac:dyDescent="0.25">
      <c r="B187" s="60"/>
      <c r="R187">
        <v>935</v>
      </c>
      <c r="S187">
        <f t="shared" si="3"/>
        <v>16.502230252889728</v>
      </c>
    </row>
    <row r="188" spans="2:19" x14ac:dyDescent="0.25">
      <c r="B188" s="60"/>
      <c r="R188">
        <v>936</v>
      </c>
      <c r="S188">
        <f t="shared" si="3"/>
        <v>16.647789303575941</v>
      </c>
    </row>
    <row r="189" spans="2:19" x14ac:dyDescent="0.25">
      <c r="B189" s="60"/>
      <c r="R189">
        <v>937</v>
      </c>
      <c r="S189">
        <f t="shared" si="3"/>
        <v>16.794364064632024</v>
      </c>
    </row>
    <row r="190" spans="2:19" x14ac:dyDescent="0.25">
      <c r="B190" s="60"/>
      <c r="R190">
        <v>938</v>
      </c>
      <c r="S190">
        <f t="shared" si="3"/>
        <v>16.941958776754095</v>
      </c>
    </row>
    <row r="191" spans="2:19" x14ac:dyDescent="0.25">
      <c r="B191" s="60"/>
      <c r="R191">
        <v>939</v>
      </c>
      <c r="S191">
        <f t="shared" si="3"/>
        <v>17.090577668861886</v>
      </c>
    </row>
    <row r="192" spans="2:19" x14ac:dyDescent="0.25">
      <c r="B192" s="60"/>
      <c r="E192" s="62"/>
      <c r="F192" s="60"/>
      <c r="R192">
        <v>940</v>
      </c>
      <c r="S192">
        <f t="shared" si="3"/>
        <v>17.240224957723974</v>
      </c>
    </row>
    <row r="193" spans="2:19" x14ac:dyDescent="0.25">
      <c r="B193" s="60"/>
      <c r="R193">
        <v>941</v>
      </c>
      <c r="S193">
        <f t="shared" si="3"/>
        <v>17.390904847580561</v>
      </c>
    </row>
    <row r="194" spans="2:19" x14ac:dyDescent="0.25">
      <c r="B194" s="60"/>
      <c r="R194">
        <v>942</v>
      </c>
      <c r="S194">
        <f t="shared" si="3"/>
        <v>17.542621529764098</v>
      </c>
    </row>
    <row r="195" spans="2:19" x14ac:dyDescent="0.25">
      <c r="B195" s="60"/>
      <c r="E195" s="62"/>
      <c r="F195" s="60"/>
      <c r="R195">
        <v>943</v>
      </c>
      <c r="S195">
        <f t="shared" si="3"/>
        <v>17.695379182317613</v>
      </c>
    </row>
    <row r="196" spans="2:19" x14ac:dyDescent="0.25">
      <c r="B196" s="60"/>
      <c r="E196" s="62"/>
      <c r="F196" s="60"/>
      <c r="R196">
        <v>944</v>
      </c>
      <c r="S196">
        <f t="shared" si="3"/>
        <v>17.849181969610619</v>
      </c>
    </row>
    <row r="197" spans="2:19" x14ac:dyDescent="0.25">
      <c r="B197" s="60"/>
      <c r="R197">
        <v>945</v>
      </c>
      <c r="S197">
        <f t="shared" si="3"/>
        <v>18.00403404195297</v>
      </c>
    </row>
    <row r="198" spans="2:19" x14ac:dyDescent="0.25">
      <c r="B198" s="60"/>
      <c r="R198">
        <v>946</v>
      </c>
      <c r="S198">
        <f t="shared" si="3"/>
        <v>18.159939535206323</v>
      </c>
    </row>
    <row r="199" spans="2:19" x14ac:dyDescent="0.25">
      <c r="B199" s="60"/>
      <c r="R199">
        <v>947</v>
      </c>
      <c r="S199">
        <f t="shared" si="3"/>
        <v>18.316902570393587</v>
      </c>
    </row>
    <row r="200" spans="2:19" x14ac:dyDescent="0.25">
      <c r="B200" s="60"/>
      <c r="R200">
        <v>948</v>
      </c>
      <c r="S200">
        <f t="shared" si="3"/>
        <v>18.474927253305864</v>
      </c>
    </row>
    <row r="201" spans="2:19" x14ac:dyDescent="0.25">
      <c r="B201" s="60"/>
      <c r="R201">
        <v>949</v>
      </c>
      <c r="S201">
        <f t="shared" si="3"/>
        <v>18.634017674107522</v>
      </c>
    </row>
    <row r="202" spans="2:19" x14ac:dyDescent="0.25">
      <c r="B202" s="60"/>
      <c r="R202">
        <v>950</v>
      </c>
      <c r="S202">
        <f t="shared" si="3"/>
        <v>18.794177906938973</v>
      </c>
    </row>
    <row r="203" spans="2:19" x14ac:dyDescent="0.25">
      <c r="B203" s="60"/>
      <c r="R203">
        <v>951</v>
      </c>
      <c r="S203">
        <f t="shared" si="3"/>
        <v>18.955412009517264</v>
      </c>
    </row>
    <row r="204" spans="2:19" x14ac:dyDescent="0.25">
      <c r="B204" s="60"/>
      <c r="R204">
        <v>952</v>
      </c>
      <c r="S204">
        <f t="shared" ref="S204:S267" si="4">_xlfn.NORM.DIST(R204,$D$4,$D$9,FALSE)*116292</f>
        <v>19.117724022734659</v>
      </c>
    </row>
    <row r="205" spans="2:19" x14ac:dyDescent="0.25">
      <c r="B205" s="60"/>
      <c r="E205" s="62"/>
      <c r="F205" s="60"/>
      <c r="R205">
        <v>953</v>
      </c>
      <c r="S205">
        <f t="shared" si="4"/>
        <v>19.281117970255025</v>
      </c>
    </row>
    <row r="206" spans="2:19" x14ac:dyDescent="0.25">
      <c r="B206" s="60"/>
      <c r="R206">
        <v>954</v>
      </c>
      <c r="S206">
        <f t="shared" si="4"/>
        <v>19.445597858108261</v>
      </c>
    </row>
    <row r="207" spans="2:19" x14ac:dyDescent="0.25">
      <c r="B207" s="60"/>
      <c r="R207">
        <v>955</v>
      </c>
      <c r="S207">
        <f t="shared" si="4"/>
        <v>19.61116767428252</v>
      </c>
    </row>
    <row r="208" spans="2:19" x14ac:dyDescent="0.25">
      <c r="B208" s="60"/>
      <c r="R208">
        <v>956</v>
      </c>
      <c r="S208">
        <f t="shared" si="4"/>
        <v>19.777831388314468</v>
      </c>
    </row>
    <row r="209" spans="2:19" x14ac:dyDescent="0.25">
      <c r="B209" s="60"/>
      <c r="R209">
        <v>957</v>
      </c>
      <c r="S209">
        <f t="shared" si="4"/>
        <v>19.945592950877646</v>
      </c>
    </row>
    <row r="210" spans="2:19" x14ac:dyDescent="0.25">
      <c r="B210" s="60"/>
      <c r="R210">
        <v>958</v>
      </c>
      <c r="S210">
        <f t="shared" si="4"/>
        <v>20.114456293368601</v>
      </c>
    </row>
    <row r="211" spans="2:19" x14ac:dyDescent="0.25">
      <c r="B211" s="60"/>
      <c r="R211">
        <v>959</v>
      </c>
      <c r="S211">
        <f t="shared" si="4"/>
        <v>20.284425327491245</v>
      </c>
    </row>
    <row r="212" spans="2:19" x14ac:dyDescent="0.25">
      <c r="B212" s="60"/>
      <c r="R212">
        <v>960</v>
      </c>
      <c r="S212">
        <f t="shared" si="4"/>
        <v>20.455503944839169</v>
      </c>
    </row>
    <row r="213" spans="2:19" x14ac:dyDescent="0.25">
      <c r="B213" s="60"/>
      <c r="R213">
        <v>961</v>
      </c>
      <c r="S213">
        <f t="shared" si="4"/>
        <v>20.627696016476175</v>
      </c>
    </row>
    <row r="214" spans="2:19" x14ac:dyDescent="0.25">
      <c r="B214" s="60"/>
      <c r="E214" s="62"/>
      <c r="F214" s="60"/>
      <c r="R214">
        <v>962</v>
      </c>
      <c r="S214">
        <f t="shared" si="4"/>
        <v>20.801005392514657</v>
      </c>
    </row>
    <row r="215" spans="2:19" x14ac:dyDescent="0.25">
      <c r="B215" s="60"/>
      <c r="R215">
        <v>963</v>
      </c>
      <c r="S215">
        <f t="shared" si="4"/>
        <v>20.975435901692364</v>
      </c>
    </row>
    <row r="216" spans="2:19" x14ac:dyDescent="0.25">
      <c r="B216" s="60"/>
      <c r="R216">
        <v>964</v>
      </c>
      <c r="S216">
        <f t="shared" si="4"/>
        <v>21.150991350947233</v>
      </c>
    </row>
    <row r="217" spans="2:19" x14ac:dyDescent="0.25">
      <c r="B217" s="60"/>
      <c r="R217">
        <v>965</v>
      </c>
      <c r="S217">
        <f t="shared" si="4"/>
        <v>21.327675524990322</v>
      </c>
    </row>
    <row r="218" spans="2:19" x14ac:dyDescent="0.25">
      <c r="B218" s="60"/>
      <c r="R218">
        <v>966</v>
      </c>
      <c r="S218">
        <f t="shared" si="4"/>
        <v>21.505492185877024</v>
      </c>
    </row>
    <row r="219" spans="2:19" x14ac:dyDescent="0.25">
      <c r="B219" s="60"/>
      <c r="R219">
        <v>967</v>
      </c>
      <c r="S219">
        <f t="shared" si="4"/>
        <v>21.684445072576512</v>
      </c>
    </row>
    <row r="220" spans="2:19" x14ac:dyDescent="0.25">
      <c r="B220" s="60"/>
      <c r="R220">
        <v>968</v>
      </c>
      <c r="S220">
        <f t="shared" si="4"/>
        <v>21.864537900539499</v>
      </c>
    </row>
    <row r="221" spans="2:19" x14ac:dyDescent="0.25">
      <c r="B221" s="60"/>
      <c r="R221">
        <v>969</v>
      </c>
      <c r="S221">
        <f t="shared" si="4"/>
        <v>22.045774361264048</v>
      </c>
    </row>
    <row r="222" spans="2:19" x14ac:dyDescent="0.25">
      <c r="B222" s="60"/>
      <c r="R222">
        <v>970</v>
      </c>
      <c r="S222">
        <f t="shared" si="4"/>
        <v>22.228158121860009</v>
      </c>
    </row>
    <row r="223" spans="2:19" x14ac:dyDescent="0.25">
      <c r="B223" s="60"/>
      <c r="E223" s="62"/>
      <c r="F223" s="60"/>
      <c r="R223">
        <v>971</v>
      </c>
      <c r="S223">
        <f t="shared" si="4"/>
        <v>22.411692824611624</v>
      </c>
    </row>
    <row r="224" spans="2:19" x14ac:dyDescent="0.25">
      <c r="B224" s="60"/>
      <c r="R224">
        <v>972</v>
      </c>
      <c r="S224">
        <f t="shared" si="4"/>
        <v>22.596382086538444</v>
      </c>
    </row>
    <row r="225" spans="2:19" x14ac:dyDescent="0.25">
      <c r="B225" s="60"/>
      <c r="E225" s="62"/>
      <c r="F225" s="60"/>
      <c r="R225">
        <v>973</v>
      </c>
      <c r="S225">
        <f t="shared" si="4"/>
        <v>22.782229498954795</v>
      </c>
    </row>
    <row r="226" spans="2:19" x14ac:dyDescent="0.25">
      <c r="B226" s="60"/>
      <c r="R226">
        <v>974</v>
      </c>
      <c r="S226">
        <f t="shared" si="4"/>
        <v>22.969238627027547</v>
      </c>
    </row>
    <row r="227" spans="2:19" x14ac:dyDescent="0.25">
      <c r="B227" s="60"/>
      <c r="E227" s="62"/>
      <c r="F227" s="60"/>
      <c r="R227">
        <v>975</v>
      </c>
      <c r="S227">
        <f t="shared" si="4"/>
        <v>23.157413009332494</v>
      </c>
    </row>
    <row r="228" spans="2:19" x14ac:dyDescent="0.25">
      <c r="B228" s="60"/>
      <c r="R228">
        <v>976</v>
      </c>
      <c r="S228">
        <f t="shared" si="4"/>
        <v>23.346756157408972</v>
      </c>
    </row>
    <row r="229" spans="2:19" x14ac:dyDescent="0.25">
      <c r="B229" s="60"/>
      <c r="R229">
        <v>977</v>
      </c>
      <c r="S229">
        <f t="shared" si="4"/>
        <v>23.537271555313215</v>
      </c>
    </row>
    <row r="230" spans="2:19" x14ac:dyDescent="0.25">
      <c r="B230" s="60"/>
      <c r="R230">
        <v>978</v>
      </c>
      <c r="S230">
        <f t="shared" si="4"/>
        <v>23.728962659170246</v>
      </c>
    </row>
    <row r="231" spans="2:19" x14ac:dyDescent="0.25">
      <c r="B231" s="60"/>
      <c r="R231">
        <v>979</v>
      </c>
      <c r="S231">
        <f t="shared" si="4"/>
        <v>23.921832896724137</v>
      </c>
    </row>
    <row r="232" spans="2:19" x14ac:dyDescent="0.25">
      <c r="B232" s="60"/>
      <c r="R232">
        <v>980</v>
      </c>
      <c r="S232">
        <f t="shared" si="4"/>
        <v>24.115885666887102</v>
      </c>
    </row>
    <row r="233" spans="2:19" x14ac:dyDescent="0.25">
      <c r="B233" s="60"/>
      <c r="R233">
        <v>981</v>
      </c>
      <c r="S233">
        <f t="shared" si="4"/>
        <v>24.311124339287172</v>
      </c>
    </row>
    <row r="234" spans="2:19" x14ac:dyDescent="0.25">
      <c r="B234" s="60"/>
      <c r="R234">
        <v>982</v>
      </c>
      <c r="S234">
        <f t="shared" si="4"/>
        <v>24.507552253814552</v>
      </c>
    </row>
    <row r="235" spans="2:19" x14ac:dyDescent="0.25">
      <c r="B235" s="60"/>
      <c r="R235">
        <v>983</v>
      </c>
      <c r="S235">
        <f t="shared" si="4"/>
        <v>24.70517272016653</v>
      </c>
    </row>
    <row r="236" spans="2:19" x14ac:dyDescent="0.25">
      <c r="B236" s="60"/>
      <c r="R236">
        <v>984</v>
      </c>
      <c r="S236">
        <f t="shared" si="4"/>
        <v>24.903989017391361</v>
      </c>
    </row>
    <row r="237" spans="2:19" x14ac:dyDescent="0.25">
      <c r="B237" s="60"/>
      <c r="E237" s="62"/>
      <c r="F237" s="60"/>
      <c r="R237">
        <v>985</v>
      </c>
      <c r="S237">
        <f t="shared" si="4"/>
        <v>25.104004393430863</v>
      </c>
    </row>
    <row r="238" spans="2:19" x14ac:dyDescent="0.25">
      <c r="B238" s="60"/>
      <c r="R238">
        <v>986</v>
      </c>
      <c r="S238">
        <f t="shared" si="4"/>
        <v>25.305222064661663</v>
      </c>
    </row>
    <row r="239" spans="2:19" x14ac:dyDescent="0.25">
      <c r="B239" s="60"/>
      <c r="R239">
        <v>987</v>
      </c>
      <c r="S239">
        <f t="shared" si="4"/>
        <v>25.507645215435474</v>
      </c>
    </row>
    <row r="240" spans="2:19" x14ac:dyDescent="0.25">
      <c r="B240" s="60"/>
      <c r="R240">
        <v>988</v>
      </c>
      <c r="S240">
        <f t="shared" si="4"/>
        <v>25.711276997618178</v>
      </c>
    </row>
    <row r="241" spans="2:19" x14ac:dyDescent="0.25">
      <c r="B241" s="60"/>
      <c r="R241">
        <v>989</v>
      </c>
      <c r="S241">
        <f t="shared" si="4"/>
        <v>25.916120530127831</v>
      </c>
    </row>
    <row r="242" spans="2:19" x14ac:dyDescent="0.25">
      <c r="B242" s="60"/>
      <c r="R242">
        <v>990</v>
      </c>
      <c r="S242">
        <f t="shared" si="4"/>
        <v>26.122178898471564</v>
      </c>
    </row>
    <row r="243" spans="2:19" x14ac:dyDescent="0.25">
      <c r="B243" s="60"/>
      <c r="R243">
        <v>991</v>
      </c>
      <c r="S243">
        <f t="shared" si="4"/>
        <v>26.329455154281568</v>
      </c>
    </row>
    <row r="244" spans="2:19" x14ac:dyDescent="0.25">
      <c r="B244" s="60"/>
      <c r="R244">
        <v>992</v>
      </c>
      <c r="S244">
        <f t="shared" si="4"/>
        <v>26.537952314850042</v>
      </c>
    </row>
    <row r="245" spans="2:19" x14ac:dyDescent="0.25">
      <c r="B245" s="60"/>
      <c r="E245" s="62"/>
      <c r="F245" s="60"/>
      <c r="R245">
        <v>993</v>
      </c>
      <c r="S245">
        <f t="shared" si="4"/>
        <v>26.747673362663196</v>
      </c>
    </row>
    <row r="246" spans="2:19" x14ac:dyDescent="0.25">
      <c r="B246" s="60"/>
      <c r="R246">
        <v>994</v>
      </c>
      <c r="S246">
        <f t="shared" si="4"/>
        <v>26.958621244934349</v>
      </c>
    </row>
    <row r="247" spans="2:19" x14ac:dyDescent="0.25">
      <c r="B247" s="60"/>
      <c r="R247">
        <v>995</v>
      </c>
      <c r="S247">
        <f t="shared" si="4"/>
        <v>27.170798873136206</v>
      </c>
    </row>
    <row r="248" spans="2:19" x14ac:dyDescent="0.25">
      <c r="B248" s="60"/>
      <c r="R248">
        <v>996</v>
      </c>
      <c r="S248">
        <f t="shared" si="4"/>
        <v>27.384209122532283</v>
      </c>
    </row>
    <row r="249" spans="2:19" x14ac:dyDescent="0.25">
      <c r="B249" s="60"/>
      <c r="R249">
        <v>997</v>
      </c>
      <c r="S249">
        <f t="shared" si="4"/>
        <v>27.59885483170747</v>
      </c>
    </row>
    <row r="250" spans="2:19" x14ac:dyDescent="0.25">
      <c r="B250" s="60"/>
      <c r="R250">
        <v>998</v>
      </c>
      <c r="S250">
        <f t="shared" si="4"/>
        <v>27.814738802097992</v>
      </c>
    </row>
    <row r="251" spans="2:19" x14ac:dyDescent="0.25">
      <c r="B251" s="60"/>
      <c r="R251">
        <v>999</v>
      </c>
      <c r="S251">
        <f t="shared" si="4"/>
        <v>28.031863797520526</v>
      </c>
    </row>
    <row r="252" spans="2:19" x14ac:dyDescent="0.25">
      <c r="B252" s="60"/>
      <c r="R252">
        <v>1000</v>
      </c>
      <c r="S252">
        <f t="shared" si="4"/>
        <v>28.250232543700722</v>
      </c>
    </row>
    <row r="253" spans="2:19" x14ac:dyDescent="0.25">
      <c r="B253" s="60"/>
      <c r="R253">
        <v>1001</v>
      </c>
      <c r="S253">
        <f t="shared" si="4"/>
        <v>28.469847727801039</v>
      </c>
    </row>
    <row r="254" spans="2:19" x14ac:dyDescent="0.25">
      <c r="B254" s="60"/>
      <c r="R254">
        <v>1002</v>
      </c>
      <c r="S254">
        <f t="shared" si="4"/>
        <v>28.69071199794806</v>
      </c>
    </row>
    <row r="255" spans="2:19" x14ac:dyDescent="0.25">
      <c r="B255" s="60"/>
      <c r="R255">
        <v>1003</v>
      </c>
      <c r="S255">
        <f t="shared" si="4"/>
        <v>28.912827962759227</v>
      </c>
    </row>
    <row r="256" spans="2:19" x14ac:dyDescent="0.25">
      <c r="B256" s="60"/>
      <c r="R256">
        <v>1004</v>
      </c>
      <c r="S256">
        <f t="shared" si="4"/>
        <v>29.136198190868942</v>
      </c>
    </row>
    <row r="257" spans="2:19" x14ac:dyDescent="0.25">
      <c r="B257" s="60"/>
      <c r="E257" s="62"/>
      <c r="F257" s="60"/>
      <c r="R257">
        <v>1005</v>
      </c>
      <c r="S257">
        <f t="shared" si="4"/>
        <v>29.360825210454504</v>
      </c>
    </row>
    <row r="258" spans="2:19" x14ac:dyDescent="0.25">
      <c r="B258" s="60"/>
      <c r="E258" s="62"/>
      <c r="F258" s="60"/>
      <c r="R258">
        <v>1006</v>
      </c>
      <c r="S258">
        <f t="shared" si="4"/>
        <v>29.586711508761262</v>
      </c>
    </row>
    <row r="259" spans="2:19" x14ac:dyDescent="0.25">
      <c r="B259" s="60"/>
      <c r="R259">
        <v>1007</v>
      </c>
      <c r="S259">
        <f t="shared" si="4"/>
        <v>29.813859531627699</v>
      </c>
    </row>
    <row r="260" spans="2:19" x14ac:dyDescent="0.25">
      <c r="B260" s="60"/>
      <c r="R260">
        <v>1008</v>
      </c>
      <c r="S260">
        <f t="shared" si="4"/>
        <v>30.042271683009886</v>
      </c>
    </row>
    <row r="261" spans="2:19" x14ac:dyDescent="0.25">
      <c r="B261" s="60"/>
      <c r="R261">
        <v>1009</v>
      </c>
      <c r="S261">
        <f t="shared" si="4"/>
        <v>30.271950324505951</v>
      </c>
    </row>
    <row r="262" spans="2:19" x14ac:dyDescent="0.25">
      <c r="B262" s="60"/>
      <c r="R262">
        <v>1010</v>
      </c>
      <c r="S262">
        <f t="shared" si="4"/>
        <v>30.502897774880019</v>
      </c>
    </row>
    <row r="263" spans="2:19" x14ac:dyDescent="0.25">
      <c r="B263" s="60"/>
      <c r="R263">
        <v>1011</v>
      </c>
      <c r="S263">
        <f t="shared" si="4"/>
        <v>30.735116309586076</v>
      </c>
    </row>
    <row r="264" spans="2:19" x14ac:dyDescent="0.25">
      <c r="B264" s="60"/>
      <c r="R264">
        <v>1012</v>
      </c>
      <c r="S264">
        <f t="shared" si="4"/>
        <v>30.968608160291698</v>
      </c>
    </row>
    <row r="265" spans="2:19" x14ac:dyDescent="0.25">
      <c r="B265" s="60"/>
      <c r="R265">
        <v>1013</v>
      </c>
      <c r="S265">
        <f t="shared" si="4"/>
        <v>31.203375514401554</v>
      </c>
    </row>
    <row r="266" spans="2:19" x14ac:dyDescent="0.25">
      <c r="B266" s="60"/>
      <c r="R266">
        <v>1014</v>
      </c>
      <c r="S266">
        <f t="shared" si="4"/>
        <v>31.439420514580895</v>
      </c>
    </row>
    <row r="267" spans="2:19" x14ac:dyDescent="0.25">
      <c r="B267" s="60"/>
      <c r="E267" s="62"/>
      <c r="F267" s="60"/>
      <c r="R267">
        <v>1015</v>
      </c>
      <c r="S267">
        <f t="shared" si="4"/>
        <v>31.676745258279087</v>
      </c>
    </row>
    <row r="268" spans="2:19" x14ac:dyDescent="0.25">
      <c r="B268" s="60"/>
      <c r="R268">
        <v>1016</v>
      </c>
      <c r="S268">
        <f t="shared" ref="S268:S331" si="5">_xlfn.NORM.DIST(R268,$D$4,$D$9,FALSE)*116292</f>
        <v>31.915351797252942</v>
      </c>
    </row>
    <row r="269" spans="2:19" x14ac:dyDescent="0.25">
      <c r="B269" s="60"/>
      <c r="R269">
        <v>1017</v>
      </c>
      <c r="S269">
        <f t="shared" si="5"/>
        <v>32.155242137090362</v>
      </c>
    </row>
    <row r="270" spans="2:19" x14ac:dyDescent="0.25">
      <c r="B270" s="60"/>
      <c r="E270" s="62"/>
      <c r="F270" s="60"/>
      <c r="R270">
        <v>1018</v>
      </c>
      <c r="S270">
        <f t="shared" si="5"/>
        <v>32.396418236733922</v>
      </c>
    </row>
    <row r="271" spans="2:19" x14ac:dyDescent="0.25">
      <c r="B271" s="60"/>
      <c r="E271" s="62"/>
      <c r="F271" s="60"/>
      <c r="R271">
        <v>1019</v>
      </c>
      <c r="S271">
        <f t="shared" si="5"/>
        <v>32.638882008004686</v>
      </c>
    </row>
    <row r="272" spans="2:19" x14ac:dyDescent="0.25">
      <c r="B272" s="60"/>
      <c r="R272">
        <v>1020</v>
      </c>
      <c r="S272">
        <f t="shared" si="5"/>
        <v>32.882635315126166</v>
      </c>
    </row>
    <row r="273" spans="2:19" x14ac:dyDescent="0.25">
      <c r="B273" s="60"/>
      <c r="R273">
        <v>1021</v>
      </c>
      <c r="S273">
        <f t="shared" si="5"/>
        <v>33.127679974248622</v>
      </c>
    </row>
    <row r="274" spans="2:19" x14ac:dyDescent="0.25">
      <c r="B274" s="60"/>
      <c r="R274">
        <v>1022</v>
      </c>
      <c r="S274">
        <f t="shared" si="5"/>
        <v>33.37401775297355</v>
      </c>
    </row>
    <row r="275" spans="2:19" x14ac:dyDescent="0.25">
      <c r="B275" s="60"/>
      <c r="E275" s="62"/>
      <c r="F275" s="60"/>
      <c r="R275">
        <v>1023</v>
      </c>
      <c r="S275">
        <f t="shared" si="5"/>
        <v>33.621650369878537</v>
      </c>
    </row>
    <row r="276" spans="2:19" x14ac:dyDescent="0.25">
      <c r="B276" s="60"/>
      <c r="R276">
        <v>1024</v>
      </c>
      <c r="S276">
        <f t="shared" si="5"/>
        <v>33.870579494042623</v>
      </c>
    </row>
    <row r="277" spans="2:19" x14ac:dyDescent="0.25">
      <c r="B277" s="60"/>
      <c r="R277">
        <v>1025</v>
      </c>
      <c r="S277">
        <f t="shared" si="5"/>
        <v>34.120806744571922</v>
      </c>
    </row>
    <row r="278" spans="2:19" x14ac:dyDescent="0.25">
      <c r="B278" s="60"/>
      <c r="R278">
        <v>1026</v>
      </c>
      <c r="S278">
        <f t="shared" si="5"/>
        <v>34.37233369012592</v>
      </c>
    </row>
    <row r="279" spans="2:19" x14ac:dyDescent="0.25">
      <c r="B279" s="60"/>
      <c r="R279">
        <v>1027</v>
      </c>
      <c r="S279">
        <f t="shared" si="5"/>
        <v>34.625161848444087</v>
      </c>
    </row>
    <row r="280" spans="2:19" x14ac:dyDescent="0.25">
      <c r="B280" s="60"/>
      <c r="R280">
        <v>1028</v>
      </c>
      <c r="S280">
        <f t="shared" si="5"/>
        <v>34.879292685873331</v>
      </c>
    </row>
    <row r="281" spans="2:19" x14ac:dyDescent="0.25">
      <c r="B281" s="60"/>
      <c r="R281">
        <v>1029</v>
      </c>
      <c r="S281">
        <f t="shared" si="5"/>
        <v>35.134727616895951</v>
      </c>
    </row>
    <row r="282" spans="2:19" x14ac:dyDescent="0.25">
      <c r="B282" s="60"/>
      <c r="R282">
        <v>1030</v>
      </c>
      <c r="S282">
        <f t="shared" si="5"/>
        <v>35.391468003658183</v>
      </c>
    </row>
    <row r="283" spans="2:19" x14ac:dyDescent="0.25">
      <c r="B283" s="60"/>
      <c r="R283">
        <v>1031</v>
      </c>
      <c r="S283">
        <f t="shared" si="5"/>
        <v>35.649515155499763</v>
      </c>
    </row>
    <row r="284" spans="2:19" x14ac:dyDescent="0.25">
      <c r="B284" s="60"/>
      <c r="R284">
        <v>1032</v>
      </c>
      <c r="S284">
        <f t="shared" si="5"/>
        <v>35.908870328483914</v>
      </c>
    </row>
    <row r="285" spans="2:19" x14ac:dyDescent="0.25">
      <c r="B285" s="60"/>
      <c r="R285">
        <v>1033</v>
      </c>
      <c r="S285">
        <f t="shared" si="5"/>
        <v>36.169534724928603</v>
      </c>
    </row>
    <row r="286" spans="2:19" x14ac:dyDescent="0.25">
      <c r="B286" s="60"/>
      <c r="R286">
        <v>1034</v>
      </c>
      <c r="S286">
        <f t="shared" si="5"/>
        <v>36.431509492938247</v>
      </c>
    </row>
    <row r="287" spans="2:19" x14ac:dyDescent="0.25">
      <c r="B287" s="60"/>
      <c r="R287">
        <v>1035</v>
      </c>
      <c r="S287">
        <f t="shared" si="5"/>
        <v>36.694795725936686</v>
      </c>
    </row>
    <row r="288" spans="2:19" x14ac:dyDescent="0.25">
      <c r="B288" s="60"/>
      <c r="R288">
        <v>1036</v>
      </c>
      <c r="S288">
        <f t="shared" si="5"/>
        <v>36.959394462201026</v>
      </c>
    </row>
    <row r="289" spans="2:19" x14ac:dyDescent="0.25">
      <c r="B289" s="60"/>
      <c r="R289">
        <v>1037</v>
      </c>
      <c r="S289">
        <f t="shared" si="5"/>
        <v>37.225306684396472</v>
      </c>
    </row>
    <row r="290" spans="2:19" x14ac:dyDescent="0.25">
      <c r="B290" s="60"/>
      <c r="E290" s="62"/>
      <c r="F290" s="60"/>
      <c r="R290">
        <v>1038</v>
      </c>
      <c r="S290">
        <f t="shared" si="5"/>
        <v>37.492533319112475</v>
      </c>
    </row>
    <row r="291" spans="2:19" x14ac:dyDescent="0.25">
      <c r="B291" s="60"/>
      <c r="R291">
        <v>1039</v>
      </c>
      <c r="S291">
        <f t="shared" si="5"/>
        <v>37.76107523639967</v>
      </c>
    </row>
    <row r="292" spans="2:19" x14ac:dyDescent="0.25">
      <c r="B292" s="60"/>
      <c r="R292">
        <v>1040</v>
      </c>
      <c r="S292">
        <f t="shared" si="5"/>
        <v>38.030933249308447</v>
      </c>
    </row>
    <row r="293" spans="2:19" x14ac:dyDescent="0.25">
      <c r="B293" s="60"/>
      <c r="R293">
        <v>1041</v>
      </c>
      <c r="S293">
        <f t="shared" si="5"/>
        <v>38.302108113428403</v>
      </c>
    </row>
    <row r="294" spans="2:19" x14ac:dyDescent="0.25">
      <c r="B294" s="60"/>
      <c r="R294">
        <v>1042</v>
      </c>
      <c r="S294">
        <f t="shared" si="5"/>
        <v>38.574600526429364</v>
      </c>
    </row>
    <row r="295" spans="2:19" x14ac:dyDescent="0.25">
      <c r="B295" s="60"/>
      <c r="E295" s="62"/>
      <c r="F295" s="60"/>
      <c r="R295">
        <v>1043</v>
      </c>
      <c r="S295">
        <f t="shared" si="5"/>
        <v>38.84841112760364</v>
      </c>
    </row>
    <row r="296" spans="2:19" x14ac:dyDescent="0.25">
      <c r="B296" s="60"/>
      <c r="R296">
        <v>1044</v>
      </c>
      <c r="S296">
        <f t="shared" si="5"/>
        <v>39.123540497409664</v>
      </c>
    </row>
    <row r="297" spans="2:19" x14ac:dyDescent="0.25">
      <c r="B297" s="60"/>
      <c r="R297">
        <v>1045</v>
      </c>
      <c r="S297">
        <f t="shared" si="5"/>
        <v>39.399989157017345</v>
      </c>
    </row>
    <row r="298" spans="2:19" x14ac:dyDescent="0.25">
      <c r="B298" s="60"/>
      <c r="R298">
        <v>1046</v>
      </c>
      <c r="S298">
        <f t="shared" si="5"/>
        <v>39.677757567854549</v>
      </c>
    </row>
    <row r="299" spans="2:19" x14ac:dyDescent="0.25">
      <c r="B299" s="60"/>
      <c r="R299">
        <v>1047</v>
      </c>
      <c r="S299">
        <f t="shared" si="5"/>
        <v>39.956846131155565</v>
      </c>
    </row>
    <row r="300" spans="2:19" x14ac:dyDescent="0.25">
      <c r="B300" s="60"/>
      <c r="R300">
        <v>1048</v>
      </c>
      <c r="S300">
        <f t="shared" si="5"/>
        <v>40.237255187510918</v>
      </c>
    </row>
    <row r="301" spans="2:19" x14ac:dyDescent="0.25">
      <c r="B301" s="60"/>
      <c r="R301">
        <v>1049</v>
      </c>
      <c r="S301">
        <f t="shared" si="5"/>
        <v>40.518985016419023</v>
      </c>
    </row>
    <row r="302" spans="2:19" x14ac:dyDescent="0.25">
      <c r="B302" s="60"/>
      <c r="R302">
        <v>1050</v>
      </c>
      <c r="S302">
        <f t="shared" si="5"/>
        <v>40.80203583583954</v>
      </c>
    </row>
    <row r="303" spans="2:19" x14ac:dyDescent="0.25">
      <c r="B303" s="60"/>
      <c r="E303" s="62"/>
      <c r="F303" s="60"/>
      <c r="R303">
        <v>1051</v>
      </c>
      <c r="S303">
        <f t="shared" si="5"/>
        <v>41.086407801748486</v>
      </c>
    </row>
    <row r="304" spans="2:19" x14ac:dyDescent="0.25">
      <c r="B304" s="60"/>
      <c r="R304">
        <v>1052</v>
      </c>
      <c r="S304">
        <f t="shared" si="5"/>
        <v>41.372101007695328</v>
      </c>
    </row>
    <row r="305" spans="2:19" x14ac:dyDescent="0.25">
      <c r="B305" s="60"/>
      <c r="R305">
        <v>1053</v>
      </c>
      <c r="S305">
        <f t="shared" si="5"/>
        <v>41.65911548436177</v>
      </c>
    </row>
    <row r="306" spans="2:19" x14ac:dyDescent="0.25">
      <c r="B306" s="60"/>
      <c r="R306">
        <v>1054</v>
      </c>
      <c r="S306">
        <f t="shared" si="5"/>
        <v>41.947451199122796</v>
      </c>
    </row>
    <row r="307" spans="2:19" x14ac:dyDescent="0.25">
      <c r="B307" s="60"/>
      <c r="R307">
        <v>1055</v>
      </c>
      <c r="S307">
        <f t="shared" si="5"/>
        <v>42.237108055609482</v>
      </c>
    </row>
    <row r="308" spans="2:19" x14ac:dyDescent="0.25">
      <c r="B308" s="60"/>
      <c r="E308" s="62"/>
      <c r="F308" s="60"/>
      <c r="R308">
        <v>1056</v>
      </c>
      <c r="S308">
        <f t="shared" si="5"/>
        <v>42.528085893273968</v>
      </c>
    </row>
    <row r="309" spans="2:19" x14ac:dyDescent="0.25">
      <c r="B309" s="60"/>
      <c r="R309">
        <v>1057</v>
      </c>
      <c r="S309">
        <f t="shared" si="5"/>
        <v>42.820384486956677</v>
      </c>
    </row>
    <row r="310" spans="2:19" x14ac:dyDescent="0.25">
      <c r="B310" s="60"/>
      <c r="E310" s="62"/>
      <c r="F310" s="60"/>
      <c r="R310">
        <v>1058</v>
      </c>
      <c r="S310">
        <f t="shared" si="5"/>
        <v>43.114003546455507</v>
      </c>
    </row>
    <row r="311" spans="2:19" x14ac:dyDescent="0.25">
      <c r="B311" s="60"/>
      <c r="R311">
        <v>1059</v>
      </c>
      <c r="S311">
        <f t="shared" si="5"/>
        <v>43.408942716097513</v>
      </c>
    </row>
    <row r="312" spans="2:19" x14ac:dyDescent="0.25">
      <c r="B312" s="60"/>
      <c r="R312">
        <v>1060</v>
      </c>
      <c r="S312">
        <f t="shared" si="5"/>
        <v>43.705201574312674</v>
      </c>
    </row>
    <row r="313" spans="2:19" x14ac:dyDescent="0.25">
      <c r="B313" s="60"/>
      <c r="R313">
        <v>1061</v>
      </c>
      <c r="S313">
        <f t="shared" si="5"/>
        <v>44.00277963321021</v>
      </c>
    </row>
    <row r="314" spans="2:19" x14ac:dyDescent="0.25">
      <c r="B314" s="60"/>
      <c r="R314">
        <v>1062</v>
      </c>
      <c r="S314">
        <f t="shared" si="5"/>
        <v>44.301676338157158</v>
      </c>
    </row>
    <row r="315" spans="2:19" x14ac:dyDescent="0.25">
      <c r="B315" s="60"/>
      <c r="R315">
        <v>1063</v>
      </c>
      <c r="S315">
        <f t="shared" si="5"/>
        <v>44.601891067359475</v>
      </c>
    </row>
    <row r="316" spans="2:19" x14ac:dyDescent="0.25">
      <c r="B316" s="60"/>
      <c r="E316" s="62"/>
      <c r="F316" s="60"/>
      <c r="R316">
        <v>1064</v>
      </c>
      <c r="S316">
        <f t="shared" si="5"/>
        <v>44.90342313144582</v>
      </c>
    </row>
    <row r="317" spans="2:19" x14ac:dyDescent="0.25">
      <c r="B317" s="60"/>
      <c r="R317">
        <v>1065</v>
      </c>
      <c r="S317">
        <f t="shared" si="5"/>
        <v>45.206271773053615</v>
      </c>
    </row>
    <row r="318" spans="2:19" x14ac:dyDescent="0.25">
      <c r="B318" s="60"/>
      <c r="R318">
        <v>1066</v>
      </c>
      <c r="S318">
        <f t="shared" si="5"/>
        <v>45.510436166418117</v>
      </c>
    </row>
    <row r="319" spans="2:19" x14ac:dyDescent="0.25">
      <c r="B319" s="60"/>
      <c r="R319">
        <v>1067</v>
      </c>
      <c r="S319">
        <f t="shared" si="5"/>
        <v>45.815915416963826</v>
      </c>
    </row>
    <row r="320" spans="2:19" x14ac:dyDescent="0.25">
      <c r="B320" s="60"/>
      <c r="R320">
        <v>1068</v>
      </c>
      <c r="S320">
        <f t="shared" si="5"/>
        <v>46.122708560899021</v>
      </c>
    </row>
    <row r="321" spans="2:19" x14ac:dyDescent="0.25">
      <c r="B321" s="60"/>
      <c r="E321" s="62"/>
      <c r="F321" s="60"/>
      <c r="R321">
        <v>1069</v>
      </c>
      <c r="S321">
        <f t="shared" si="5"/>
        <v>46.430814564812813</v>
      </c>
    </row>
    <row r="322" spans="2:19" x14ac:dyDescent="0.25">
      <c r="B322" s="60"/>
      <c r="R322">
        <v>1070</v>
      </c>
      <c r="S322">
        <f t="shared" si="5"/>
        <v>46.74023232527523</v>
      </c>
    </row>
    <row r="323" spans="2:19" x14ac:dyDescent="0.25">
      <c r="B323" s="60"/>
      <c r="R323">
        <v>1071</v>
      </c>
      <c r="S323">
        <f t="shared" si="5"/>
        <v>47.050960668440204</v>
      </c>
    </row>
    <row r="324" spans="2:19" x14ac:dyDescent="0.25">
      <c r="B324" s="60"/>
      <c r="R324">
        <v>1072</v>
      </c>
      <c r="S324">
        <f t="shared" si="5"/>
        <v>47.362998349651505</v>
      </c>
    </row>
    <row r="325" spans="2:19" x14ac:dyDescent="0.25">
      <c r="B325" s="60"/>
      <c r="R325">
        <v>1073</v>
      </c>
      <c r="S325">
        <f t="shared" si="5"/>
        <v>47.676344053051942</v>
      </c>
    </row>
    <row r="326" spans="2:19" x14ac:dyDescent="0.25">
      <c r="B326" s="60"/>
      <c r="R326">
        <v>1074</v>
      </c>
      <c r="S326">
        <f t="shared" si="5"/>
        <v>47.990996391195232</v>
      </c>
    </row>
    <row r="327" spans="2:19" x14ac:dyDescent="0.25">
      <c r="B327" s="60"/>
      <c r="R327">
        <v>1075</v>
      </c>
      <c r="S327">
        <f t="shared" si="5"/>
        <v>48.306953904661519</v>
      </c>
    </row>
    <row r="328" spans="2:19" x14ac:dyDescent="0.25">
      <c r="B328" s="60"/>
      <c r="R328">
        <v>1076</v>
      </c>
      <c r="S328">
        <f t="shared" si="5"/>
        <v>48.624215061675791</v>
      </c>
    </row>
    <row r="329" spans="2:19" x14ac:dyDescent="0.25">
      <c r="B329" s="60"/>
      <c r="R329">
        <v>1077</v>
      </c>
      <c r="S329">
        <f t="shared" si="5"/>
        <v>48.942778257729714</v>
      </c>
    </row>
    <row r="330" spans="2:19" x14ac:dyDescent="0.25">
      <c r="B330" s="60"/>
      <c r="R330">
        <v>1078</v>
      </c>
      <c r="S330">
        <f t="shared" si="5"/>
        <v>49.26264181520682</v>
      </c>
    </row>
    <row r="331" spans="2:19" x14ac:dyDescent="0.25">
      <c r="B331" s="60"/>
      <c r="R331">
        <v>1079</v>
      </c>
      <c r="S331">
        <f t="shared" si="5"/>
        <v>49.583803983010966</v>
      </c>
    </row>
    <row r="332" spans="2:19" x14ac:dyDescent="0.25">
      <c r="B332" s="60"/>
      <c r="R332">
        <v>1080</v>
      </c>
      <c r="S332">
        <f t="shared" ref="S332:S395" si="6">_xlfn.NORM.DIST(R332,$D$4,$D$9,FALSE)*116292</f>
        <v>49.906262936198452</v>
      </c>
    </row>
    <row r="333" spans="2:19" x14ac:dyDescent="0.25">
      <c r="B333" s="60"/>
      <c r="R333">
        <v>1081</v>
      </c>
      <c r="S333">
        <f t="shared" si="6"/>
        <v>50.230016775613386</v>
      </c>
    </row>
    <row r="334" spans="2:19" x14ac:dyDescent="0.25">
      <c r="B334" s="60"/>
      <c r="R334">
        <v>1082</v>
      </c>
      <c r="S334">
        <f t="shared" si="6"/>
        <v>50.555063527526912</v>
      </c>
    </row>
    <row r="335" spans="2:19" x14ac:dyDescent="0.25">
      <c r="B335" s="60"/>
      <c r="R335">
        <v>1083</v>
      </c>
      <c r="S335">
        <f t="shared" si="6"/>
        <v>50.881401143279881</v>
      </c>
    </row>
    <row r="336" spans="2:19" x14ac:dyDescent="0.25">
      <c r="B336" s="60"/>
      <c r="R336">
        <v>1084</v>
      </c>
      <c r="S336">
        <f t="shared" si="6"/>
        <v>51.209027498929188</v>
      </c>
    </row>
    <row r="337" spans="2:19" x14ac:dyDescent="0.25">
      <c r="B337" s="60"/>
      <c r="R337">
        <v>1085</v>
      </c>
      <c r="S337">
        <f t="shared" si="6"/>
        <v>51.537940394898008</v>
      </c>
    </row>
    <row r="338" spans="2:19" x14ac:dyDescent="0.25">
      <c r="B338" s="60"/>
      <c r="R338">
        <v>1086</v>
      </c>
      <c r="S338">
        <f t="shared" si="6"/>
        <v>51.868137555629708</v>
      </c>
    </row>
    <row r="339" spans="2:19" x14ac:dyDescent="0.25">
      <c r="B339" s="60"/>
      <c r="R339">
        <v>1087</v>
      </c>
      <c r="S339">
        <f t="shared" si="6"/>
        <v>52.199616629245682</v>
      </c>
    </row>
    <row r="340" spans="2:19" x14ac:dyDescent="0.25">
      <c r="B340" s="60"/>
      <c r="R340">
        <v>1088</v>
      </c>
      <c r="S340">
        <f t="shared" si="6"/>
        <v>52.532375187207016</v>
      </c>
    </row>
    <row r="341" spans="2:19" x14ac:dyDescent="0.25">
      <c r="B341" s="60"/>
      <c r="R341">
        <v>1089</v>
      </c>
      <c r="S341">
        <f t="shared" si="6"/>
        <v>52.866410723980302</v>
      </c>
    </row>
    <row r="342" spans="2:19" x14ac:dyDescent="0.25">
      <c r="B342" s="60"/>
      <c r="R342">
        <v>1090</v>
      </c>
      <c r="S342">
        <f t="shared" si="6"/>
        <v>53.201720656707337</v>
      </c>
    </row>
    <row r="343" spans="2:19" x14ac:dyDescent="0.25">
      <c r="B343" s="60"/>
      <c r="E343" s="62"/>
      <c r="F343" s="60"/>
      <c r="R343">
        <v>1091</v>
      </c>
      <c r="S343">
        <f t="shared" si="6"/>
        <v>53.538302324878821</v>
      </c>
    </row>
    <row r="344" spans="2:19" x14ac:dyDescent="0.25">
      <c r="B344" s="60"/>
      <c r="R344">
        <v>1092</v>
      </c>
      <c r="S344">
        <f t="shared" si="6"/>
        <v>53.876152990012642</v>
      </c>
    </row>
    <row r="345" spans="2:19" x14ac:dyDescent="0.25">
      <c r="B345" s="60"/>
      <c r="R345">
        <v>1093</v>
      </c>
      <c r="S345">
        <f t="shared" si="6"/>
        <v>54.215269835335704</v>
      </c>
    </row>
    <row r="346" spans="2:19" x14ac:dyDescent="0.25">
      <c r="B346" s="60"/>
      <c r="E346" s="62"/>
      <c r="F346" s="60"/>
      <c r="R346">
        <v>1094</v>
      </c>
      <c r="S346">
        <f t="shared" si="6"/>
        <v>54.555649965470664</v>
      </c>
    </row>
    <row r="347" spans="2:19" x14ac:dyDescent="0.25">
      <c r="B347" s="60"/>
      <c r="R347">
        <v>1095</v>
      </c>
      <c r="S347">
        <f t="shared" si="6"/>
        <v>54.897290406126572</v>
      </c>
    </row>
    <row r="348" spans="2:19" x14ac:dyDescent="0.25">
      <c r="B348" s="60"/>
      <c r="R348">
        <v>1096</v>
      </c>
      <c r="S348">
        <f t="shared" si="6"/>
        <v>55.240188103793976</v>
      </c>
    </row>
    <row r="349" spans="2:19" x14ac:dyDescent="0.25">
      <c r="B349" s="60"/>
      <c r="R349">
        <v>1097</v>
      </c>
      <c r="S349">
        <f t="shared" si="6"/>
        <v>55.584339925444645</v>
      </c>
    </row>
    <row r="350" spans="2:19" x14ac:dyDescent="0.25">
      <c r="B350" s="60"/>
      <c r="R350">
        <v>1098</v>
      </c>
      <c r="S350">
        <f t="shared" si="6"/>
        <v>55.929742658235483</v>
      </c>
    </row>
    <row r="351" spans="2:19" x14ac:dyDescent="0.25">
      <c r="B351" s="60"/>
      <c r="R351">
        <v>1099</v>
      </c>
      <c r="S351">
        <f t="shared" si="6"/>
        <v>56.276393009217287</v>
      </c>
    </row>
    <row r="352" spans="2:19" x14ac:dyDescent="0.25">
      <c r="B352" s="60"/>
      <c r="R352">
        <v>1100</v>
      </c>
      <c r="S352">
        <f t="shared" si="6"/>
        <v>56.624287605047819</v>
      </c>
    </row>
    <row r="353" spans="2:19" x14ac:dyDescent="0.25">
      <c r="B353" s="60"/>
      <c r="R353">
        <v>1101</v>
      </c>
      <c r="S353">
        <f t="shared" si="6"/>
        <v>56.973422991709825</v>
      </c>
    </row>
    <row r="354" spans="2:19" x14ac:dyDescent="0.25">
      <c r="B354" s="60"/>
      <c r="R354">
        <v>1102</v>
      </c>
      <c r="S354">
        <f t="shared" si="6"/>
        <v>57.323795634233633</v>
      </c>
    </row>
    <row r="355" spans="2:19" x14ac:dyDescent="0.25">
      <c r="B355" s="60"/>
      <c r="E355" s="62"/>
      <c r="F355" s="60"/>
      <c r="R355">
        <v>1103</v>
      </c>
      <c r="S355">
        <f t="shared" si="6"/>
        <v>57.675401916424271</v>
      </c>
    </row>
    <row r="356" spans="2:19" x14ac:dyDescent="0.25">
      <c r="B356" s="60"/>
      <c r="R356">
        <v>1104</v>
      </c>
      <c r="S356">
        <f t="shared" si="6"/>
        <v>58.028238140594048</v>
      </c>
    </row>
    <row r="357" spans="2:19" x14ac:dyDescent="0.25">
      <c r="B357" s="60"/>
      <c r="R357">
        <v>1105</v>
      </c>
      <c r="S357">
        <f t="shared" si="6"/>
        <v>58.382300527299314</v>
      </c>
    </row>
    <row r="358" spans="2:19" x14ac:dyDescent="0.25">
      <c r="B358" s="60"/>
      <c r="R358">
        <v>1106</v>
      </c>
      <c r="S358">
        <f t="shared" si="6"/>
        <v>58.737585215082611</v>
      </c>
    </row>
    <row r="359" spans="2:19" x14ac:dyDescent="0.25">
      <c r="B359" s="60"/>
      <c r="E359" s="62"/>
      <c r="F359" s="60"/>
      <c r="R359">
        <v>1107</v>
      </c>
      <c r="S359">
        <f t="shared" si="6"/>
        <v>59.094088260219678</v>
      </c>
    </row>
    <row r="360" spans="2:19" x14ac:dyDescent="0.25">
      <c r="B360" s="60"/>
      <c r="R360">
        <v>1108</v>
      </c>
      <c r="S360">
        <f t="shared" si="6"/>
        <v>59.451805636471434</v>
      </c>
    </row>
    <row r="361" spans="2:19" x14ac:dyDescent="0.25">
      <c r="B361" s="60"/>
      <c r="R361">
        <v>1109</v>
      </c>
      <c r="S361">
        <f t="shared" si="6"/>
        <v>59.810733234841251</v>
      </c>
    </row>
    <row r="362" spans="2:19" x14ac:dyDescent="0.25">
      <c r="B362" s="60"/>
      <c r="R362">
        <v>1110</v>
      </c>
      <c r="S362">
        <f t="shared" si="6"/>
        <v>60.170866863337103</v>
      </c>
    </row>
    <row r="363" spans="2:19" x14ac:dyDescent="0.25">
      <c r="B363" s="60"/>
      <c r="R363">
        <v>1111</v>
      </c>
      <c r="S363">
        <f t="shared" si="6"/>
        <v>60.532202246739274</v>
      </c>
    </row>
    <row r="364" spans="2:19" x14ac:dyDescent="0.25">
      <c r="B364" s="60"/>
      <c r="R364">
        <v>1112</v>
      </c>
      <c r="S364">
        <f t="shared" si="6"/>
        <v>60.894735026372928</v>
      </c>
    </row>
    <row r="365" spans="2:19" x14ac:dyDescent="0.25">
      <c r="B365" s="60"/>
      <c r="R365">
        <v>1113</v>
      </c>
      <c r="S365">
        <f t="shared" si="6"/>
        <v>61.258460759886425</v>
      </c>
    </row>
    <row r="366" spans="2:19" x14ac:dyDescent="0.25">
      <c r="B366" s="60"/>
      <c r="R366">
        <v>1114</v>
      </c>
      <c r="S366">
        <f t="shared" si="6"/>
        <v>61.62337492103461</v>
      </c>
    </row>
    <row r="367" spans="2:19" x14ac:dyDescent="0.25">
      <c r="B367" s="60"/>
      <c r="E367" s="62"/>
      <c r="F367" s="60"/>
      <c r="R367">
        <v>1115</v>
      </c>
      <c r="S367">
        <f t="shared" si="6"/>
        <v>61.989472899467835</v>
      </c>
    </row>
    <row r="368" spans="2:19" x14ac:dyDescent="0.25">
      <c r="B368" s="60"/>
      <c r="R368">
        <v>1116</v>
      </c>
      <c r="S368">
        <f t="shared" si="6"/>
        <v>62.356750000526333</v>
      </c>
    </row>
    <row r="369" spans="2:19" x14ac:dyDescent="0.25">
      <c r="B369" s="60"/>
      <c r="R369">
        <v>1117</v>
      </c>
      <c r="S369">
        <f t="shared" si="6"/>
        <v>62.725201445039964</v>
      </c>
    </row>
    <row r="370" spans="2:19" x14ac:dyDescent="0.25">
      <c r="B370" s="60"/>
      <c r="R370">
        <v>1118</v>
      </c>
      <c r="S370">
        <f t="shared" si="6"/>
        <v>63.09482236913388</v>
      </c>
    </row>
    <row r="371" spans="2:19" x14ac:dyDescent="0.25">
      <c r="B371" s="60"/>
      <c r="R371">
        <v>1119</v>
      </c>
      <c r="S371">
        <f t="shared" si="6"/>
        <v>63.465607824039537</v>
      </c>
    </row>
    <row r="372" spans="2:19" x14ac:dyDescent="0.25">
      <c r="B372" s="60"/>
      <c r="E372" s="62"/>
      <c r="F372" s="60"/>
      <c r="R372">
        <v>1120</v>
      </c>
      <c r="S372">
        <f t="shared" si="6"/>
        <v>63.837552775911547</v>
      </c>
    </row>
    <row r="373" spans="2:19" x14ac:dyDescent="0.25">
      <c r="B373" s="60"/>
      <c r="R373">
        <v>1121</v>
      </c>
      <c r="S373">
        <f t="shared" si="6"/>
        <v>64.210652105650126</v>
      </c>
    </row>
    <row r="374" spans="2:19" x14ac:dyDescent="0.25">
      <c r="B374" s="60"/>
      <c r="R374">
        <v>1122</v>
      </c>
      <c r="S374">
        <f t="shared" si="6"/>
        <v>64.584900608729498</v>
      </c>
    </row>
    <row r="375" spans="2:19" x14ac:dyDescent="0.25">
      <c r="B375" s="60"/>
      <c r="R375">
        <v>1123</v>
      </c>
      <c r="S375">
        <f t="shared" si="6"/>
        <v>64.960292995032091</v>
      </c>
    </row>
    <row r="376" spans="2:19" x14ac:dyDescent="0.25">
      <c r="B376" s="60"/>
      <c r="E376" s="62"/>
      <c r="F376" s="60"/>
      <c r="R376">
        <v>1124</v>
      </c>
      <c r="S376">
        <f t="shared" si="6"/>
        <v>65.336823888688372</v>
      </c>
    </row>
    <row r="377" spans="2:19" x14ac:dyDescent="0.25">
      <c r="B377" s="60"/>
      <c r="E377" s="62"/>
      <c r="F377" s="60"/>
      <c r="R377">
        <v>1125</v>
      </c>
      <c r="S377">
        <f t="shared" si="6"/>
        <v>65.714487827923065</v>
      </c>
    </row>
    <row r="378" spans="2:19" x14ac:dyDescent="0.25">
      <c r="B378" s="60"/>
      <c r="R378">
        <v>1126</v>
      </c>
      <c r="S378">
        <f t="shared" si="6"/>
        <v>66.09327926490694</v>
      </c>
    </row>
    <row r="379" spans="2:19" x14ac:dyDescent="0.25">
      <c r="B379" s="60"/>
      <c r="E379" s="62"/>
      <c r="F379" s="60"/>
      <c r="R379">
        <v>1127</v>
      </c>
      <c r="S379">
        <f t="shared" si="6"/>
        <v>66.47319256561498</v>
      </c>
    </row>
    <row r="380" spans="2:19" x14ac:dyDescent="0.25">
      <c r="B380" s="60"/>
      <c r="R380">
        <v>1128</v>
      </c>
      <c r="S380">
        <f t="shared" si="6"/>
        <v>66.854222009690218</v>
      </c>
    </row>
    <row r="381" spans="2:19" x14ac:dyDescent="0.25">
      <c r="B381" s="60"/>
      <c r="E381" s="62"/>
      <c r="F381" s="60"/>
      <c r="R381">
        <v>1129</v>
      </c>
      <c r="S381">
        <f t="shared" si="6"/>
        <v>67.236361790314191</v>
      </c>
    </row>
    <row r="382" spans="2:19" x14ac:dyDescent="0.25">
      <c r="B382" s="60"/>
      <c r="R382">
        <v>1130</v>
      </c>
      <c r="S382">
        <f t="shared" si="6"/>
        <v>67.619606014083232</v>
      </c>
    </row>
    <row r="383" spans="2:19" x14ac:dyDescent="0.25">
      <c r="B383" s="60"/>
      <c r="R383">
        <v>1131</v>
      </c>
      <c r="S383">
        <f t="shared" si="6"/>
        <v>68.003948700890945</v>
      </c>
    </row>
    <row r="384" spans="2:19" x14ac:dyDescent="0.25">
      <c r="B384" s="60"/>
      <c r="R384">
        <v>1132</v>
      </c>
      <c r="S384">
        <f t="shared" si="6"/>
        <v>68.389383783817394</v>
      </c>
    </row>
    <row r="385" spans="2:19" x14ac:dyDescent="0.25">
      <c r="B385" s="60"/>
      <c r="R385">
        <v>1133</v>
      </c>
      <c r="S385">
        <f t="shared" si="6"/>
        <v>68.775905109024038</v>
      </c>
    </row>
    <row r="386" spans="2:19" x14ac:dyDescent="0.25">
      <c r="B386" s="60"/>
      <c r="R386">
        <v>1134</v>
      </c>
      <c r="S386">
        <f t="shared" si="6"/>
        <v>69.163506435655407</v>
      </c>
    </row>
    <row r="387" spans="2:19" x14ac:dyDescent="0.25">
      <c r="B387" s="60"/>
      <c r="R387">
        <v>1135</v>
      </c>
      <c r="S387">
        <f t="shared" si="6"/>
        <v>69.552181435747144</v>
      </c>
    </row>
    <row r="388" spans="2:19" x14ac:dyDescent="0.25">
      <c r="B388" s="60"/>
      <c r="E388" s="62"/>
      <c r="F388" s="60"/>
      <c r="R388">
        <v>1136</v>
      </c>
      <c r="S388">
        <f t="shared" si="6"/>
        <v>69.941923694140286</v>
      </c>
    </row>
    <row r="389" spans="2:19" x14ac:dyDescent="0.25">
      <c r="B389" s="60"/>
      <c r="R389">
        <v>1137</v>
      </c>
      <c r="S389">
        <f t="shared" si="6"/>
        <v>70.332726708402362</v>
      </c>
    </row>
    <row r="390" spans="2:19" x14ac:dyDescent="0.25">
      <c r="B390" s="60"/>
      <c r="R390">
        <v>1138</v>
      </c>
      <c r="S390">
        <f t="shared" si="6"/>
        <v>70.724583888754765</v>
      </c>
    </row>
    <row r="391" spans="2:19" x14ac:dyDescent="0.25">
      <c r="B391" s="60"/>
      <c r="R391">
        <v>1139</v>
      </c>
      <c r="S391">
        <f t="shared" si="6"/>
        <v>71.117488558006954</v>
      </c>
    </row>
    <row r="392" spans="2:19" x14ac:dyDescent="0.25">
      <c r="B392" s="60"/>
      <c r="E392" s="62"/>
      <c r="F392" s="60"/>
      <c r="R392">
        <v>1140</v>
      </c>
      <c r="S392">
        <f t="shared" si="6"/>
        <v>71.511433951496912</v>
      </c>
    </row>
    <row r="393" spans="2:19" x14ac:dyDescent="0.25">
      <c r="B393" s="60"/>
      <c r="R393">
        <v>1141</v>
      </c>
      <c r="S393">
        <f t="shared" si="6"/>
        <v>71.906413217038804</v>
      </c>
    </row>
    <row r="394" spans="2:19" x14ac:dyDescent="0.25">
      <c r="B394" s="60"/>
      <c r="R394">
        <v>1142</v>
      </c>
      <c r="S394">
        <f t="shared" si="6"/>
        <v>72.302419414876923</v>
      </c>
    </row>
    <row r="395" spans="2:19" x14ac:dyDescent="0.25">
      <c r="B395" s="60"/>
      <c r="R395">
        <v>1143</v>
      </c>
      <c r="S395">
        <f t="shared" si="6"/>
        <v>72.699445517646481</v>
      </c>
    </row>
    <row r="396" spans="2:19" x14ac:dyDescent="0.25">
      <c r="B396" s="60"/>
      <c r="R396">
        <v>1144</v>
      </c>
      <c r="S396">
        <f t="shared" ref="S396:S459" si="7">_xlfn.NORM.DIST(R396,$D$4,$D$9,FALSE)*116292</f>
        <v>73.097484410341437</v>
      </c>
    </row>
    <row r="397" spans="2:19" x14ac:dyDescent="0.25">
      <c r="B397" s="60"/>
      <c r="R397">
        <v>1145</v>
      </c>
      <c r="S397">
        <f t="shared" si="7"/>
        <v>73.496528890288758</v>
      </c>
    </row>
    <row r="398" spans="2:19" x14ac:dyDescent="0.25">
      <c r="B398" s="60"/>
      <c r="R398">
        <v>1146</v>
      </c>
      <c r="S398">
        <f t="shared" si="7"/>
        <v>73.896571667130047</v>
      </c>
    </row>
    <row r="399" spans="2:19" x14ac:dyDescent="0.25">
      <c r="B399" s="60"/>
      <c r="R399">
        <v>1147</v>
      </c>
      <c r="S399">
        <f t="shared" si="7"/>
        <v>74.297605362809563</v>
      </c>
    </row>
    <row r="400" spans="2:19" x14ac:dyDescent="0.25">
      <c r="B400" s="60"/>
      <c r="R400">
        <v>1148</v>
      </c>
      <c r="S400">
        <f t="shared" si="7"/>
        <v>74.699622511569643</v>
      </c>
    </row>
    <row r="401" spans="2:19" x14ac:dyDescent="0.25">
      <c r="B401" s="60"/>
      <c r="E401" s="62"/>
      <c r="F401" s="60"/>
      <c r="R401">
        <v>1149</v>
      </c>
      <c r="S401">
        <f t="shared" si="7"/>
        <v>75.102615559952923</v>
      </c>
    </row>
    <row r="402" spans="2:19" x14ac:dyDescent="0.25">
      <c r="B402" s="60"/>
      <c r="R402">
        <v>1150</v>
      </c>
      <c r="S402">
        <f t="shared" si="7"/>
        <v>75.506576866811443</v>
      </c>
    </row>
    <row r="403" spans="2:19" x14ac:dyDescent="0.25">
      <c r="B403" s="60"/>
      <c r="R403">
        <v>1151</v>
      </c>
      <c r="S403">
        <f t="shared" si="7"/>
        <v>75.911498703323304</v>
      </c>
    </row>
    <row r="404" spans="2:19" x14ac:dyDescent="0.25">
      <c r="B404" s="60"/>
      <c r="E404" s="62"/>
      <c r="F404" s="60"/>
      <c r="R404">
        <v>1152</v>
      </c>
      <c r="S404">
        <f t="shared" si="7"/>
        <v>76.317373253015745</v>
      </c>
    </row>
    <row r="405" spans="2:19" x14ac:dyDescent="0.25">
      <c r="B405" s="60"/>
      <c r="E405" s="62"/>
      <c r="F405" s="60"/>
      <c r="R405">
        <v>1153</v>
      </c>
      <c r="S405">
        <f t="shared" si="7"/>
        <v>76.724192611796084</v>
      </c>
    </row>
    <row r="406" spans="2:19" x14ac:dyDescent="0.25">
      <c r="B406" s="60"/>
      <c r="E406" s="62"/>
      <c r="F406" s="60"/>
      <c r="R406">
        <v>1154</v>
      </c>
      <c r="S406">
        <f t="shared" si="7"/>
        <v>77.131948787989202</v>
      </c>
    </row>
    <row r="407" spans="2:19" x14ac:dyDescent="0.25">
      <c r="B407" s="60"/>
      <c r="R407">
        <v>1155</v>
      </c>
      <c r="S407">
        <f t="shared" si="7"/>
        <v>77.540633702382777</v>
      </c>
    </row>
    <row r="408" spans="2:19" x14ac:dyDescent="0.25">
      <c r="B408" s="60"/>
      <c r="R408">
        <v>1156</v>
      </c>
      <c r="S408">
        <f t="shared" si="7"/>
        <v>77.950239188279326</v>
      </c>
    </row>
    <row r="409" spans="2:19" x14ac:dyDescent="0.25">
      <c r="B409" s="60"/>
      <c r="R409">
        <v>1157</v>
      </c>
      <c r="S409">
        <f t="shared" si="7"/>
        <v>78.360756991555746</v>
      </c>
    </row>
    <row r="410" spans="2:19" x14ac:dyDescent="0.25">
      <c r="B410" s="60"/>
      <c r="R410">
        <v>1158</v>
      </c>
      <c r="S410">
        <f t="shared" si="7"/>
        <v>78.772178770730378</v>
      </c>
    </row>
    <row r="411" spans="2:19" x14ac:dyDescent="0.25">
      <c r="B411" s="60"/>
      <c r="R411">
        <v>1159</v>
      </c>
      <c r="S411">
        <f t="shared" si="7"/>
        <v>79.184496097036728</v>
      </c>
    </row>
    <row r="412" spans="2:19" x14ac:dyDescent="0.25">
      <c r="B412" s="60"/>
      <c r="R412">
        <v>1160</v>
      </c>
      <c r="S412">
        <f t="shared" si="7"/>
        <v>79.597700454505528</v>
      </c>
    </row>
    <row r="413" spans="2:19" x14ac:dyDescent="0.25">
      <c r="B413" s="60"/>
      <c r="R413">
        <v>1161</v>
      </c>
      <c r="S413">
        <f t="shared" si="7"/>
        <v>80.011783240053333</v>
      </c>
    </row>
    <row r="414" spans="2:19" x14ac:dyDescent="0.25">
      <c r="B414" s="60"/>
      <c r="R414">
        <v>1162</v>
      </c>
      <c r="S414">
        <f t="shared" si="7"/>
        <v>80.426735763579032</v>
      </c>
    </row>
    <row r="415" spans="2:19" x14ac:dyDescent="0.25">
      <c r="B415" s="60"/>
      <c r="R415">
        <v>1163</v>
      </c>
      <c r="S415">
        <f t="shared" si="7"/>
        <v>80.842549248067826</v>
      </c>
    </row>
    <row r="416" spans="2:19" x14ac:dyDescent="0.25">
      <c r="B416" s="60"/>
      <c r="R416">
        <v>1164</v>
      </c>
      <c r="S416">
        <f t="shared" si="7"/>
        <v>81.259214829702373</v>
      </c>
    </row>
    <row r="417" spans="2:19" x14ac:dyDescent="0.25">
      <c r="B417" s="60"/>
      <c r="R417">
        <v>1165</v>
      </c>
      <c r="S417">
        <f t="shared" si="7"/>
        <v>81.67672355798193</v>
      </c>
    </row>
    <row r="418" spans="2:19" x14ac:dyDescent="0.25">
      <c r="B418" s="60"/>
      <c r="R418">
        <v>1166</v>
      </c>
      <c r="S418">
        <f t="shared" si="7"/>
        <v>82.095066395848562</v>
      </c>
    </row>
    <row r="419" spans="2:19" x14ac:dyDescent="0.25">
      <c r="B419" s="60"/>
      <c r="R419">
        <v>1167</v>
      </c>
      <c r="S419">
        <f t="shared" si="7"/>
        <v>82.514234219821361</v>
      </c>
    </row>
    <row r="420" spans="2:19" x14ac:dyDescent="0.25">
      <c r="B420" s="60"/>
      <c r="R420">
        <v>1168</v>
      </c>
      <c r="S420">
        <f t="shared" si="7"/>
        <v>82.934217820137931</v>
      </c>
    </row>
    <row r="421" spans="2:19" x14ac:dyDescent="0.25">
      <c r="B421" s="60"/>
      <c r="R421">
        <v>1169</v>
      </c>
      <c r="S421">
        <f t="shared" si="7"/>
        <v>83.355007900903757</v>
      </c>
    </row>
    <row r="422" spans="2:19" x14ac:dyDescent="0.25">
      <c r="B422" s="60"/>
      <c r="R422">
        <v>1170</v>
      </c>
      <c r="S422">
        <f t="shared" si="7"/>
        <v>83.776595080249066</v>
      </c>
    </row>
    <row r="423" spans="2:19" x14ac:dyDescent="0.25">
      <c r="B423" s="60"/>
      <c r="R423">
        <v>1171</v>
      </c>
      <c r="S423">
        <f t="shared" si="7"/>
        <v>84.198969890493387</v>
      </c>
    </row>
    <row r="424" spans="2:19" x14ac:dyDescent="0.25">
      <c r="B424" s="60"/>
      <c r="R424">
        <v>1172</v>
      </c>
      <c r="S424">
        <f t="shared" si="7"/>
        <v>84.622122778318001</v>
      </c>
    </row>
    <row r="425" spans="2:19" x14ac:dyDescent="0.25">
      <c r="B425" s="60"/>
      <c r="E425" s="62"/>
      <c r="F425" s="60"/>
      <c r="R425">
        <v>1173</v>
      </c>
      <c r="S425">
        <f t="shared" si="7"/>
        <v>85.046044104945778</v>
      </c>
    </row>
    <row r="426" spans="2:19" x14ac:dyDescent="0.25">
      <c r="B426" s="60"/>
      <c r="R426">
        <v>1174</v>
      </c>
      <c r="S426">
        <f t="shared" si="7"/>
        <v>85.470724146329076</v>
      </c>
    </row>
    <row r="427" spans="2:19" x14ac:dyDescent="0.25">
      <c r="B427" s="60"/>
      <c r="R427">
        <v>1175</v>
      </c>
      <c r="S427">
        <f t="shared" si="7"/>
        <v>85.896153093345191</v>
      </c>
    </row>
    <row r="428" spans="2:19" x14ac:dyDescent="0.25">
      <c r="B428" s="60"/>
      <c r="R428">
        <v>1176</v>
      </c>
      <c r="S428">
        <f t="shared" si="7"/>
        <v>86.322321051999836</v>
      </c>
    </row>
    <row r="429" spans="2:19" x14ac:dyDescent="0.25">
      <c r="B429" s="60"/>
      <c r="R429">
        <v>1177</v>
      </c>
      <c r="S429">
        <f t="shared" si="7"/>
        <v>86.749218043638123</v>
      </c>
    </row>
    <row r="430" spans="2:19" x14ac:dyDescent="0.25">
      <c r="B430" s="60"/>
      <c r="E430" s="62"/>
      <c r="F430" s="60"/>
      <c r="R430">
        <v>1178</v>
      </c>
      <c r="S430">
        <f t="shared" si="7"/>
        <v>87.176834005163514</v>
      </c>
    </row>
    <row r="431" spans="2:19" x14ac:dyDescent="0.25">
      <c r="B431" s="60"/>
      <c r="E431" s="62"/>
      <c r="F431" s="60"/>
      <c r="R431">
        <v>1179</v>
      </c>
      <c r="S431">
        <f t="shared" si="7"/>
        <v>87.605158789264834</v>
      </c>
    </row>
    <row r="432" spans="2:19" x14ac:dyDescent="0.25">
      <c r="B432" s="60"/>
      <c r="R432">
        <v>1180</v>
      </c>
      <c r="S432">
        <f t="shared" si="7"/>
        <v>88.034182164650645</v>
      </c>
    </row>
    <row r="433" spans="2:19" x14ac:dyDescent="0.25">
      <c r="B433" s="60"/>
      <c r="R433">
        <v>1181</v>
      </c>
      <c r="S433">
        <f t="shared" si="7"/>
        <v>88.463893816292071</v>
      </c>
    </row>
    <row r="434" spans="2:19" x14ac:dyDescent="0.25">
      <c r="B434" s="60"/>
      <c r="R434">
        <v>1182</v>
      </c>
      <c r="S434">
        <f t="shared" si="7"/>
        <v>88.894283345673017</v>
      </c>
    </row>
    <row r="435" spans="2:19" x14ac:dyDescent="0.25">
      <c r="B435" s="60"/>
      <c r="R435">
        <v>1183</v>
      </c>
      <c r="S435">
        <f t="shared" si="7"/>
        <v>89.325340271048603</v>
      </c>
    </row>
    <row r="436" spans="2:19" x14ac:dyDescent="0.25">
      <c r="B436" s="60"/>
      <c r="E436" s="62"/>
      <c r="F436" s="60"/>
      <c r="R436">
        <v>1184</v>
      </c>
      <c r="S436">
        <f t="shared" si="7"/>
        <v>89.757054027711504</v>
      </c>
    </row>
    <row r="437" spans="2:19" x14ac:dyDescent="0.25">
      <c r="B437" s="60"/>
      <c r="R437">
        <v>1185</v>
      </c>
      <c r="S437">
        <f t="shared" si="7"/>
        <v>90.18941396826591</v>
      </c>
    </row>
    <row r="438" spans="2:19" x14ac:dyDescent="0.25">
      <c r="B438" s="60"/>
      <c r="R438">
        <v>1186</v>
      </c>
      <c r="S438">
        <f t="shared" si="7"/>
        <v>90.622409362909963</v>
      </c>
    </row>
    <row r="439" spans="2:19" x14ac:dyDescent="0.25">
      <c r="B439" s="60"/>
      <c r="R439">
        <v>1187</v>
      </c>
      <c r="S439">
        <f t="shared" si="7"/>
        <v>91.056029399725645</v>
      </c>
    </row>
    <row r="440" spans="2:19" x14ac:dyDescent="0.25">
      <c r="B440" s="60"/>
      <c r="R440">
        <v>1188</v>
      </c>
      <c r="S440">
        <f t="shared" si="7"/>
        <v>91.490263184976897</v>
      </c>
    </row>
    <row r="441" spans="2:19" x14ac:dyDescent="0.25">
      <c r="B441" s="60"/>
      <c r="R441">
        <v>1189</v>
      </c>
      <c r="S441">
        <f t="shared" si="7"/>
        <v>91.925099743415799</v>
      </c>
    </row>
    <row r="442" spans="2:19" x14ac:dyDescent="0.25">
      <c r="B442" s="60"/>
      <c r="R442">
        <v>1190</v>
      </c>
      <c r="S442">
        <f t="shared" si="7"/>
        <v>92.360528018596327</v>
      </c>
    </row>
    <row r="443" spans="2:19" x14ac:dyDescent="0.25">
      <c r="B443" s="60"/>
      <c r="R443">
        <v>1191</v>
      </c>
      <c r="S443">
        <f t="shared" si="7"/>
        <v>92.796536873196658</v>
      </c>
    </row>
    <row r="444" spans="2:19" x14ac:dyDescent="0.25">
      <c r="B444" s="60"/>
      <c r="E444" s="62"/>
      <c r="F444" s="60"/>
      <c r="R444">
        <v>1192</v>
      </c>
      <c r="S444">
        <f t="shared" si="7"/>
        <v>93.233115089348956</v>
      </c>
    </row>
    <row r="445" spans="2:19" x14ac:dyDescent="0.25">
      <c r="B445" s="60"/>
      <c r="R445">
        <v>1193</v>
      </c>
      <c r="S445">
        <f t="shared" si="7"/>
        <v>93.670251368977631</v>
      </c>
    </row>
    <row r="446" spans="2:19" x14ac:dyDescent="0.25">
      <c r="B446" s="60"/>
      <c r="R446">
        <v>1194</v>
      </c>
      <c r="S446">
        <f t="shared" si="7"/>
        <v>94.107934334145227</v>
      </c>
    </row>
    <row r="447" spans="2:19" x14ac:dyDescent="0.25">
      <c r="B447" s="60"/>
      <c r="R447">
        <v>1195</v>
      </c>
      <c r="S447">
        <f t="shared" si="7"/>
        <v>94.546152527406463</v>
      </c>
    </row>
    <row r="448" spans="2:19" x14ac:dyDescent="0.25">
      <c r="B448" s="60"/>
      <c r="R448">
        <v>1196</v>
      </c>
      <c r="S448">
        <f t="shared" si="7"/>
        <v>94.984894412170533</v>
      </c>
    </row>
    <row r="449" spans="2:19" x14ac:dyDescent="0.25">
      <c r="B449" s="60"/>
      <c r="R449">
        <v>1197</v>
      </c>
      <c r="S449">
        <f t="shared" si="7"/>
        <v>95.424148373070892</v>
      </c>
    </row>
    <row r="450" spans="2:19" x14ac:dyDescent="0.25">
      <c r="B450" s="60"/>
      <c r="R450">
        <v>1198</v>
      </c>
      <c r="S450">
        <f t="shared" si="7"/>
        <v>95.863902716343702</v>
      </c>
    </row>
    <row r="451" spans="2:19" x14ac:dyDescent="0.25">
      <c r="B451" s="60"/>
      <c r="R451">
        <v>1199</v>
      </c>
      <c r="S451">
        <f t="shared" si="7"/>
        <v>96.304145670213714</v>
      </c>
    </row>
    <row r="452" spans="2:19" x14ac:dyDescent="0.25">
      <c r="B452" s="60"/>
      <c r="R452">
        <v>1200</v>
      </c>
      <c r="S452">
        <f t="shared" si="7"/>
        <v>96.744865385288705</v>
      </c>
    </row>
    <row r="453" spans="2:19" x14ac:dyDescent="0.25">
      <c r="B453" s="60"/>
      <c r="R453">
        <v>1201</v>
      </c>
      <c r="S453">
        <f t="shared" si="7"/>
        <v>97.186049934961417</v>
      </c>
    </row>
    <row r="454" spans="2:19" x14ac:dyDescent="0.25">
      <c r="B454" s="60"/>
      <c r="R454">
        <v>1202</v>
      </c>
      <c r="S454">
        <f t="shared" si="7"/>
        <v>97.627687315820054</v>
      </c>
    </row>
    <row r="455" spans="2:19" x14ac:dyDescent="0.25">
      <c r="B455" s="60"/>
      <c r="R455">
        <v>1203</v>
      </c>
      <c r="S455">
        <f t="shared" si="7"/>
        <v>98.069765448066363</v>
      </c>
    </row>
    <row r="456" spans="2:19" x14ac:dyDescent="0.25">
      <c r="B456" s="60"/>
      <c r="R456">
        <v>1204</v>
      </c>
      <c r="S456">
        <f t="shared" si="7"/>
        <v>98.512272175941945</v>
      </c>
    </row>
    <row r="457" spans="2:19" x14ac:dyDescent="0.25">
      <c r="B457" s="60"/>
      <c r="E457" s="62"/>
      <c r="F457" s="60"/>
      <c r="R457">
        <v>1205</v>
      </c>
      <c r="S457">
        <f t="shared" si="7"/>
        <v>98.955195268162583</v>
      </c>
    </row>
    <row r="458" spans="2:19" x14ac:dyDescent="0.25">
      <c r="B458" s="60"/>
      <c r="R458">
        <v>1206</v>
      </c>
      <c r="S458">
        <f t="shared" si="7"/>
        <v>99.398522418360386</v>
      </c>
    </row>
    <row r="459" spans="2:19" x14ac:dyDescent="0.25">
      <c r="B459" s="60"/>
      <c r="R459">
        <v>1207</v>
      </c>
      <c r="S459">
        <f t="shared" si="7"/>
        <v>99.842241245534339</v>
      </c>
    </row>
    <row r="460" spans="2:19" x14ac:dyDescent="0.25">
      <c r="B460" s="60"/>
      <c r="E460" s="62"/>
      <c r="F460" s="60"/>
      <c r="R460">
        <v>1208</v>
      </c>
      <c r="S460">
        <f t="shared" ref="S460:S523" si="8">_xlfn.NORM.DIST(R460,$D$4,$D$9,FALSE)*116292</f>
        <v>100.28633929450827</v>
      </c>
    </row>
    <row r="461" spans="2:19" x14ac:dyDescent="0.25">
      <c r="B461" s="60"/>
      <c r="R461">
        <v>1209</v>
      </c>
      <c r="S461">
        <f t="shared" si="8"/>
        <v>100.73080403639739</v>
      </c>
    </row>
    <row r="462" spans="2:19" x14ac:dyDescent="0.25">
      <c r="B462" s="60"/>
      <c r="R462">
        <v>1210</v>
      </c>
      <c r="S462">
        <f t="shared" si="8"/>
        <v>101.17562286908246</v>
      </c>
    </row>
    <row r="463" spans="2:19" x14ac:dyDescent="0.25">
      <c r="B463" s="60"/>
      <c r="R463">
        <v>1211</v>
      </c>
      <c r="S463">
        <f t="shared" si="8"/>
        <v>101.6207831176918</v>
      </c>
    </row>
    <row r="464" spans="2:19" x14ac:dyDescent="0.25">
      <c r="B464" s="60"/>
      <c r="R464">
        <v>1212</v>
      </c>
      <c r="S464">
        <f t="shared" si="8"/>
        <v>102.06627203509179</v>
      </c>
    </row>
    <row r="465" spans="2:19" x14ac:dyDescent="0.25">
      <c r="B465" s="60"/>
      <c r="R465">
        <v>1213</v>
      </c>
      <c r="S465">
        <f t="shared" si="8"/>
        <v>102.51207680238477</v>
      </c>
    </row>
    <row r="466" spans="2:19" x14ac:dyDescent="0.25">
      <c r="B466" s="60"/>
      <c r="R466">
        <v>1214</v>
      </c>
      <c r="S466">
        <f t="shared" si="8"/>
        <v>102.95818452941504</v>
      </c>
    </row>
    <row r="467" spans="2:19" x14ac:dyDescent="0.25">
      <c r="B467" s="60"/>
      <c r="R467">
        <v>1215</v>
      </c>
      <c r="S467">
        <f t="shared" si="8"/>
        <v>103.40458225528302</v>
      </c>
    </row>
    <row r="468" spans="2:19" x14ac:dyDescent="0.25">
      <c r="B468" s="60"/>
      <c r="E468" s="62"/>
      <c r="F468" s="60"/>
      <c r="R468">
        <v>1216</v>
      </c>
      <c r="S468">
        <f t="shared" si="8"/>
        <v>103.8512569488669</v>
      </c>
    </row>
    <row r="469" spans="2:19" x14ac:dyDescent="0.25">
      <c r="B469" s="60"/>
      <c r="R469">
        <v>1217</v>
      </c>
      <c r="S469">
        <f t="shared" si="8"/>
        <v>104.29819550935257</v>
      </c>
    </row>
    <row r="470" spans="2:19" x14ac:dyDescent="0.25">
      <c r="B470" s="60"/>
      <c r="R470">
        <v>1218</v>
      </c>
      <c r="S470">
        <f t="shared" si="8"/>
        <v>104.74538476677102</v>
      </c>
    </row>
    <row r="471" spans="2:19" x14ac:dyDescent="0.25">
      <c r="B471" s="60"/>
      <c r="E471" s="62"/>
      <c r="F471" s="60"/>
      <c r="R471">
        <v>1219</v>
      </c>
      <c r="S471">
        <f t="shared" si="8"/>
        <v>105.19281148254402</v>
      </c>
    </row>
    <row r="472" spans="2:19" x14ac:dyDescent="0.25">
      <c r="B472" s="60"/>
      <c r="R472">
        <v>1220</v>
      </c>
      <c r="S472">
        <f t="shared" si="8"/>
        <v>105.64046235003725</v>
      </c>
    </row>
    <row r="473" spans="2:19" x14ac:dyDescent="0.25">
      <c r="B473" s="60"/>
      <c r="R473">
        <v>1221</v>
      </c>
      <c r="S473">
        <f t="shared" si="8"/>
        <v>106.08832399512147</v>
      </c>
    </row>
    <row r="474" spans="2:19" x14ac:dyDescent="0.25">
      <c r="B474" s="60"/>
      <c r="R474">
        <v>1222</v>
      </c>
      <c r="S474">
        <f t="shared" si="8"/>
        <v>106.53638297674159</v>
      </c>
    </row>
    <row r="475" spans="2:19" x14ac:dyDescent="0.25">
      <c r="B475" s="60"/>
      <c r="R475">
        <v>1223</v>
      </c>
      <c r="S475">
        <f t="shared" si="8"/>
        <v>106.98462578749297</v>
      </c>
    </row>
    <row r="476" spans="2:19" x14ac:dyDescent="0.25">
      <c r="B476" s="60"/>
      <c r="R476">
        <v>1224</v>
      </c>
      <c r="S476">
        <f t="shared" si="8"/>
        <v>107.43303885420625</v>
      </c>
    </row>
    <row r="477" spans="2:19" x14ac:dyDescent="0.25">
      <c r="B477" s="60"/>
      <c r="R477">
        <v>1225</v>
      </c>
      <c r="S477">
        <f t="shared" si="8"/>
        <v>107.8816085385392</v>
      </c>
    </row>
    <row r="478" spans="2:19" x14ac:dyDescent="0.25">
      <c r="B478" s="60"/>
      <c r="R478">
        <v>1226</v>
      </c>
      <c r="S478">
        <f t="shared" si="8"/>
        <v>108.33032113757677</v>
      </c>
    </row>
    <row r="479" spans="2:19" x14ac:dyDescent="0.25">
      <c r="B479" s="60"/>
      <c r="E479" s="62"/>
      <c r="F479" s="60"/>
      <c r="R479">
        <v>1227</v>
      </c>
      <c r="S479">
        <f t="shared" si="8"/>
        <v>108.77916288443853</v>
      </c>
    </row>
    <row r="480" spans="2:19" x14ac:dyDescent="0.25">
      <c r="B480" s="60"/>
      <c r="R480">
        <v>1228</v>
      </c>
      <c r="S480">
        <f t="shared" si="8"/>
        <v>109.22811994889379</v>
      </c>
    </row>
    <row r="481" spans="2:19" x14ac:dyDescent="0.25">
      <c r="B481" s="60"/>
      <c r="R481">
        <v>1229</v>
      </c>
      <c r="S481">
        <f t="shared" si="8"/>
        <v>109.67717843798459</v>
      </c>
    </row>
    <row r="482" spans="2:19" x14ac:dyDescent="0.25">
      <c r="B482" s="60"/>
      <c r="R482">
        <v>1230</v>
      </c>
      <c r="S482">
        <f t="shared" si="8"/>
        <v>110.12632439665592</v>
      </c>
    </row>
    <row r="483" spans="2:19" x14ac:dyDescent="0.25">
      <c r="B483" s="60"/>
      <c r="E483" s="62"/>
      <c r="F483" s="60"/>
      <c r="R483">
        <v>1231</v>
      </c>
      <c r="S483">
        <f t="shared" si="8"/>
        <v>110.57554380839372</v>
      </c>
    </row>
    <row r="484" spans="2:19" x14ac:dyDescent="0.25">
      <c r="B484" s="60"/>
      <c r="R484">
        <v>1232</v>
      </c>
      <c r="S484">
        <f t="shared" si="8"/>
        <v>111.02482259587042</v>
      </c>
    </row>
    <row r="485" spans="2:19" x14ac:dyDescent="0.25">
      <c r="B485" s="60"/>
      <c r="E485" s="62"/>
      <c r="F485" s="60"/>
      <c r="R485">
        <v>1233</v>
      </c>
      <c r="S485">
        <f t="shared" si="8"/>
        <v>111.47414662159795</v>
      </c>
    </row>
    <row r="486" spans="2:19" x14ac:dyDescent="0.25">
      <c r="B486" s="60"/>
      <c r="R486">
        <v>1234</v>
      </c>
      <c r="S486">
        <f t="shared" si="8"/>
        <v>111.92350168858809</v>
      </c>
    </row>
    <row r="487" spans="2:19" x14ac:dyDescent="0.25">
      <c r="B487" s="60"/>
      <c r="R487">
        <v>1235</v>
      </c>
      <c r="S487">
        <f t="shared" si="8"/>
        <v>112.37287354102057</v>
      </c>
    </row>
    <row r="488" spans="2:19" x14ac:dyDescent="0.25">
      <c r="B488" s="60"/>
      <c r="R488">
        <v>1236</v>
      </c>
      <c r="S488">
        <f t="shared" si="8"/>
        <v>112.82224786491825</v>
      </c>
    </row>
    <row r="489" spans="2:19" x14ac:dyDescent="0.25">
      <c r="B489" s="60"/>
      <c r="R489">
        <v>1237</v>
      </c>
      <c r="S489">
        <f t="shared" si="8"/>
        <v>113.27161028882981</v>
      </c>
    </row>
    <row r="490" spans="2:19" x14ac:dyDescent="0.25">
      <c r="B490" s="60"/>
      <c r="R490">
        <v>1238</v>
      </c>
      <c r="S490">
        <f t="shared" si="8"/>
        <v>113.72094638451982</v>
      </c>
    </row>
    <row r="491" spans="2:19" x14ac:dyDescent="0.25">
      <c r="B491" s="60"/>
      <c r="R491">
        <v>1239</v>
      </c>
      <c r="S491">
        <f t="shared" si="8"/>
        <v>114.17024166766608</v>
      </c>
    </row>
    <row r="492" spans="2:19" x14ac:dyDescent="0.25">
      <c r="B492" s="60"/>
      <c r="R492">
        <v>1240</v>
      </c>
      <c r="S492">
        <f t="shared" si="8"/>
        <v>114.61948159856415</v>
      </c>
    </row>
    <row r="493" spans="2:19" x14ac:dyDescent="0.25">
      <c r="B493" s="60"/>
      <c r="R493">
        <v>1241</v>
      </c>
      <c r="S493">
        <f t="shared" si="8"/>
        <v>115.06865158283902</v>
      </c>
    </row>
    <row r="494" spans="2:19" x14ac:dyDescent="0.25">
      <c r="B494" s="60"/>
      <c r="E494" s="62"/>
      <c r="F494" s="60"/>
      <c r="R494">
        <v>1242</v>
      </c>
      <c r="S494">
        <f t="shared" si="8"/>
        <v>115.51773697216439</v>
      </c>
    </row>
    <row r="495" spans="2:19" x14ac:dyDescent="0.25">
      <c r="B495" s="60"/>
      <c r="R495">
        <v>1243</v>
      </c>
      <c r="S495">
        <f t="shared" si="8"/>
        <v>115.96672306498846</v>
      </c>
    </row>
    <row r="496" spans="2:19" x14ac:dyDescent="0.25">
      <c r="B496" s="60"/>
      <c r="R496">
        <v>1244</v>
      </c>
      <c r="S496">
        <f t="shared" si="8"/>
        <v>116.41559510726742</v>
      </c>
    </row>
    <row r="497" spans="2:19" x14ac:dyDescent="0.25">
      <c r="B497" s="60"/>
      <c r="E497" s="62"/>
      <c r="F497" s="60"/>
      <c r="R497">
        <v>1245</v>
      </c>
      <c r="S497">
        <f t="shared" si="8"/>
        <v>116.86433829320548</v>
      </c>
    </row>
    <row r="498" spans="2:19" x14ac:dyDescent="0.25">
      <c r="B498" s="60"/>
      <c r="E498" s="62"/>
      <c r="F498" s="60"/>
      <c r="R498">
        <v>1246</v>
      </c>
      <c r="S498">
        <f t="shared" si="8"/>
        <v>117.31293776600235</v>
      </c>
    </row>
    <row r="499" spans="2:19" x14ac:dyDescent="0.25">
      <c r="B499" s="60"/>
      <c r="R499">
        <v>1247</v>
      </c>
      <c r="S499">
        <f t="shared" si="8"/>
        <v>117.76137861860732</v>
      </c>
    </row>
    <row r="500" spans="2:19" x14ac:dyDescent="0.25">
      <c r="B500" s="60"/>
      <c r="R500">
        <v>1248</v>
      </c>
      <c r="S500">
        <f t="shared" si="8"/>
        <v>118.20964589448064</v>
      </c>
    </row>
    <row r="501" spans="2:19" x14ac:dyDescent="0.25">
      <c r="B501" s="60"/>
      <c r="E501" s="62"/>
      <c r="F501" s="60"/>
      <c r="R501">
        <v>1249</v>
      </c>
      <c r="S501">
        <f t="shared" si="8"/>
        <v>118.65772458836121</v>
      </c>
    </row>
    <row r="502" spans="2:19" x14ac:dyDescent="0.25">
      <c r="B502" s="60"/>
      <c r="R502">
        <v>1250</v>
      </c>
      <c r="S502">
        <f t="shared" si="8"/>
        <v>119.10559964704186</v>
      </c>
    </row>
    <row r="503" spans="2:19" x14ac:dyDescent="0.25">
      <c r="B503" s="60"/>
      <c r="R503">
        <v>1251</v>
      </c>
      <c r="S503">
        <f t="shared" si="8"/>
        <v>119.55325597015066</v>
      </c>
    </row>
    <row r="504" spans="2:19" x14ac:dyDescent="0.25">
      <c r="B504" s="60"/>
      <c r="R504">
        <v>1252</v>
      </c>
      <c r="S504">
        <f t="shared" si="8"/>
        <v>120.00067841093966</v>
      </c>
    </row>
    <row r="505" spans="2:19" x14ac:dyDescent="0.25">
      <c r="B505" s="60"/>
      <c r="R505">
        <v>1253</v>
      </c>
      <c r="S505">
        <f t="shared" si="8"/>
        <v>120.44785177707953</v>
      </c>
    </row>
    <row r="506" spans="2:19" x14ac:dyDescent="0.25">
      <c r="B506" s="60"/>
      <c r="E506" s="62"/>
      <c r="F506" s="60"/>
      <c r="R506">
        <v>1254</v>
      </c>
      <c r="S506">
        <f t="shared" si="8"/>
        <v>120.89476083146157</v>
      </c>
    </row>
    <row r="507" spans="2:19" x14ac:dyDescent="0.25">
      <c r="B507" s="60"/>
      <c r="R507">
        <v>1255</v>
      </c>
      <c r="S507">
        <f t="shared" si="8"/>
        <v>121.34139029300576</v>
      </c>
    </row>
    <row r="508" spans="2:19" x14ac:dyDescent="0.25">
      <c r="B508" s="60"/>
      <c r="R508">
        <v>1256</v>
      </c>
      <c r="S508">
        <f t="shared" si="8"/>
        <v>121.78772483747571</v>
      </c>
    </row>
    <row r="509" spans="2:19" x14ac:dyDescent="0.25">
      <c r="B509" s="60"/>
      <c r="R509">
        <v>1257</v>
      </c>
      <c r="S509">
        <f t="shared" si="8"/>
        <v>122.23374909829987</v>
      </c>
    </row>
    <row r="510" spans="2:19" x14ac:dyDescent="0.25">
      <c r="B510" s="60"/>
      <c r="E510" s="62"/>
      <c r="F510" s="60"/>
      <c r="R510">
        <v>1258</v>
      </c>
      <c r="S510">
        <f t="shared" si="8"/>
        <v>122.67944766739907</v>
      </c>
    </row>
    <row r="511" spans="2:19" x14ac:dyDescent="0.25">
      <c r="B511" s="60"/>
      <c r="R511">
        <v>1259</v>
      </c>
      <c r="S511">
        <f t="shared" si="8"/>
        <v>123.12480509602082</v>
      </c>
    </row>
    <row r="512" spans="2:19" x14ac:dyDescent="0.25">
      <c r="B512" s="60"/>
      <c r="E512" s="62"/>
      <c r="F512" s="60"/>
      <c r="R512">
        <v>1260</v>
      </c>
      <c r="S512">
        <f t="shared" si="8"/>
        <v>123.56980589557929</v>
      </c>
    </row>
    <row r="513" spans="2:19" x14ac:dyDescent="0.25">
      <c r="B513" s="60"/>
      <c r="R513">
        <v>1261</v>
      </c>
      <c r="S513">
        <f t="shared" si="8"/>
        <v>124.0144345385022</v>
      </c>
    </row>
    <row r="514" spans="2:19" x14ac:dyDescent="0.25">
      <c r="B514" s="60"/>
      <c r="R514">
        <v>1262</v>
      </c>
      <c r="S514">
        <f t="shared" si="8"/>
        <v>124.45867545908338</v>
      </c>
    </row>
    <row r="515" spans="2:19" x14ac:dyDescent="0.25">
      <c r="B515" s="60"/>
      <c r="E515" s="62"/>
      <c r="F515" s="60"/>
      <c r="R515">
        <v>1263</v>
      </c>
      <c r="S515">
        <f t="shared" si="8"/>
        <v>124.90251305434167</v>
      </c>
    </row>
    <row r="516" spans="2:19" x14ac:dyDescent="0.25">
      <c r="B516" s="60"/>
      <c r="R516">
        <v>1264</v>
      </c>
      <c r="S516">
        <f t="shared" si="8"/>
        <v>125.34593168488598</v>
      </c>
    </row>
    <row r="517" spans="2:19" x14ac:dyDescent="0.25">
      <c r="B517" s="60"/>
      <c r="R517">
        <v>1265</v>
      </c>
      <c r="S517">
        <f t="shared" si="8"/>
        <v>125.78891567578616</v>
      </c>
    </row>
    <row r="518" spans="2:19" x14ac:dyDescent="0.25">
      <c r="B518" s="60"/>
      <c r="E518" s="62"/>
      <c r="F518" s="60"/>
      <c r="R518">
        <v>1266</v>
      </c>
      <c r="S518">
        <f t="shared" si="8"/>
        <v>126.23144931744987</v>
      </c>
    </row>
    <row r="519" spans="2:19" x14ac:dyDescent="0.25">
      <c r="B519" s="60"/>
      <c r="R519">
        <v>1267</v>
      </c>
      <c r="S519">
        <f t="shared" si="8"/>
        <v>126.67351686650544</v>
      </c>
    </row>
    <row r="520" spans="2:19" x14ac:dyDescent="0.25">
      <c r="B520" s="60"/>
      <c r="R520">
        <v>1268</v>
      </c>
      <c r="S520">
        <f t="shared" si="8"/>
        <v>127.11510254669035</v>
      </c>
    </row>
    <row r="521" spans="2:19" x14ac:dyDescent="0.25">
      <c r="B521" s="60"/>
      <c r="R521">
        <v>1269</v>
      </c>
      <c r="S521">
        <f t="shared" si="8"/>
        <v>127.55619054974562</v>
      </c>
    </row>
    <row r="522" spans="2:19" x14ac:dyDescent="0.25">
      <c r="B522" s="60"/>
      <c r="R522">
        <v>1270</v>
      </c>
      <c r="S522">
        <f t="shared" si="8"/>
        <v>127.99676503631588</v>
      </c>
    </row>
    <row r="523" spans="2:19" x14ac:dyDescent="0.25">
      <c r="B523" s="60"/>
      <c r="R523">
        <v>1271</v>
      </c>
      <c r="S523">
        <f t="shared" si="8"/>
        <v>128.43681013685489</v>
      </c>
    </row>
    <row r="524" spans="2:19" x14ac:dyDescent="0.25">
      <c r="B524" s="60"/>
      <c r="R524">
        <v>1272</v>
      </c>
      <c r="S524">
        <f t="shared" ref="S524:S587" si="9">_xlfn.NORM.DIST(R524,$D$4,$D$9,FALSE)*116292</f>
        <v>128.87630995253684</v>
      </c>
    </row>
    <row r="525" spans="2:19" x14ac:dyDescent="0.25">
      <c r="B525" s="60"/>
      <c r="R525">
        <v>1273</v>
      </c>
      <c r="S525">
        <f t="shared" si="9"/>
        <v>129.31524855617303</v>
      </c>
    </row>
    <row r="526" spans="2:19" x14ac:dyDescent="0.25">
      <c r="B526" s="60"/>
      <c r="R526">
        <v>1274</v>
      </c>
      <c r="S526">
        <f t="shared" si="9"/>
        <v>129.75360999313372</v>
      </c>
    </row>
    <row r="527" spans="2:19" x14ac:dyDescent="0.25">
      <c r="B527" s="60"/>
      <c r="R527">
        <v>1275</v>
      </c>
      <c r="S527">
        <f t="shared" si="9"/>
        <v>130.19137828227591</v>
      </c>
    </row>
    <row r="528" spans="2:19" x14ac:dyDescent="0.25">
      <c r="B528" s="60"/>
      <c r="R528">
        <v>1276</v>
      </c>
      <c r="S528">
        <f t="shared" si="9"/>
        <v>130.62853741687579</v>
      </c>
    </row>
    <row r="529" spans="2:19" x14ac:dyDescent="0.25">
      <c r="B529" s="60"/>
      <c r="R529">
        <v>1277</v>
      </c>
      <c r="S529">
        <f t="shared" si="9"/>
        <v>131.06507136556672</v>
      </c>
    </row>
    <row r="530" spans="2:19" x14ac:dyDescent="0.25">
      <c r="B530" s="60"/>
      <c r="R530">
        <v>1278</v>
      </c>
      <c r="S530">
        <f t="shared" si="9"/>
        <v>131.50096407328223</v>
      </c>
    </row>
    <row r="531" spans="2:19" x14ac:dyDescent="0.25">
      <c r="B531" s="60"/>
      <c r="R531">
        <v>1279</v>
      </c>
      <c r="S531">
        <f t="shared" si="9"/>
        <v>131.93619946220412</v>
      </c>
    </row>
    <row r="532" spans="2:19" x14ac:dyDescent="0.25">
      <c r="B532" s="60"/>
      <c r="R532">
        <v>1280</v>
      </c>
      <c r="S532">
        <f t="shared" si="9"/>
        <v>132.37076143271551</v>
      </c>
    </row>
    <row r="533" spans="2:19" x14ac:dyDescent="0.25">
      <c r="B533" s="60"/>
      <c r="R533">
        <v>1281</v>
      </c>
      <c r="S533">
        <f t="shared" si="9"/>
        <v>132.80463386435878</v>
      </c>
    </row>
    <row r="534" spans="2:19" x14ac:dyDescent="0.25">
      <c r="B534" s="60"/>
      <c r="E534" s="62"/>
      <c r="F534" s="60"/>
      <c r="R534">
        <v>1282</v>
      </c>
      <c r="S534">
        <f t="shared" si="9"/>
        <v>133.23780061679847</v>
      </c>
    </row>
    <row r="535" spans="2:19" x14ac:dyDescent="0.25">
      <c r="B535" s="60"/>
      <c r="R535">
        <v>1283</v>
      </c>
      <c r="S535">
        <f t="shared" si="9"/>
        <v>133.67024553078863</v>
      </c>
    </row>
    <row r="536" spans="2:19" x14ac:dyDescent="0.25">
      <c r="B536" s="60"/>
      <c r="R536">
        <v>1284</v>
      </c>
      <c r="S536">
        <f t="shared" si="9"/>
        <v>134.10195242914531</v>
      </c>
    </row>
    <row r="537" spans="2:19" x14ac:dyDescent="0.25">
      <c r="B537" s="60"/>
      <c r="R537">
        <v>1285</v>
      </c>
      <c r="S537">
        <f t="shared" si="9"/>
        <v>134.53290511772312</v>
      </c>
    </row>
    <row r="538" spans="2:19" x14ac:dyDescent="0.25">
      <c r="B538" s="60"/>
      <c r="E538" s="62"/>
      <c r="F538" s="60"/>
      <c r="R538">
        <v>1286</v>
      </c>
      <c r="S538">
        <f t="shared" si="9"/>
        <v>134.96308738639675</v>
      </c>
    </row>
    <row r="539" spans="2:19" x14ac:dyDescent="0.25">
      <c r="B539" s="60"/>
      <c r="R539">
        <v>1287</v>
      </c>
      <c r="S539">
        <f t="shared" si="9"/>
        <v>135.39248301004667</v>
      </c>
    </row>
    <row r="540" spans="2:19" x14ac:dyDescent="0.25">
      <c r="B540" s="60"/>
      <c r="R540">
        <v>1288</v>
      </c>
      <c r="S540">
        <f t="shared" si="9"/>
        <v>135.82107574954935</v>
      </c>
    </row>
    <row r="541" spans="2:19" x14ac:dyDescent="0.25">
      <c r="B541" s="60"/>
      <c r="R541">
        <v>1289</v>
      </c>
      <c r="S541">
        <f t="shared" si="9"/>
        <v>136.24884935277146</v>
      </c>
    </row>
    <row r="542" spans="2:19" x14ac:dyDescent="0.25">
      <c r="B542" s="60"/>
      <c r="R542">
        <v>1290</v>
      </c>
      <c r="S542">
        <f t="shared" si="9"/>
        <v>136.67578755556877</v>
      </c>
    </row>
    <row r="543" spans="2:19" x14ac:dyDescent="0.25">
      <c r="B543" s="60"/>
      <c r="R543">
        <v>1291</v>
      </c>
      <c r="S543">
        <f t="shared" si="9"/>
        <v>137.10187408278875</v>
      </c>
    </row>
    <row r="544" spans="2:19" x14ac:dyDescent="0.25">
      <c r="B544" s="60"/>
      <c r="R544">
        <v>1292</v>
      </c>
      <c r="S544">
        <f t="shared" si="9"/>
        <v>137.52709264927731</v>
      </c>
    </row>
    <row r="545" spans="2:19" x14ac:dyDescent="0.25">
      <c r="B545" s="60"/>
      <c r="E545" s="62"/>
      <c r="F545" s="60"/>
      <c r="R545">
        <v>1293</v>
      </c>
      <c r="S545">
        <f t="shared" si="9"/>
        <v>137.95142696088953</v>
      </c>
    </row>
    <row r="546" spans="2:19" x14ac:dyDescent="0.25">
      <c r="B546" s="60"/>
      <c r="R546">
        <v>1294</v>
      </c>
      <c r="S546">
        <f t="shared" si="9"/>
        <v>138.37486071550418</v>
      </c>
    </row>
    <row r="547" spans="2:19" x14ac:dyDescent="0.25">
      <c r="B547" s="60"/>
      <c r="R547">
        <v>1295</v>
      </c>
      <c r="S547">
        <f t="shared" si="9"/>
        <v>138.79737760404214</v>
      </c>
    </row>
    <row r="548" spans="2:19" x14ac:dyDescent="0.25">
      <c r="B548" s="60"/>
      <c r="R548">
        <v>1296</v>
      </c>
      <c r="S548">
        <f t="shared" si="9"/>
        <v>139.21896131148841</v>
      </c>
    </row>
    <row r="549" spans="2:19" x14ac:dyDescent="0.25">
      <c r="B549" s="60"/>
      <c r="R549">
        <v>1297</v>
      </c>
      <c r="S549">
        <f t="shared" si="9"/>
        <v>139.63959551791771</v>
      </c>
    </row>
    <row r="550" spans="2:19" x14ac:dyDescent="0.25">
      <c r="B550" s="60"/>
      <c r="R550">
        <v>1298</v>
      </c>
      <c r="S550">
        <f t="shared" si="9"/>
        <v>140.05926389952364</v>
      </c>
    </row>
    <row r="551" spans="2:19" x14ac:dyDescent="0.25">
      <c r="B551" s="60"/>
      <c r="R551">
        <v>1299</v>
      </c>
      <c r="S551">
        <f t="shared" si="9"/>
        <v>140.47795012965136</v>
      </c>
    </row>
    <row r="552" spans="2:19" x14ac:dyDescent="0.25">
      <c r="B552" s="60"/>
      <c r="E552" s="62"/>
      <c r="F552" s="60"/>
      <c r="R552">
        <v>1300</v>
      </c>
      <c r="S552">
        <f t="shared" si="9"/>
        <v>140.89563787983332</v>
      </c>
    </row>
    <row r="553" spans="2:19" x14ac:dyDescent="0.25">
      <c r="B553" s="60"/>
      <c r="R553">
        <v>1301</v>
      </c>
      <c r="S553">
        <f t="shared" si="9"/>
        <v>141.31231082082863</v>
      </c>
    </row>
    <row r="554" spans="2:19" x14ac:dyDescent="0.25">
      <c r="B554" s="60"/>
      <c r="R554">
        <v>1302</v>
      </c>
      <c r="S554">
        <f t="shared" si="9"/>
        <v>141.72795262366529</v>
      </c>
    </row>
    <row r="555" spans="2:19" x14ac:dyDescent="0.25">
      <c r="B555" s="60"/>
      <c r="R555">
        <v>1303</v>
      </c>
      <c r="S555">
        <f t="shared" si="9"/>
        <v>142.14254696068554</v>
      </c>
    </row>
    <row r="556" spans="2:19" x14ac:dyDescent="0.25">
      <c r="B556" s="60"/>
      <c r="R556">
        <v>1304</v>
      </c>
      <c r="S556">
        <f t="shared" si="9"/>
        <v>142.55607750659436</v>
      </c>
    </row>
    <row r="557" spans="2:19" x14ac:dyDescent="0.25">
      <c r="B557" s="60"/>
      <c r="R557">
        <v>1305</v>
      </c>
      <c r="S557">
        <f t="shared" si="9"/>
        <v>142.96852793951061</v>
      </c>
    </row>
    <row r="558" spans="2:19" x14ac:dyDescent="0.25">
      <c r="B558" s="60"/>
      <c r="E558" s="62"/>
      <c r="F558" s="60"/>
      <c r="R558">
        <v>1306</v>
      </c>
      <c r="S558">
        <f t="shared" si="9"/>
        <v>143.37988194202126</v>
      </c>
    </row>
    <row r="559" spans="2:19" x14ac:dyDescent="0.25">
      <c r="B559" s="60"/>
      <c r="R559">
        <v>1307</v>
      </c>
      <c r="S559">
        <f t="shared" si="9"/>
        <v>143.79012320223791</v>
      </c>
    </row>
    <row r="560" spans="2:19" x14ac:dyDescent="0.25">
      <c r="B560" s="60"/>
      <c r="R560">
        <v>1308</v>
      </c>
      <c r="S560">
        <f t="shared" si="9"/>
        <v>144.19923541485639</v>
      </c>
    </row>
    <row r="561" spans="2:19" x14ac:dyDescent="0.25">
      <c r="B561" s="60"/>
      <c r="R561">
        <v>1309</v>
      </c>
      <c r="S561">
        <f t="shared" si="9"/>
        <v>144.60720228221848</v>
      </c>
    </row>
    <row r="562" spans="2:19" x14ac:dyDescent="0.25">
      <c r="B562" s="60"/>
      <c r="R562">
        <v>1310</v>
      </c>
      <c r="S562">
        <f t="shared" si="9"/>
        <v>145.01400751537625</v>
      </c>
    </row>
    <row r="563" spans="2:19" x14ac:dyDescent="0.25">
      <c r="B563" s="60"/>
      <c r="R563">
        <v>1311</v>
      </c>
      <c r="S563">
        <f t="shared" si="9"/>
        <v>145.41963483515875</v>
      </c>
    </row>
    <row r="564" spans="2:19" x14ac:dyDescent="0.25">
      <c r="B564" s="60"/>
      <c r="R564">
        <v>1312</v>
      </c>
      <c r="S564">
        <f t="shared" si="9"/>
        <v>145.82406797324074</v>
      </c>
    </row>
    <row r="565" spans="2:19" x14ac:dyDescent="0.25">
      <c r="B565" s="60"/>
      <c r="R565">
        <v>1313</v>
      </c>
      <c r="S565">
        <f t="shared" si="9"/>
        <v>146.22729067321384</v>
      </c>
    </row>
    <row r="566" spans="2:19" x14ac:dyDescent="0.25">
      <c r="B566" s="60"/>
      <c r="R566">
        <v>1314</v>
      </c>
      <c r="S566">
        <f t="shared" si="9"/>
        <v>146.62928669165919</v>
      </c>
    </row>
    <row r="567" spans="2:19" x14ac:dyDescent="0.25">
      <c r="B567" s="60"/>
      <c r="R567">
        <v>1315</v>
      </c>
      <c r="S567">
        <f t="shared" si="9"/>
        <v>147.03003979922295</v>
      </c>
    </row>
    <row r="568" spans="2:19" x14ac:dyDescent="0.25">
      <c r="B568" s="60"/>
      <c r="R568">
        <v>1316</v>
      </c>
      <c r="S568">
        <f t="shared" si="9"/>
        <v>147.42953378169256</v>
      </c>
    </row>
    <row r="569" spans="2:19" x14ac:dyDescent="0.25">
      <c r="B569" s="60"/>
      <c r="R569">
        <v>1317</v>
      </c>
      <c r="S569">
        <f t="shared" si="9"/>
        <v>147.82775244107557</v>
      </c>
    </row>
    <row r="570" spans="2:19" x14ac:dyDescent="0.25">
      <c r="B570" s="60"/>
      <c r="R570">
        <v>1318</v>
      </c>
      <c r="S570">
        <f t="shared" si="9"/>
        <v>148.22467959667975</v>
      </c>
    </row>
    <row r="571" spans="2:19" x14ac:dyDescent="0.25">
      <c r="B571" s="60"/>
      <c r="R571">
        <v>1319</v>
      </c>
      <c r="S571">
        <f t="shared" si="9"/>
        <v>148.62029908619476</v>
      </c>
    </row>
    <row r="572" spans="2:19" x14ac:dyDescent="0.25">
      <c r="B572" s="60"/>
      <c r="E572" s="62"/>
      <c r="F572" s="60"/>
      <c r="R572">
        <v>1320</v>
      </c>
      <c r="S572">
        <f t="shared" si="9"/>
        <v>149.01459476677536</v>
      </c>
    </row>
    <row r="573" spans="2:19" x14ac:dyDescent="0.25">
      <c r="B573" s="60"/>
      <c r="R573">
        <v>1321</v>
      </c>
      <c r="S573">
        <f t="shared" si="9"/>
        <v>149.40755051612592</v>
      </c>
    </row>
    <row r="574" spans="2:19" x14ac:dyDescent="0.25">
      <c r="B574" s="60"/>
      <c r="R574">
        <v>1322</v>
      </c>
      <c r="S574">
        <f t="shared" si="9"/>
        <v>149.79915023358595</v>
      </c>
    </row>
    <row r="575" spans="2:19" x14ac:dyDescent="0.25">
      <c r="B575" s="60"/>
      <c r="R575">
        <v>1323</v>
      </c>
      <c r="S575">
        <f t="shared" si="9"/>
        <v>150.18937784121749</v>
      </c>
    </row>
    <row r="576" spans="2:19" x14ac:dyDescent="0.25">
      <c r="B576" s="60"/>
      <c r="R576">
        <v>1324</v>
      </c>
      <c r="S576">
        <f t="shared" si="9"/>
        <v>150.57821728489245</v>
      </c>
    </row>
    <row r="577" spans="2:19" x14ac:dyDescent="0.25">
      <c r="B577" s="60"/>
      <c r="R577">
        <v>1325</v>
      </c>
      <c r="S577">
        <f t="shared" si="9"/>
        <v>150.96565253538188</v>
      </c>
    </row>
    <row r="578" spans="2:19" x14ac:dyDescent="0.25">
      <c r="B578" s="60"/>
      <c r="R578">
        <v>1326</v>
      </c>
      <c r="S578">
        <f t="shared" si="9"/>
        <v>151.3516675894455</v>
      </c>
    </row>
    <row r="579" spans="2:19" x14ac:dyDescent="0.25">
      <c r="B579" s="60"/>
      <c r="R579">
        <v>1327</v>
      </c>
      <c r="S579">
        <f t="shared" si="9"/>
        <v>151.7362464709222</v>
      </c>
    </row>
    <row r="580" spans="2:19" x14ac:dyDescent="0.25">
      <c r="B580" s="60"/>
      <c r="R580">
        <v>1328</v>
      </c>
      <c r="S580">
        <f t="shared" si="9"/>
        <v>152.11937323182107</v>
      </c>
    </row>
    <row r="581" spans="2:19" x14ac:dyDescent="0.25">
      <c r="B581" s="60"/>
      <c r="R581">
        <v>1329</v>
      </c>
      <c r="S581">
        <f t="shared" si="9"/>
        <v>152.50103195341305</v>
      </c>
    </row>
    <row r="582" spans="2:19" x14ac:dyDescent="0.25">
      <c r="B582" s="60"/>
      <c r="E582" s="62"/>
      <c r="F582" s="60"/>
      <c r="R582">
        <v>1330</v>
      </c>
      <c r="S582">
        <f t="shared" si="9"/>
        <v>152.88120674732284</v>
      </c>
    </row>
    <row r="583" spans="2:19" x14ac:dyDescent="0.25">
      <c r="B583" s="60"/>
      <c r="E583" s="62"/>
      <c r="F583" s="60"/>
      <c r="R583">
        <v>1331</v>
      </c>
      <c r="S583">
        <f t="shared" si="9"/>
        <v>153.25988175662147</v>
      </c>
    </row>
    <row r="584" spans="2:19" x14ac:dyDescent="0.25">
      <c r="B584" s="60"/>
      <c r="R584">
        <v>1332</v>
      </c>
      <c r="S584">
        <f t="shared" si="9"/>
        <v>153.63704115691863</v>
      </c>
    </row>
    <row r="585" spans="2:19" x14ac:dyDescent="0.25">
      <c r="B585" s="60"/>
      <c r="R585">
        <v>1333</v>
      </c>
      <c r="S585">
        <f t="shared" si="9"/>
        <v>154.01266915745552</v>
      </c>
    </row>
    <row r="586" spans="2:19" x14ac:dyDescent="0.25">
      <c r="B586" s="60"/>
      <c r="E586" s="62"/>
      <c r="F586" s="60"/>
      <c r="R586">
        <v>1334</v>
      </c>
      <c r="S586">
        <f t="shared" si="9"/>
        <v>154.38675000219732</v>
      </c>
    </row>
    <row r="587" spans="2:19" x14ac:dyDescent="0.25">
      <c r="B587" s="60"/>
      <c r="R587">
        <v>1335</v>
      </c>
      <c r="S587">
        <f t="shared" si="9"/>
        <v>154.75926797092606</v>
      </c>
    </row>
    <row r="588" spans="2:19" x14ac:dyDescent="0.25">
      <c r="B588" s="60"/>
      <c r="R588">
        <v>1336</v>
      </c>
      <c r="S588">
        <f t="shared" ref="S588:S651" si="10">_xlfn.NORM.DIST(R588,$D$4,$D$9,FALSE)*116292</f>
        <v>155.13020738033279</v>
      </c>
    </row>
    <row r="589" spans="2:19" x14ac:dyDescent="0.25">
      <c r="B589" s="60"/>
      <c r="R589">
        <v>1337</v>
      </c>
      <c r="S589">
        <f t="shared" si="10"/>
        <v>155.49955258510988</v>
      </c>
    </row>
    <row r="590" spans="2:19" x14ac:dyDescent="0.25">
      <c r="B590" s="60"/>
      <c r="R590">
        <v>1338</v>
      </c>
      <c r="S590">
        <f t="shared" si="10"/>
        <v>155.86728797904237</v>
      </c>
    </row>
    <row r="591" spans="2:19" x14ac:dyDescent="0.25">
      <c r="B591" s="60"/>
      <c r="R591">
        <v>1339</v>
      </c>
      <c r="S591">
        <f t="shared" si="10"/>
        <v>156.23339799609951</v>
      </c>
    </row>
    <row r="592" spans="2:19" x14ac:dyDescent="0.25">
      <c r="B592" s="60"/>
      <c r="R592">
        <v>1340</v>
      </c>
      <c r="S592">
        <f t="shared" si="10"/>
        <v>156.59786711152492</v>
      </c>
    </row>
    <row r="593" spans="2:19" x14ac:dyDescent="0.25">
      <c r="B593" s="60"/>
      <c r="E593" s="62"/>
      <c r="F593" s="60"/>
      <c r="R593">
        <v>1341</v>
      </c>
      <c r="S593">
        <f t="shared" si="10"/>
        <v>156.96067984292674</v>
      </c>
    </row>
    <row r="594" spans="2:19" x14ac:dyDescent="0.25">
      <c r="B594" s="60"/>
      <c r="E594" s="62"/>
      <c r="F594" s="60"/>
      <c r="R594">
        <v>1342</v>
      </c>
      <c r="S594">
        <f t="shared" si="10"/>
        <v>157.32182075136632</v>
      </c>
    </row>
    <row r="595" spans="2:19" x14ac:dyDescent="0.25">
      <c r="B595" s="60"/>
      <c r="R595">
        <v>1343</v>
      </c>
      <c r="S595">
        <f t="shared" si="10"/>
        <v>157.68127444244635</v>
      </c>
    </row>
    <row r="596" spans="2:19" x14ac:dyDescent="0.25">
      <c r="B596" s="60"/>
      <c r="R596">
        <v>1344</v>
      </c>
      <c r="S596">
        <f t="shared" si="10"/>
        <v>158.03902556739791</v>
      </c>
    </row>
    <row r="597" spans="2:19" x14ac:dyDescent="0.25">
      <c r="B597" s="60"/>
      <c r="R597">
        <v>1345</v>
      </c>
      <c r="S597">
        <f t="shared" si="10"/>
        <v>158.3950588241662</v>
      </c>
    </row>
    <row r="598" spans="2:19" x14ac:dyDescent="0.25">
      <c r="B598" s="60"/>
      <c r="R598">
        <v>1346</v>
      </c>
      <c r="S598">
        <f t="shared" si="10"/>
        <v>158.74935895849509</v>
      </c>
    </row>
    <row r="599" spans="2:19" x14ac:dyDescent="0.25">
      <c r="B599" s="60"/>
      <c r="E599" s="62"/>
      <c r="F599" s="60"/>
      <c r="R599">
        <v>1347</v>
      </c>
      <c r="S599">
        <f t="shared" si="10"/>
        <v>159.10191076501044</v>
      </c>
    </row>
    <row r="600" spans="2:19" x14ac:dyDescent="0.25">
      <c r="B600" s="60"/>
      <c r="E600" s="62"/>
      <c r="F600" s="60"/>
      <c r="R600">
        <v>1348</v>
      </c>
      <c r="S600">
        <f t="shared" si="10"/>
        <v>159.45269908830156</v>
      </c>
    </row>
    <row r="601" spans="2:19" x14ac:dyDescent="0.25">
      <c r="B601" s="60"/>
      <c r="R601">
        <v>1349</v>
      </c>
      <c r="S601">
        <f t="shared" si="10"/>
        <v>159.80170882400165</v>
      </c>
    </row>
    <row r="602" spans="2:19" x14ac:dyDescent="0.25">
      <c r="B602" s="60"/>
      <c r="R602">
        <v>1350</v>
      </c>
      <c r="S602">
        <f t="shared" si="10"/>
        <v>160.14892491986598</v>
      </c>
    </row>
    <row r="603" spans="2:19" x14ac:dyDescent="0.25">
      <c r="B603" s="60"/>
      <c r="E603" s="62"/>
      <c r="F603" s="60"/>
      <c r="R603">
        <v>1351</v>
      </c>
      <c r="S603">
        <f t="shared" si="10"/>
        <v>160.49433237684875</v>
      </c>
    </row>
    <row r="604" spans="2:19" x14ac:dyDescent="0.25">
      <c r="B604" s="60"/>
      <c r="R604">
        <v>1352</v>
      </c>
      <c r="S604">
        <f t="shared" si="10"/>
        <v>160.83791625017764</v>
      </c>
    </row>
    <row r="605" spans="2:19" x14ac:dyDescent="0.25">
      <c r="B605" s="60"/>
      <c r="R605">
        <v>1353</v>
      </c>
      <c r="S605">
        <f t="shared" si="10"/>
        <v>161.17966165042674</v>
      </c>
    </row>
    <row r="606" spans="2:19" x14ac:dyDescent="0.25">
      <c r="B606" s="60"/>
      <c r="E606" s="62"/>
      <c r="F606" s="60"/>
      <c r="R606">
        <v>1354</v>
      </c>
      <c r="S606">
        <f t="shared" si="10"/>
        <v>161.51955374458683</v>
      </c>
    </row>
    <row r="607" spans="2:19" x14ac:dyDescent="0.25">
      <c r="B607" s="60"/>
      <c r="R607">
        <v>1355</v>
      </c>
      <c r="S607">
        <f t="shared" si="10"/>
        <v>161.85757775713421</v>
      </c>
    </row>
    <row r="608" spans="2:19" x14ac:dyDescent="0.25">
      <c r="B608" s="60"/>
      <c r="R608">
        <v>1356</v>
      </c>
      <c r="S608">
        <f t="shared" si="10"/>
        <v>162.19371897109639</v>
      </c>
    </row>
    <row r="609" spans="2:19" x14ac:dyDescent="0.25">
      <c r="B609" s="60"/>
      <c r="R609">
        <v>1357</v>
      </c>
      <c r="S609">
        <f t="shared" si="10"/>
        <v>162.52796272911587</v>
      </c>
    </row>
    <row r="610" spans="2:19" x14ac:dyDescent="0.25">
      <c r="B610" s="60"/>
      <c r="R610">
        <v>1358</v>
      </c>
      <c r="S610">
        <f t="shared" si="10"/>
        <v>162.86029443451113</v>
      </c>
    </row>
    <row r="611" spans="2:19" x14ac:dyDescent="0.25">
      <c r="B611" s="60"/>
      <c r="E611" s="62"/>
      <c r="F611" s="60"/>
      <c r="R611">
        <v>1359</v>
      </c>
      <c r="S611">
        <f t="shared" si="10"/>
        <v>163.19069955233508</v>
      </c>
    </row>
    <row r="612" spans="2:19" x14ac:dyDescent="0.25">
      <c r="B612" s="60"/>
      <c r="R612">
        <v>1360</v>
      </c>
      <c r="S612">
        <f t="shared" si="10"/>
        <v>163.51916361043064</v>
      </c>
    </row>
    <row r="613" spans="2:19" x14ac:dyDescent="0.25">
      <c r="B613" s="60"/>
      <c r="R613">
        <v>1361</v>
      </c>
      <c r="S613">
        <f t="shared" si="10"/>
        <v>163.84567220048368</v>
      </c>
    </row>
    <row r="614" spans="2:19" x14ac:dyDescent="0.25">
      <c r="B614" s="60"/>
      <c r="R614">
        <v>1362</v>
      </c>
      <c r="S614">
        <f t="shared" si="10"/>
        <v>164.17021097907258</v>
      </c>
    </row>
    <row r="615" spans="2:19" x14ac:dyDescent="0.25">
      <c r="B615" s="60"/>
      <c r="R615">
        <v>1363</v>
      </c>
      <c r="S615">
        <f t="shared" si="10"/>
        <v>164.49276566871518</v>
      </c>
    </row>
    <row r="616" spans="2:19" x14ac:dyDescent="0.25">
      <c r="B616" s="60"/>
      <c r="R616">
        <v>1364</v>
      </c>
      <c r="S616">
        <f t="shared" si="10"/>
        <v>164.81332205891209</v>
      </c>
    </row>
    <row r="617" spans="2:19" x14ac:dyDescent="0.25">
      <c r="B617" s="60"/>
      <c r="R617">
        <v>1365</v>
      </c>
      <c r="S617">
        <f t="shared" si="10"/>
        <v>165.13186600718717</v>
      </c>
    </row>
    <row r="618" spans="2:19" x14ac:dyDescent="0.25">
      <c r="B618" s="60"/>
      <c r="R618">
        <v>1366</v>
      </c>
      <c r="S618">
        <f t="shared" si="10"/>
        <v>165.4483834401241</v>
      </c>
    </row>
    <row r="619" spans="2:19" x14ac:dyDescent="0.25">
      <c r="B619" s="60"/>
      <c r="R619">
        <v>1367</v>
      </c>
      <c r="S619">
        <f t="shared" si="10"/>
        <v>165.76286035439989</v>
      </c>
    </row>
    <row r="620" spans="2:19" x14ac:dyDescent="0.25">
      <c r="B620" s="60"/>
      <c r="E620" s="62"/>
      <c r="F620" s="60"/>
      <c r="R620">
        <v>1368</v>
      </c>
      <c r="S620">
        <f t="shared" si="10"/>
        <v>166.07528281781467</v>
      </c>
    </row>
    <row r="621" spans="2:19" x14ac:dyDescent="0.25">
      <c r="B621" s="60"/>
      <c r="R621">
        <v>1369</v>
      </c>
      <c r="S621">
        <f t="shared" si="10"/>
        <v>166.38563697031734</v>
      </c>
    </row>
    <row r="622" spans="2:19" x14ac:dyDescent="0.25">
      <c r="B622" s="60"/>
      <c r="R622">
        <v>1370</v>
      </c>
      <c r="S622">
        <f t="shared" si="10"/>
        <v>166.69390902502809</v>
      </c>
    </row>
    <row r="623" spans="2:19" x14ac:dyDescent="0.25">
      <c r="B623" s="60"/>
      <c r="E623" s="62"/>
      <c r="F623" s="60"/>
      <c r="R623">
        <v>1371</v>
      </c>
      <c r="S623">
        <f t="shared" si="10"/>
        <v>167.00008526925646</v>
      </c>
    </row>
    <row r="624" spans="2:19" x14ac:dyDescent="0.25">
      <c r="B624" s="60"/>
      <c r="R624">
        <v>1372</v>
      </c>
      <c r="S624">
        <f t="shared" si="10"/>
        <v>167.30415206551564</v>
      </c>
    </row>
    <row r="625" spans="2:19" x14ac:dyDescent="0.25">
      <c r="B625" s="60"/>
      <c r="R625">
        <v>1373</v>
      </c>
      <c r="S625">
        <f t="shared" si="10"/>
        <v>167.60609585253243</v>
      </c>
    </row>
    <row r="626" spans="2:19" x14ac:dyDescent="0.25">
      <c r="B626" s="60"/>
      <c r="R626">
        <v>1374</v>
      </c>
      <c r="S626">
        <f t="shared" si="10"/>
        <v>167.90590314625314</v>
      </c>
    </row>
    <row r="627" spans="2:19" x14ac:dyDescent="0.25">
      <c r="B627" s="60"/>
      <c r="R627">
        <v>1375</v>
      </c>
      <c r="S627">
        <f t="shared" si="10"/>
        <v>168.2035605408451</v>
      </c>
    </row>
    <row r="628" spans="2:19" x14ac:dyDescent="0.25">
      <c r="B628" s="60"/>
      <c r="R628">
        <v>1376</v>
      </c>
      <c r="S628">
        <f t="shared" si="10"/>
        <v>168.49905470969344</v>
      </c>
    </row>
    <row r="629" spans="2:19" x14ac:dyDescent="0.25">
      <c r="B629" s="60"/>
      <c r="R629">
        <v>1377</v>
      </c>
      <c r="S629">
        <f t="shared" si="10"/>
        <v>168.79237240639404</v>
      </c>
    </row>
    <row r="630" spans="2:19" x14ac:dyDescent="0.25">
      <c r="B630" s="60"/>
      <c r="R630">
        <v>1378</v>
      </c>
      <c r="S630">
        <f t="shared" si="10"/>
        <v>169.08350046574077</v>
      </c>
    </row>
    <row r="631" spans="2:19" x14ac:dyDescent="0.25">
      <c r="B631" s="60"/>
      <c r="R631">
        <v>1379</v>
      </c>
      <c r="S631">
        <f t="shared" si="10"/>
        <v>169.37242580470894</v>
      </c>
    </row>
    <row r="632" spans="2:19" x14ac:dyDescent="0.25">
      <c r="B632" s="60"/>
      <c r="R632">
        <v>1380</v>
      </c>
      <c r="S632">
        <f t="shared" si="10"/>
        <v>169.65913542343336</v>
      </c>
    </row>
    <row r="633" spans="2:19" x14ac:dyDescent="0.25">
      <c r="B633" s="60"/>
      <c r="R633">
        <v>1381</v>
      </c>
      <c r="S633">
        <f t="shared" si="10"/>
        <v>169.94361640618143</v>
      </c>
    </row>
    <row r="634" spans="2:19" x14ac:dyDescent="0.25">
      <c r="B634" s="60"/>
      <c r="R634">
        <v>1382</v>
      </c>
      <c r="S634">
        <f t="shared" si="10"/>
        <v>170.2258559223215</v>
      </c>
    </row>
    <row r="635" spans="2:19" x14ac:dyDescent="0.25">
      <c r="B635" s="60"/>
      <c r="R635">
        <v>1383</v>
      </c>
      <c r="S635">
        <f t="shared" si="10"/>
        <v>170.50584122728574</v>
      </c>
    </row>
    <row r="636" spans="2:19" x14ac:dyDescent="0.25">
      <c r="B636" s="60"/>
      <c r="R636">
        <v>1384</v>
      </c>
      <c r="S636">
        <f t="shared" si="10"/>
        <v>170.78355966352785</v>
      </c>
    </row>
    <row r="637" spans="2:19" x14ac:dyDescent="0.25">
      <c r="B637" s="60"/>
      <c r="R637">
        <v>1385</v>
      </c>
      <c r="S637">
        <f t="shared" si="10"/>
        <v>171.05899866147533</v>
      </c>
    </row>
    <row r="638" spans="2:19" x14ac:dyDescent="0.25">
      <c r="B638" s="60"/>
      <c r="R638">
        <v>1386</v>
      </c>
      <c r="S638">
        <f t="shared" si="10"/>
        <v>171.33214574047651</v>
      </c>
    </row>
    <row r="639" spans="2:19" x14ac:dyDescent="0.25">
      <c r="B639" s="60"/>
      <c r="R639">
        <v>1387</v>
      </c>
      <c r="S639">
        <f t="shared" si="10"/>
        <v>171.60298850974175</v>
      </c>
    </row>
    <row r="640" spans="2:19" x14ac:dyDescent="0.25">
      <c r="B640" s="60"/>
      <c r="R640">
        <v>1388</v>
      </c>
      <c r="S640">
        <f t="shared" si="10"/>
        <v>171.87151466927889</v>
      </c>
    </row>
    <row r="641" spans="2:19" x14ac:dyDescent="0.25">
      <c r="B641" s="60"/>
      <c r="R641">
        <v>1389</v>
      </c>
      <c r="S641">
        <f t="shared" si="10"/>
        <v>172.13771201082346</v>
      </c>
    </row>
    <row r="642" spans="2:19" x14ac:dyDescent="0.25">
      <c r="B642" s="60"/>
      <c r="R642">
        <v>1390</v>
      </c>
      <c r="S642">
        <f t="shared" si="10"/>
        <v>172.40156841876248</v>
      </c>
    </row>
    <row r="643" spans="2:19" x14ac:dyDescent="0.25">
      <c r="B643" s="60"/>
      <c r="R643">
        <v>1391</v>
      </c>
      <c r="S643">
        <f t="shared" si="10"/>
        <v>172.66307187105232</v>
      </c>
    </row>
    <row r="644" spans="2:19" x14ac:dyDescent="0.25">
      <c r="B644" s="60"/>
      <c r="R644">
        <v>1392</v>
      </c>
      <c r="S644">
        <f t="shared" si="10"/>
        <v>172.92221044013098</v>
      </c>
    </row>
    <row r="645" spans="2:19" x14ac:dyDescent="0.25">
      <c r="B645" s="60"/>
      <c r="R645">
        <v>1393</v>
      </c>
      <c r="S645">
        <f t="shared" si="10"/>
        <v>173.17897229382362</v>
      </c>
    </row>
    <row r="646" spans="2:19" x14ac:dyDescent="0.25">
      <c r="B646" s="60"/>
      <c r="R646">
        <v>1394</v>
      </c>
      <c r="S646">
        <f t="shared" si="10"/>
        <v>173.43334569624221</v>
      </c>
    </row>
    <row r="647" spans="2:19" x14ac:dyDescent="0.25">
      <c r="B647" s="60"/>
      <c r="R647">
        <v>1395</v>
      </c>
      <c r="S647">
        <f t="shared" si="10"/>
        <v>173.68531900867876</v>
      </c>
    </row>
    <row r="648" spans="2:19" x14ac:dyDescent="0.25">
      <c r="B648" s="60"/>
      <c r="R648">
        <v>1396</v>
      </c>
      <c r="S648">
        <f t="shared" si="10"/>
        <v>173.93488069049207</v>
      </c>
    </row>
    <row r="649" spans="2:19" x14ac:dyDescent="0.25">
      <c r="B649" s="60"/>
      <c r="R649">
        <v>1397</v>
      </c>
      <c r="S649">
        <f t="shared" si="10"/>
        <v>174.18201929998776</v>
      </c>
    </row>
    <row r="650" spans="2:19" x14ac:dyDescent="0.25">
      <c r="B650" s="60"/>
      <c r="R650">
        <v>1398</v>
      </c>
      <c r="S650">
        <f t="shared" si="10"/>
        <v>174.42672349529209</v>
      </c>
    </row>
    <row r="651" spans="2:19" x14ac:dyDescent="0.25">
      <c r="B651" s="60"/>
      <c r="R651">
        <v>1399</v>
      </c>
      <c r="S651">
        <f t="shared" si="10"/>
        <v>174.66898203521862</v>
      </c>
    </row>
    <row r="652" spans="2:19" x14ac:dyDescent="0.25">
      <c r="B652" s="60"/>
      <c r="E652" s="62"/>
      <c r="F652" s="60"/>
      <c r="R652">
        <v>1400</v>
      </c>
      <c r="S652">
        <f t="shared" ref="S652:S715" si="11">_xlfn.NORM.DIST(R652,$D$4,$D$9,FALSE)*116292</f>
        <v>174.90878378012832</v>
      </c>
    </row>
    <row r="653" spans="2:19" x14ac:dyDescent="0.25">
      <c r="B653" s="60"/>
      <c r="R653">
        <v>1401</v>
      </c>
      <c r="S653">
        <f t="shared" si="11"/>
        <v>175.14611769278264</v>
      </c>
    </row>
    <row r="654" spans="2:19" x14ac:dyDescent="0.25">
      <c r="B654" s="60"/>
      <c r="R654">
        <v>1402</v>
      </c>
      <c r="S654">
        <f t="shared" si="11"/>
        <v>175.38097283918961</v>
      </c>
    </row>
    <row r="655" spans="2:19" x14ac:dyDescent="0.25">
      <c r="B655" s="60"/>
      <c r="R655">
        <v>1403</v>
      </c>
      <c r="S655">
        <f t="shared" si="11"/>
        <v>175.61333838944296</v>
      </c>
    </row>
    <row r="656" spans="2:19" x14ac:dyDescent="0.25">
      <c r="B656" s="60"/>
      <c r="R656">
        <v>1404</v>
      </c>
      <c r="S656">
        <f t="shared" si="11"/>
        <v>175.84320361855373</v>
      </c>
    </row>
    <row r="657" spans="2:19" x14ac:dyDescent="0.25">
      <c r="B657" s="60"/>
      <c r="R657">
        <v>1405</v>
      </c>
      <c r="S657">
        <f t="shared" si="11"/>
        <v>176.070557907275</v>
      </c>
    </row>
    <row r="658" spans="2:19" x14ac:dyDescent="0.25">
      <c r="B658" s="60"/>
      <c r="R658">
        <v>1406</v>
      </c>
      <c r="S658">
        <f t="shared" si="11"/>
        <v>176.2953907429191</v>
      </c>
    </row>
    <row r="659" spans="2:19" x14ac:dyDescent="0.25">
      <c r="B659" s="60"/>
      <c r="R659">
        <v>1407</v>
      </c>
      <c r="S659">
        <f t="shared" si="11"/>
        <v>176.51769172016716</v>
      </c>
    </row>
    <row r="660" spans="2:19" x14ac:dyDescent="0.25">
      <c r="B660" s="60"/>
      <c r="E660" s="62"/>
      <c r="F660" s="60"/>
      <c r="R660">
        <v>1408</v>
      </c>
      <c r="S660">
        <f t="shared" si="11"/>
        <v>176.73745054187148</v>
      </c>
    </row>
    <row r="661" spans="2:19" x14ac:dyDescent="0.25">
      <c r="B661" s="60"/>
      <c r="E661" s="62"/>
      <c r="F661" s="60"/>
      <c r="R661">
        <v>1409</v>
      </c>
      <c r="S661">
        <f t="shared" si="11"/>
        <v>176.95465701985003</v>
      </c>
    </row>
    <row r="662" spans="2:19" x14ac:dyDescent="0.25">
      <c r="B662" s="60"/>
      <c r="R662">
        <v>1410</v>
      </c>
      <c r="S662">
        <f t="shared" si="11"/>
        <v>177.16930107567336</v>
      </c>
    </row>
    <row r="663" spans="2:19" x14ac:dyDescent="0.25">
      <c r="B663" s="60"/>
      <c r="R663">
        <v>1411</v>
      </c>
      <c r="S663">
        <f t="shared" si="11"/>
        <v>177.38137274144364</v>
      </c>
    </row>
    <row r="664" spans="2:19" x14ac:dyDescent="0.25">
      <c r="B664" s="60"/>
      <c r="R664">
        <v>1412</v>
      </c>
      <c r="S664">
        <f t="shared" si="11"/>
        <v>177.59086216056582</v>
      </c>
    </row>
    <row r="665" spans="2:19" x14ac:dyDescent="0.25">
      <c r="B665" s="60"/>
      <c r="R665">
        <v>1413</v>
      </c>
      <c r="S665">
        <f t="shared" si="11"/>
        <v>177.79775958851087</v>
      </c>
    </row>
    <row r="666" spans="2:19" x14ac:dyDescent="0.25">
      <c r="B666" s="60"/>
      <c r="R666">
        <v>1414</v>
      </c>
      <c r="S666">
        <f t="shared" si="11"/>
        <v>178.00205539357103</v>
      </c>
    </row>
    <row r="667" spans="2:19" x14ac:dyDescent="0.25">
      <c r="B667" s="60"/>
      <c r="E667" s="62"/>
      <c r="F667" s="60"/>
      <c r="R667">
        <v>1415</v>
      </c>
      <c r="S667">
        <f t="shared" si="11"/>
        <v>178.20374005760684</v>
      </c>
    </row>
    <row r="668" spans="2:19" x14ac:dyDescent="0.25">
      <c r="B668" s="60"/>
      <c r="R668">
        <v>1416</v>
      </c>
      <c r="S668">
        <f t="shared" si="11"/>
        <v>178.40280417678576</v>
      </c>
    </row>
    <row r="669" spans="2:19" x14ac:dyDescent="0.25">
      <c r="B669" s="60"/>
      <c r="R669">
        <v>1417</v>
      </c>
      <c r="S669">
        <f t="shared" si="11"/>
        <v>178.59923846231314</v>
      </c>
    </row>
    <row r="670" spans="2:19" x14ac:dyDescent="0.25">
      <c r="B670" s="60"/>
      <c r="E670" s="62"/>
      <c r="F670" s="60"/>
      <c r="R670">
        <v>1418</v>
      </c>
      <c r="S670">
        <f t="shared" si="11"/>
        <v>178.79303374115406</v>
      </c>
    </row>
    <row r="671" spans="2:19" x14ac:dyDescent="0.25">
      <c r="B671" s="60"/>
      <c r="R671">
        <v>1419</v>
      </c>
      <c r="S671">
        <f t="shared" si="11"/>
        <v>178.98418095674722</v>
      </c>
    </row>
    <row r="672" spans="2:19" x14ac:dyDescent="0.25">
      <c r="B672" s="60"/>
      <c r="R672">
        <v>1420</v>
      </c>
      <c r="S672">
        <f t="shared" si="11"/>
        <v>179.1726711697101</v>
      </c>
    </row>
    <row r="673" spans="2:19" x14ac:dyDescent="0.25">
      <c r="B673" s="60"/>
      <c r="R673">
        <v>1421</v>
      </c>
      <c r="S673">
        <f t="shared" si="11"/>
        <v>179.35849555853562</v>
      </c>
    </row>
    <row r="674" spans="2:19" x14ac:dyDescent="0.25">
      <c r="B674" s="60"/>
      <c r="R674">
        <v>1422</v>
      </c>
      <c r="S674">
        <f t="shared" si="11"/>
        <v>179.54164542028002</v>
      </c>
    </row>
    <row r="675" spans="2:19" x14ac:dyDescent="0.25">
      <c r="B675" s="60"/>
      <c r="R675">
        <v>1423</v>
      </c>
      <c r="S675">
        <f t="shared" si="11"/>
        <v>179.722112171242</v>
      </c>
    </row>
    <row r="676" spans="2:19" x14ac:dyDescent="0.25">
      <c r="B676" s="60"/>
      <c r="E676" s="62"/>
      <c r="F676" s="60"/>
      <c r="R676">
        <v>1424</v>
      </c>
      <c r="S676">
        <f t="shared" si="11"/>
        <v>179.89988734763324</v>
      </c>
    </row>
    <row r="677" spans="2:19" x14ac:dyDescent="0.25">
      <c r="B677" s="60"/>
      <c r="R677">
        <v>1425</v>
      </c>
      <c r="S677">
        <f t="shared" si="11"/>
        <v>180.07496260623964</v>
      </c>
    </row>
    <row r="678" spans="2:19" x14ac:dyDescent="0.25">
      <c r="B678" s="60"/>
      <c r="R678">
        <v>1426</v>
      </c>
      <c r="S678">
        <f t="shared" si="11"/>
        <v>180.24732972507405</v>
      </c>
    </row>
    <row r="679" spans="2:19" x14ac:dyDescent="0.25">
      <c r="B679" s="60"/>
      <c r="R679">
        <v>1427</v>
      </c>
      <c r="S679">
        <f t="shared" si="11"/>
        <v>180.41698060401941</v>
      </c>
    </row>
    <row r="680" spans="2:19" x14ac:dyDescent="0.25">
      <c r="B680" s="60"/>
      <c r="R680">
        <v>1428</v>
      </c>
      <c r="S680">
        <f t="shared" si="11"/>
        <v>180.5839072654633</v>
      </c>
    </row>
    <row r="681" spans="2:19" x14ac:dyDescent="0.25">
      <c r="B681" s="60"/>
      <c r="E681" s="62"/>
      <c r="F681" s="60"/>
      <c r="R681">
        <v>1429</v>
      </c>
      <c r="S681">
        <f t="shared" si="11"/>
        <v>180.74810185492302</v>
      </c>
    </row>
    <row r="682" spans="2:19" x14ac:dyDescent="0.25">
      <c r="B682" s="60"/>
      <c r="R682">
        <v>1430</v>
      </c>
      <c r="S682">
        <f t="shared" si="11"/>
        <v>180.90955664166131</v>
      </c>
    </row>
    <row r="683" spans="2:19" x14ac:dyDescent="0.25">
      <c r="B683" s="60"/>
      <c r="R683">
        <v>1431</v>
      </c>
      <c r="S683">
        <f t="shared" si="11"/>
        <v>181.06826401929322</v>
      </c>
    </row>
    <row r="684" spans="2:19" x14ac:dyDescent="0.25">
      <c r="B684" s="60"/>
      <c r="E684" s="62"/>
      <c r="F684" s="60"/>
      <c r="R684">
        <v>1432</v>
      </c>
      <c r="S684">
        <f t="shared" si="11"/>
        <v>181.22421650638304</v>
      </c>
    </row>
    <row r="685" spans="2:19" x14ac:dyDescent="0.25">
      <c r="B685" s="60"/>
      <c r="R685">
        <v>1433</v>
      </c>
      <c r="S685">
        <f t="shared" si="11"/>
        <v>181.37740674703207</v>
      </c>
    </row>
    <row r="686" spans="2:19" x14ac:dyDescent="0.25">
      <c r="B686" s="60"/>
      <c r="R686">
        <v>1434</v>
      </c>
      <c r="S686">
        <f t="shared" si="11"/>
        <v>181.52782751145702</v>
      </c>
    </row>
    <row r="687" spans="2:19" x14ac:dyDescent="0.25">
      <c r="B687" s="60"/>
      <c r="R687">
        <v>1435</v>
      </c>
      <c r="S687">
        <f t="shared" si="11"/>
        <v>181.67547169655825</v>
      </c>
    </row>
    <row r="688" spans="2:19" x14ac:dyDescent="0.25">
      <c r="B688" s="60"/>
      <c r="R688">
        <v>1436</v>
      </c>
      <c r="S688">
        <f t="shared" si="11"/>
        <v>181.8203323264791</v>
      </c>
    </row>
    <row r="689" spans="2:19" x14ac:dyDescent="0.25">
      <c r="B689" s="60"/>
      <c r="R689">
        <v>1437</v>
      </c>
      <c r="S689">
        <f t="shared" si="11"/>
        <v>181.96240255315502</v>
      </c>
    </row>
    <row r="690" spans="2:19" x14ac:dyDescent="0.25">
      <c r="B690" s="60"/>
      <c r="R690">
        <v>1438</v>
      </c>
      <c r="S690">
        <f t="shared" si="11"/>
        <v>182.10167565685316</v>
      </c>
    </row>
    <row r="691" spans="2:19" x14ac:dyDescent="0.25">
      <c r="B691" s="60"/>
      <c r="R691">
        <v>1439</v>
      </c>
      <c r="S691">
        <f t="shared" si="11"/>
        <v>182.2381450467019</v>
      </c>
    </row>
    <row r="692" spans="2:19" x14ac:dyDescent="0.25">
      <c r="B692" s="60"/>
      <c r="R692">
        <v>1440</v>
      </c>
      <c r="S692">
        <f t="shared" si="11"/>
        <v>182.37180426121088</v>
      </c>
    </row>
    <row r="693" spans="2:19" x14ac:dyDescent="0.25">
      <c r="B693" s="60"/>
      <c r="R693">
        <v>1441</v>
      </c>
      <c r="S693">
        <f t="shared" si="11"/>
        <v>182.50264696878054</v>
      </c>
    </row>
    <row r="694" spans="2:19" x14ac:dyDescent="0.25">
      <c r="B694" s="60"/>
      <c r="R694">
        <v>1442</v>
      </c>
      <c r="S694">
        <f t="shared" si="11"/>
        <v>182.63066696820232</v>
      </c>
    </row>
    <row r="695" spans="2:19" x14ac:dyDescent="0.25">
      <c r="B695" s="60"/>
      <c r="R695">
        <v>1443</v>
      </c>
      <c r="S695">
        <f t="shared" si="11"/>
        <v>182.75585818914843</v>
      </c>
    </row>
    <row r="696" spans="2:19" x14ac:dyDescent="0.25">
      <c r="B696" s="60"/>
      <c r="E696" s="62"/>
      <c r="F696" s="60"/>
      <c r="R696">
        <v>1444</v>
      </c>
      <c r="S696">
        <f t="shared" si="11"/>
        <v>182.87821469265117</v>
      </c>
    </row>
    <row r="697" spans="2:19" x14ac:dyDescent="0.25">
      <c r="B697" s="60"/>
      <c r="R697">
        <v>1445</v>
      </c>
      <c r="S697">
        <f t="shared" si="11"/>
        <v>182.99773067157298</v>
      </c>
    </row>
    <row r="698" spans="2:19" x14ac:dyDescent="0.25">
      <c r="B698" s="60"/>
      <c r="R698">
        <v>1446</v>
      </c>
      <c r="S698">
        <f t="shared" si="11"/>
        <v>183.11440045106551</v>
      </c>
    </row>
    <row r="699" spans="2:19" x14ac:dyDescent="0.25">
      <c r="B699" s="60"/>
      <c r="R699">
        <v>1447</v>
      </c>
      <c r="S699">
        <f t="shared" si="11"/>
        <v>183.22821848901876</v>
      </c>
    </row>
    <row r="700" spans="2:19" x14ac:dyDescent="0.25">
      <c r="B700" s="60"/>
      <c r="R700">
        <v>1448</v>
      </c>
      <c r="S700">
        <f t="shared" si="11"/>
        <v>183.33917937649966</v>
      </c>
    </row>
    <row r="701" spans="2:19" x14ac:dyDescent="0.25">
      <c r="B701" s="60"/>
      <c r="R701">
        <v>1449</v>
      </c>
      <c r="S701">
        <f t="shared" si="11"/>
        <v>183.44727783818081</v>
      </c>
    </row>
    <row r="702" spans="2:19" x14ac:dyDescent="0.25">
      <c r="B702" s="60"/>
      <c r="R702">
        <v>1450</v>
      </c>
      <c r="S702">
        <f t="shared" si="11"/>
        <v>183.55250873275821</v>
      </c>
    </row>
    <row r="703" spans="2:19" x14ac:dyDescent="0.25">
      <c r="B703" s="60"/>
      <c r="R703">
        <v>1451</v>
      </c>
      <c r="S703">
        <f t="shared" si="11"/>
        <v>183.65486705335877</v>
      </c>
    </row>
    <row r="704" spans="2:19" x14ac:dyDescent="0.25">
      <c r="B704" s="60"/>
      <c r="R704">
        <v>1452</v>
      </c>
      <c r="S704">
        <f t="shared" si="11"/>
        <v>183.75434792793763</v>
      </c>
    </row>
    <row r="705" spans="2:19" x14ac:dyDescent="0.25">
      <c r="B705" s="60"/>
      <c r="R705">
        <v>1453</v>
      </c>
      <c r="S705">
        <f t="shared" si="11"/>
        <v>183.85094661966431</v>
      </c>
    </row>
    <row r="706" spans="2:19" x14ac:dyDescent="0.25">
      <c r="B706" s="60"/>
      <c r="R706">
        <v>1454</v>
      </c>
      <c r="S706">
        <f t="shared" si="11"/>
        <v>183.94465852729886</v>
      </c>
    </row>
    <row r="707" spans="2:19" x14ac:dyDescent="0.25">
      <c r="B707" s="60"/>
      <c r="E707" s="62"/>
      <c r="F707" s="60"/>
      <c r="R707">
        <v>1455</v>
      </c>
      <c r="S707">
        <f t="shared" si="11"/>
        <v>184.03547918555685</v>
      </c>
    </row>
    <row r="708" spans="2:19" x14ac:dyDescent="0.25">
      <c r="B708" s="60"/>
      <c r="R708">
        <v>1456</v>
      </c>
      <c r="S708">
        <f t="shared" si="11"/>
        <v>184.1234042654645</v>
      </c>
    </row>
    <row r="709" spans="2:19" x14ac:dyDescent="0.25">
      <c r="B709" s="60"/>
      <c r="R709">
        <v>1457</v>
      </c>
      <c r="S709">
        <f t="shared" si="11"/>
        <v>184.2084295747018</v>
      </c>
    </row>
    <row r="710" spans="2:19" x14ac:dyDescent="0.25">
      <c r="B710" s="60"/>
      <c r="E710" s="62"/>
      <c r="F710" s="60"/>
      <c r="R710">
        <v>1458</v>
      </c>
      <c r="S710">
        <f t="shared" si="11"/>
        <v>184.29055105793651</v>
      </c>
    </row>
    <row r="711" spans="2:19" x14ac:dyDescent="0.25">
      <c r="B711" s="60"/>
      <c r="R711">
        <v>1459</v>
      </c>
      <c r="S711">
        <f t="shared" si="11"/>
        <v>184.36976479714585</v>
      </c>
    </row>
    <row r="712" spans="2:19" x14ac:dyDescent="0.25">
      <c r="B712" s="60"/>
      <c r="R712">
        <v>1460</v>
      </c>
      <c r="S712">
        <f t="shared" si="11"/>
        <v>184.44606701192842</v>
      </c>
    </row>
    <row r="713" spans="2:19" x14ac:dyDescent="0.25">
      <c r="B713" s="60"/>
      <c r="R713">
        <v>1461</v>
      </c>
      <c r="S713">
        <f t="shared" si="11"/>
        <v>184.51945405980473</v>
      </c>
    </row>
    <row r="714" spans="2:19" x14ac:dyDescent="0.25">
      <c r="B714" s="60"/>
      <c r="R714">
        <v>1462</v>
      </c>
      <c r="S714">
        <f t="shared" si="11"/>
        <v>184.58992243650701</v>
      </c>
    </row>
    <row r="715" spans="2:19" x14ac:dyDescent="0.25">
      <c r="B715" s="60"/>
      <c r="E715" s="62"/>
      <c r="F715" s="60"/>
      <c r="R715">
        <v>1463</v>
      </c>
      <c r="S715">
        <f t="shared" si="11"/>
        <v>184.6574687762583</v>
      </c>
    </row>
    <row r="716" spans="2:19" x14ac:dyDescent="0.25">
      <c r="B716" s="60"/>
      <c r="R716">
        <v>1464</v>
      </c>
      <c r="S716">
        <f t="shared" ref="S716:S779" si="12">_xlfn.NORM.DIST(R716,$D$4,$D$9,FALSE)*116292</f>
        <v>184.72208985203997</v>
      </c>
    </row>
    <row r="717" spans="2:19" x14ac:dyDescent="0.25">
      <c r="B717" s="60"/>
      <c r="R717">
        <v>1465</v>
      </c>
      <c r="S717">
        <f t="shared" si="12"/>
        <v>184.78378257584913</v>
      </c>
    </row>
    <row r="718" spans="2:19" x14ac:dyDescent="0.25">
      <c r="B718" s="60"/>
      <c r="R718">
        <v>1466</v>
      </c>
      <c r="S718">
        <f t="shared" si="12"/>
        <v>184.84254399894417</v>
      </c>
    </row>
    <row r="719" spans="2:19" x14ac:dyDescent="0.25">
      <c r="B719" s="60"/>
      <c r="R719">
        <v>1467</v>
      </c>
      <c r="S719">
        <f t="shared" si="12"/>
        <v>184.89837131207997</v>
      </c>
    </row>
    <row r="720" spans="2:19" x14ac:dyDescent="0.25">
      <c r="B720" s="60"/>
      <c r="R720">
        <v>1468</v>
      </c>
      <c r="S720">
        <f t="shared" si="12"/>
        <v>184.95126184573147</v>
      </c>
    </row>
    <row r="721" spans="2:19" x14ac:dyDescent="0.25">
      <c r="B721" s="60"/>
      <c r="R721">
        <v>1469</v>
      </c>
      <c r="S721">
        <f t="shared" si="12"/>
        <v>185.00121307030676</v>
      </c>
    </row>
    <row r="722" spans="2:19" x14ac:dyDescent="0.25">
      <c r="B722" s="60"/>
      <c r="R722">
        <v>1470</v>
      </c>
      <c r="S722">
        <f t="shared" si="12"/>
        <v>185.04822259634827</v>
      </c>
    </row>
    <row r="723" spans="2:19" x14ac:dyDescent="0.25">
      <c r="B723" s="60"/>
      <c r="R723">
        <v>1471</v>
      </c>
      <c r="S723">
        <f t="shared" si="12"/>
        <v>185.09228817472365</v>
      </c>
    </row>
    <row r="724" spans="2:19" x14ac:dyDescent="0.25">
      <c r="B724" s="60"/>
      <c r="R724">
        <v>1472</v>
      </c>
      <c r="S724">
        <f t="shared" si="12"/>
        <v>185.13340769680499</v>
      </c>
    </row>
    <row r="725" spans="2:19" x14ac:dyDescent="0.25">
      <c r="B725" s="60"/>
      <c r="R725">
        <v>1473</v>
      </c>
      <c r="S725">
        <f t="shared" si="12"/>
        <v>185.17157919463691</v>
      </c>
    </row>
    <row r="726" spans="2:19" x14ac:dyDescent="0.25">
      <c r="B726" s="60"/>
      <c r="R726">
        <v>1474</v>
      </c>
      <c r="S726">
        <f t="shared" si="12"/>
        <v>185.20680084109367</v>
      </c>
    </row>
    <row r="727" spans="2:19" x14ac:dyDescent="0.25">
      <c r="B727" s="60"/>
      <c r="R727">
        <v>1475</v>
      </c>
      <c r="S727">
        <f t="shared" si="12"/>
        <v>185.23907095002474</v>
      </c>
    </row>
    <row r="728" spans="2:19" x14ac:dyDescent="0.25">
      <c r="B728" s="60"/>
      <c r="R728">
        <v>1476</v>
      </c>
      <c r="S728">
        <f t="shared" si="12"/>
        <v>185.26838797638962</v>
      </c>
    </row>
    <row r="729" spans="2:19" x14ac:dyDescent="0.25">
      <c r="B729" s="60"/>
      <c r="R729">
        <v>1477</v>
      </c>
      <c r="S729">
        <f t="shared" si="12"/>
        <v>185.2947505163809</v>
      </c>
    </row>
    <row r="730" spans="2:19" x14ac:dyDescent="0.25">
      <c r="B730" s="60"/>
      <c r="R730">
        <v>1478</v>
      </c>
      <c r="S730">
        <f t="shared" si="12"/>
        <v>185.31815730753621</v>
      </c>
    </row>
    <row r="731" spans="2:19" x14ac:dyDescent="0.25">
      <c r="B731" s="60"/>
      <c r="R731">
        <v>1479</v>
      </c>
      <c r="S731">
        <f t="shared" si="12"/>
        <v>185.33860722883944</v>
      </c>
    </row>
    <row r="732" spans="2:19" x14ac:dyDescent="0.25">
      <c r="B732" s="60"/>
      <c r="E732" s="62"/>
      <c r="F732" s="60"/>
      <c r="R732">
        <v>1480</v>
      </c>
      <c r="S732">
        <f t="shared" si="12"/>
        <v>185.35609930080957</v>
      </c>
    </row>
    <row r="733" spans="2:19" x14ac:dyDescent="0.25">
      <c r="B733" s="60"/>
      <c r="R733">
        <v>1481</v>
      </c>
      <c r="S733">
        <f t="shared" si="12"/>
        <v>185.37063268557944</v>
      </c>
    </row>
    <row r="734" spans="2:19" x14ac:dyDescent="0.25">
      <c r="B734" s="60"/>
      <c r="R734">
        <v>1482</v>
      </c>
      <c r="S734">
        <f t="shared" si="12"/>
        <v>185.38220668696238</v>
      </c>
    </row>
    <row r="735" spans="2:19" x14ac:dyDescent="0.25">
      <c r="B735" s="60"/>
      <c r="E735" s="62"/>
      <c r="F735" s="60"/>
      <c r="R735">
        <v>1483</v>
      </c>
      <c r="S735">
        <f t="shared" si="12"/>
        <v>185.3908207505076</v>
      </c>
    </row>
    <row r="736" spans="2:19" x14ac:dyDescent="0.25">
      <c r="B736" s="60"/>
      <c r="R736">
        <v>1484</v>
      </c>
      <c r="S736">
        <f t="shared" si="12"/>
        <v>185.39647446354491</v>
      </c>
    </row>
    <row r="737" spans="2:19" x14ac:dyDescent="0.25">
      <c r="B737" s="60"/>
      <c r="R737">
        <v>1485</v>
      </c>
      <c r="S737">
        <f t="shared" si="12"/>
        <v>185.3991675552173</v>
      </c>
    </row>
    <row r="738" spans="2:19" x14ac:dyDescent="0.25">
      <c r="B738" s="60"/>
      <c r="R738">
        <v>1486</v>
      </c>
      <c r="S738">
        <f t="shared" si="12"/>
        <v>185.3988998965028</v>
      </c>
    </row>
    <row r="739" spans="2:19" x14ac:dyDescent="0.25">
      <c r="B739" s="60"/>
      <c r="E739" s="62"/>
      <c r="F739" s="60"/>
      <c r="R739">
        <v>1487</v>
      </c>
      <c r="S739">
        <f t="shared" si="12"/>
        <v>185.39567150022447</v>
      </c>
    </row>
    <row r="740" spans="2:19" x14ac:dyDescent="0.25">
      <c r="B740" s="60"/>
      <c r="R740">
        <v>1488</v>
      </c>
      <c r="S740">
        <f t="shared" si="12"/>
        <v>185.38948252104976</v>
      </c>
    </row>
    <row r="741" spans="2:19" x14ac:dyDescent="0.25">
      <c r="B741" s="60"/>
      <c r="R741">
        <v>1489</v>
      </c>
      <c r="S741">
        <f t="shared" si="12"/>
        <v>185.38033325547795</v>
      </c>
    </row>
    <row r="742" spans="2:19" x14ac:dyDescent="0.25">
      <c r="B742" s="60"/>
      <c r="R742">
        <v>1490</v>
      </c>
      <c r="S742">
        <f t="shared" si="12"/>
        <v>185.36822414181657</v>
      </c>
    </row>
    <row r="743" spans="2:19" x14ac:dyDescent="0.25">
      <c r="B743" s="60"/>
      <c r="R743">
        <v>1491</v>
      </c>
      <c r="S743">
        <f t="shared" si="12"/>
        <v>185.35315576014614</v>
      </c>
    </row>
    <row r="744" spans="2:19" x14ac:dyDescent="0.25">
      <c r="B744" s="60"/>
      <c r="R744">
        <v>1492</v>
      </c>
      <c r="S744">
        <f t="shared" si="12"/>
        <v>185.33512883227417</v>
      </c>
    </row>
    <row r="745" spans="2:19" x14ac:dyDescent="0.25">
      <c r="B745" s="60"/>
      <c r="R745">
        <v>1493</v>
      </c>
      <c r="S745">
        <f t="shared" si="12"/>
        <v>185.31414422167754</v>
      </c>
    </row>
    <row r="746" spans="2:19" x14ac:dyDescent="0.25">
      <c r="B746" s="60"/>
      <c r="R746">
        <v>1494</v>
      </c>
      <c r="S746">
        <f t="shared" si="12"/>
        <v>185.29020293343328</v>
      </c>
    </row>
    <row r="747" spans="2:19" x14ac:dyDescent="0.25">
      <c r="B747" s="60"/>
      <c r="E747" s="62"/>
      <c r="F747" s="60"/>
      <c r="R747">
        <v>1495</v>
      </c>
      <c r="S747">
        <f t="shared" si="12"/>
        <v>185.26330611413854</v>
      </c>
    </row>
    <row r="748" spans="2:19" x14ac:dyDescent="0.25">
      <c r="B748" s="60"/>
      <c r="R748">
        <v>1496</v>
      </c>
      <c r="S748">
        <f t="shared" si="12"/>
        <v>185.23345505181913</v>
      </c>
    </row>
    <row r="749" spans="2:19" x14ac:dyDescent="0.25">
      <c r="B749" s="60"/>
      <c r="R749">
        <v>1497</v>
      </c>
      <c r="S749">
        <f t="shared" si="12"/>
        <v>185.20065117582652</v>
      </c>
    </row>
    <row r="750" spans="2:19" x14ac:dyDescent="0.25">
      <c r="B750" s="60"/>
      <c r="R750">
        <v>1498</v>
      </c>
      <c r="S750">
        <f t="shared" si="12"/>
        <v>185.1648960567239</v>
      </c>
    </row>
    <row r="751" spans="2:19" x14ac:dyDescent="0.25">
      <c r="B751" s="60"/>
      <c r="E751" s="62"/>
      <c r="F751" s="60"/>
      <c r="R751">
        <v>1499</v>
      </c>
      <c r="S751">
        <f t="shared" si="12"/>
        <v>185.12619140616087</v>
      </c>
    </row>
    <row r="752" spans="2:19" x14ac:dyDescent="0.25">
      <c r="B752" s="60"/>
      <c r="R752">
        <v>1500</v>
      </c>
      <c r="S752">
        <f t="shared" si="12"/>
        <v>185.08453907673683</v>
      </c>
    </row>
    <row r="753" spans="2:19" x14ac:dyDescent="0.25">
      <c r="B753" s="60"/>
      <c r="E753" s="62"/>
      <c r="F753" s="60"/>
      <c r="R753">
        <v>1501</v>
      </c>
      <c r="S753">
        <f t="shared" si="12"/>
        <v>185.03994106185317</v>
      </c>
    </row>
    <row r="754" spans="2:19" x14ac:dyDescent="0.25">
      <c r="B754" s="60"/>
      <c r="E754" s="62"/>
      <c r="F754" s="60"/>
      <c r="R754">
        <v>1502</v>
      </c>
      <c r="S754">
        <f t="shared" si="12"/>
        <v>184.99239949555434</v>
      </c>
    </row>
    <row r="755" spans="2:19" x14ac:dyDescent="0.25">
      <c r="B755" s="60"/>
      <c r="R755">
        <v>1503</v>
      </c>
      <c r="S755">
        <f t="shared" si="12"/>
        <v>184.94191665235761</v>
      </c>
    </row>
    <row r="756" spans="2:19" x14ac:dyDescent="0.25">
      <c r="B756" s="60"/>
      <c r="R756">
        <v>1504</v>
      </c>
      <c r="S756">
        <f t="shared" si="12"/>
        <v>184.88849494707168</v>
      </c>
    </row>
    <row r="757" spans="2:19" x14ac:dyDescent="0.25">
      <c r="B757" s="60"/>
      <c r="R757">
        <v>1505</v>
      </c>
      <c r="S757">
        <f t="shared" si="12"/>
        <v>184.83213693460422</v>
      </c>
    </row>
    <row r="758" spans="2:19" x14ac:dyDescent="0.25">
      <c r="B758" s="60"/>
      <c r="R758">
        <v>1506</v>
      </c>
      <c r="S758">
        <f t="shared" si="12"/>
        <v>184.77284530975814</v>
      </c>
    </row>
    <row r="759" spans="2:19" x14ac:dyDescent="0.25">
      <c r="B759" s="60"/>
      <c r="R759">
        <v>1507</v>
      </c>
      <c r="S759">
        <f t="shared" si="12"/>
        <v>184.71062290701704</v>
      </c>
    </row>
    <row r="760" spans="2:19" x14ac:dyDescent="0.25">
      <c r="B760" s="60"/>
      <c r="R760">
        <v>1508</v>
      </c>
      <c r="S760">
        <f t="shared" si="12"/>
        <v>184.64547270031912</v>
      </c>
    </row>
    <row r="761" spans="2:19" x14ac:dyDescent="0.25">
      <c r="B761" s="60"/>
      <c r="E761" s="62"/>
      <c r="F761" s="60"/>
      <c r="R761">
        <v>1509</v>
      </c>
      <c r="S761">
        <f t="shared" si="12"/>
        <v>184.5773978028204</v>
      </c>
    </row>
    <row r="762" spans="2:19" x14ac:dyDescent="0.25">
      <c r="B762" s="60"/>
      <c r="E762" s="62"/>
      <c r="F762" s="60"/>
      <c r="R762">
        <v>1510</v>
      </c>
      <c r="S762">
        <f t="shared" si="12"/>
        <v>184.50640146664682</v>
      </c>
    </row>
    <row r="763" spans="2:19" x14ac:dyDescent="0.25">
      <c r="B763" s="60"/>
      <c r="E763" s="62"/>
      <c r="F763" s="60"/>
      <c r="R763">
        <v>1511</v>
      </c>
      <c r="S763">
        <f t="shared" si="12"/>
        <v>184.43248708263519</v>
      </c>
    </row>
    <row r="764" spans="2:19" x14ac:dyDescent="0.25">
      <c r="B764" s="60"/>
      <c r="R764">
        <v>1512</v>
      </c>
      <c r="S764">
        <f t="shared" si="12"/>
        <v>184.35565818006333</v>
      </c>
    </row>
    <row r="765" spans="2:19" x14ac:dyDescent="0.25">
      <c r="B765" s="60"/>
      <c r="R765">
        <v>1513</v>
      </c>
      <c r="S765">
        <f t="shared" si="12"/>
        <v>184.27591842636934</v>
      </c>
    </row>
    <row r="766" spans="2:19" x14ac:dyDescent="0.25">
      <c r="B766" s="60"/>
      <c r="E766" s="62"/>
      <c r="F766" s="60"/>
      <c r="R766">
        <v>1514</v>
      </c>
      <c r="S766">
        <f t="shared" si="12"/>
        <v>184.19327162685966</v>
      </c>
    </row>
    <row r="767" spans="2:19" x14ac:dyDescent="0.25">
      <c r="B767" s="60"/>
      <c r="R767">
        <v>1515</v>
      </c>
      <c r="S767">
        <f t="shared" si="12"/>
        <v>184.10772172440642</v>
      </c>
    </row>
    <row r="768" spans="2:19" x14ac:dyDescent="0.25">
      <c r="B768" s="60"/>
      <c r="R768">
        <v>1516</v>
      </c>
      <c r="S768">
        <f t="shared" si="12"/>
        <v>184.01927279913403</v>
      </c>
    </row>
    <row r="769" spans="2:19" x14ac:dyDescent="0.25">
      <c r="B769" s="60"/>
      <c r="R769">
        <v>1517</v>
      </c>
      <c r="S769">
        <f t="shared" si="12"/>
        <v>183.92792906809487</v>
      </c>
    </row>
    <row r="770" spans="2:19" x14ac:dyDescent="0.25">
      <c r="B770" s="60"/>
      <c r="R770">
        <v>1518</v>
      </c>
      <c r="S770">
        <f t="shared" si="12"/>
        <v>183.83369488493415</v>
      </c>
    </row>
    <row r="771" spans="2:19" x14ac:dyDescent="0.25">
      <c r="B771" s="60"/>
      <c r="R771">
        <v>1519</v>
      </c>
      <c r="S771">
        <f t="shared" si="12"/>
        <v>183.73657473954381</v>
      </c>
    </row>
    <row r="772" spans="2:19" x14ac:dyDescent="0.25">
      <c r="B772" s="60"/>
      <c r="R772">
        <v>1520</v>
      </c>
      <c r="S772">
        <f t="shared" si="12"/>
        <v>183.63657325770666</v>
      </c>
    </row>
    <row r="773" spans="2:19" x14ac:dyDescent="0.25">
      <c r="B773" s="60"/>
      <c r="R773">
        <v>1521</v>
      </c>
      <c r="S773">
        <f t="shared" si="12"/>
        <v>183.53369520072846</v>
      </c>
    </row>
    <row r="774" spans="2:19" x14ac:dyDescent="0.25">
      <c r="B774" s="60"/>
      <c r="R774">
        <v>1522</v>
      </c>
      <c r="S774">
        <f t="shared" si="12"/>
        <v>183.42794546506042</v>
      </c>
    </row>
    <row r="775" spans="2:19" x14ac:dyDescent="0.25">
      <c r="B775" s="60"/>
      <c r="R775">
        <v>1523</v>
      </c>
      <c r="S775">
        <f t="shared" si="12"/>
        <v>183.31932908191106</v>
      </c>
    </row>
    <row r="776" spans="2:19" x14ac:dyDescent="0.25">
      <c r="B776" s="60"/>
      <c r="R776">
        <v>1524</v>
      </c>
      <c r="S776">
        <f t="shared" si="12"/>
        <v>183.20785121684656</v>
      </c>
    </row>
    <row r="777" spans="2:19" x14ac:dyDescent="0.25">
      <c r="B777" s="60"/>
      <c r="R777">
        <v>1525</v>
      </c>
      <c r="S777">
        <f t="shared" si="12"/>
        <v>183.09351716938218</v>
      </c>
    </row>
    <row r="778" spans="2:19" x14ac:dyDescent="0.25">
      <c r="B778" s="60"/>
      <c r="R778">
        <v>1526</v>
      </c>
      <c r="S778">
        <f t="shared" si="12"/>
        <v>182.97633237256173</v>
      </c>
    </row>
    <row r="779" spans="2:19" x14ac:dyDescent="0.25">
      <c r="B779" s="60"/>
      <c r="R779">
        <v>1527</v>
      </c>
      <c r="S779">
        <f t="shared" si="12"/>
        <v>182.85630239252762</v>
      </c>
    </row>
    <row r="780" spans="2:19" x14ac:dyDescent="0.25">
      <c r="B780" s="60"/>
      <c r="R780">
        <v>1528</v>
      </c>
      <c r="S780">
        <f t="shared" ref="S780:S843" si="13">_xlfn.NORM.DIST(R780,$D$4,$D$9,FALSE)*116292</f>
        <v>182.73343292808016</v>
      </c>
    </row>
    <row r="781" spans="2:19" x14ac:dyDescent="0.25">
      <c r="B781" s="60"/>
      <c r="R781">
        <v>1529</v>
      </c>
      <c r="S781">
        <f t="shared" si="13"/>
        <v>182.60772981022657</v>
      </c>
    </row>
    <row r="782" spans="2:19" x14ac:dyDescent="0.25">
      <c r="B782" s="60"/>
      <c r="R782">
        <v>1530</v>
      </c>
      <c r="S782">
        <f t="shared" si="13"/>
        <v>182.47919900171991</v>
      </c>
    </row>
    <row r="783" spans="2:19" x14ac:dyDescent="0.25">
      <c r="B783" s="60"/>
      <c r="R783">
        <v>1531</v>
      </c>
      <c r="S783">
        <f t="shared" si="13"/>
        <v>182.34784659658757</v>
      </c>
    </row>
    <row r="784" spans="2:19" x14ac:dyDescent="0.25">
      <c r="B784" s="60"/>
      <c r="R784">
        <v>1532</v>
      </c>
      <c r="S784">
        <f t="shared" si="13"/>
        <v>182.21367881964986</v>
      </c>
    </row>
    <row r="785" spans="2:19" x14ac:dyDescent="0.25">
      <c r="B785" s="60"/>
      <c r="R785">
        <v>1533</v>
      </c>
      <c r="S785">
        <f t="shared" si="13"/>
        <v>182.07670202602833</v>
      </c>
    </row>
    <row r="786" spans="2:19" x14ac:dyDescent="0.25">
      <c r="B786" s="60"/>
      <c r="R786">
        <v>1534</v>
      </c>
      <c r="S786">
        <f t="shared" si="13"/>
        <v>181.93692270064398</v>
      </c>
    </row>
    <row r="787" spans="2:19" x14ac:dyDescent="0.25">
      <c r="B787" s="60"/>
      <c r="R787">
        <v>1535</v>
      </c>
      <c r="S787">
        <f t="shared" si="13"/>
        <v>181.79434745770581</v>
      </c>
    </row>
    <row r="788" spans="2:19" x14ac:dyDescent="0.25">
      <c r="B788" s="60"/>
      <c r="R788">
        <v>1536</v>
      </c>
      <c r="S788">
        <f t="shared" si="13"/>
        <v>181.64898304018899</v>
      </c>
    </row>
    <row r="789" spans="2:19" x14ac:dyDescent="0.25">
      <c r="B789" s="60"/>
      <c r="R789">
        <v>1537</v>
      </c>
      <c r="S789">
        <f t="shared" si="13"/>
        <v>181.5008363193036</v>
      </c>
    </row>
    <row r="790" spans="2:19" x14ac:dyDescent="0.25">
      <c r="B790" s="60"/>
      <c r="R790">
        <v>1538</v>
      </c>
      <c r="S790">
        <f t="shared" si="13"/>
        <v>181.34991429395325</v>
      </c>
    </row>
    <row r="791" spans="2:19" x14ac:dyDescent="0.25">
      <c r="B791" s="60"/>
      <c r="R791">
        <v>1539</v>
      </c>
      <c r="S791">
        <f t="shared" si="13"/>
        <v>181.19622409018405</v>
      </c>
    </row>
    <row r="792" spans="2:19" x14ac:dyDescent="0.25">
      <c r="B792" s="60"/>
      <c r="R792">
        <v>1540</v>
      </c>
      <c r="S792">
        <f t="shared" si="13"/>
        <v>181.03977296062391</v>
      </c>
    </row>
    <row r="793" spans="2:19" x14ac:dyDescent="0.25">
      <c r="B793" s="60"/>
      <c r="R793">
        <v>1541</v>
      </c>
      <c r="S793">
        <f t="shared" si="13"/>
        <v>180.88056828391205</v>
      </c>
    </row>
    <row r="794" spans="2:19" x14ac:dyDescent="0.25">
      <c r="B794" s="60"/>
      <c r="R794">
        <v>1542</v>
      </c>
      <c r="S794">
        <f t="shared" si="13"/>
        <v>180.71861756411934</v>
      </c>
    </row>
    <row r="795" spans="2:19" x14ac:dyDescent="0.25">
      <c r="B795" s="60"/>
      <c r="E795" s="62"/>
      <c r="F795" s="60"/>
      <c r="R795">
        <v>1543</v>
      </c>
      <c r="S795">
        <f t="shared" si="13"/>
        <v>180.55392843015858</v>
      </c>
    </row>
    <row r="796" spans="2:19" x14ac:dyDescent="0.25">
      <c r="B796" s="60"/>
      <c r="R796">
        <v>1544</v>
      </c>
      <c r="S796">
        <f t="shared" si="13"/>
        <v>180.38650863518575</v>
      </c>
    </row>
    <row r="797" spans="2:19" x14ac:dyDescent="0.25">
      <c r="B797" s="60"/>
      <c r="R797">
        <v>1545</v>
      </c>
      <c r="S797">
        <f t="shared" si="13"/>
        <v>180.21636605599176</v>
      </c>
    </row>
    <row r="798" spans="2:19" x14ac:dyDescent="0.25">
      <c r="B798" s="60"/>
      <c r="R798">
        <v>1546</v>
      </c>
      <c r="S798">
        <f t="shared" si="13"/>
        <v>180.0435086923849</v>
      </c>
    </row>
    <row r="799" spans="2:19" x14ac:dyDescent="0.25">
      <c r="B799" s="60"/>
      <c r="R799">
        <v>1547</v>
      </c>
      <c r="S799">
        <f t="shared" si="13"/>
        <v>179.86794466656397</v>
      </c>
    </row>
    <row r="800" spans="2:19" x14ac:dyDescent="0.25">
      <c r="B800" s="60"/>
      <c r="R800">
        <v>1548</v>
      </c>
      <c r="S800">
        <f t="shared" si="13"/>
        <v>179.68968222248239</v>
      </c>
    </row>
    <row r="801" spans="2:19" x14ac:dyDescent="0.25">
      <c r="B801" s="60"/>
      <c r="E801" s="62"/>
      <c r="F801" s="60"/>
      <c r="R801">
        <v>1549</v>
      </c>
      <c r="S801">
        <f t="shared" si="13"/>
        <v>179.50872972520301</v>
      </c>
    </row>
    <row r="802" spans="2:19" x14ac:dyDescent="0.25">
      <c r="B802" s="60"/>
      <c r="R802">
        <v>1550</v>
      </c>
      <c r="S802">
        <f t="shared" si="13"/>
        <v>179.32509566024416</v>
      </c>
    </row>
    <row r="803" spans="2:19" x14ac:dyDescent="0.25">
      <c r="B803" s="60"/>
      <c r="R803">
        <v>1551</v>
      </c>
      <c r="S803">
        <f t="shared" si="13"/>
        <v>179.13878863291643</v>
      </c>
    </row>
    <row r="804" spans="2:19" x14ac:dyDescent="0.25">
      <c r="B804" s="60"/>
      <c r="R804">
        <v>1552</v>
      </c>
      <c r="S804">
        <f t="shared" si="13"/>
        <v>178.94981736765081</v>
      </c>
    </row>
    <row r="805" spans="2:19" x14ac:dyDescent="0.25">
      <c r="B805" s="60"/>
      <c r="R805">
        <v>1553</v>
      </c>
      <c r="S805">
        <f t="shared" si="13"/>
        <v>178.75819070731794</v>
      </c>
    </row>
    <row r="806" spans="2:19" x14ac:dyDescent="0.25">
      <c r="B806" s="60"/>
      <c r="R806">
        <v>1554</v>
      </c>
      <c r="S806">
        <f t="shared" si="13"/>
        <v>178.56391761253846</v>
      </c>
    </row>
    <row r="807" spans="2:19" x14ac:dyDescent="0.25">
      <c r="B807" s="60"/>
      <c r="R807">
        <v>1555</v>
      </c>
      <c r="S807">
        <f t="shared" si="13"/>
        <v>178.36700716098503</v>
      </c>
    </row>
    <row r="808" spans="2:19" x14ac:dyDescent="0.25">
      <c r="B808" s="60"/>
      <c r="R808">
        <v>1556</v>
      </c>
      <c r="S808">
        <f t="shared" si="13"/>
        <v>178.16746854667545</v>
      </c>
    </row>
    <row r="809" spans="2:19" x14ac:dyDescent="0.25">
      <c r="B809" s="60"/>
      <c r="R809">
        <v>1557</v>
      </c>
      <c r="S809">
        <f t="shared" si="13"/>
        <v>177.96531107925739</v>
      </c>
    </row>
    <row r="810" spans="2:19" x14ac:dyDescent="0.25">
      <c r="B810" s="60"/>
      <c r="R810">
        <v>1558</v>
      </c>
      <c r="S810">
        <f t="shared" si="13"/>
        <v>177.76054418328476</v>
      </c>
    </row>
    <row r="811" spans="2:19" x14ac:dyDescent="0.25">
      <c r="B811" s="60"/>
      <c r="R811">
        <v>1559</v>
      </c>
      <c r="S811">
        <f t="shared" si="13"/>
        <v>177.55317739748557</v>
      </c>
    </row>
    <row r="812" spans="2:19" x14ac:dyDescent="0.25">
      <c r="B812" s="60"/>
      <c r="R812">
        <v>1560</v>
      </c>
      <c r="S812">
        <f t="shared" si="13"/>
        <v>177.34322037402166</v>
      </c>
    </row>
    <row r="813" spans="2:19" x14ac:dyDescent="0.25">
      <c r="B813" s="60"/>
      <c r="R813">
        <v>1561</v>
      </c>
      <c r="S813">
        <f t="shared" si="13"/>
        <v>177.13068287774004</v>
      </c>
    </row>
    <row r="814" spans="2:19" x14ac:dyDescent="0.25">
      <c r="B814" s="60"/>
      <c r="R814">
        <v>1562</v>
      </c>
      <c r="S814">
        <f t="shared" si="13"/>
        <v>176.9155747854166</v>
      </c>
    </row>
    <row r="815" spans="2:19" x14ac:dyDescent="0.25">
      <c r="B815" s="60"/>
      <c r="R815">
        <v>1563</v>
      </c>
      <c r="S815">
        <f t="shared" si="13"/>
        <v>176.6979060849909</v>
      </c>
    </row>
    <row r="816" spans="2:19" x14ac:dyDescent="0.25">
      <c r="B816" s="60"/>
      <c r="E816" s="62"/>
      <c r="F816" s="60"/>
      <c r="R816">
        <v>1564</v>
      </c>
      <c r="S816">
        <f t="shared" si="13"/>
        <v>176.4776868747941</v>
      </c>
    </row>
    <row r="817" spans="2:19" x14ac:dyDescent="0.25">
      <c r="B817" s="60"/>
      <c r="E817" s="62"/>
      <c r="F817" s="60"/>
      <c r="R817">
        <v>1565</v>
      </c>
      <c r="S817">
        <f t="shared" si="13"/>
        <v>176.25492736276803</v>
      </c>
    </row>
    <row r="818" spans="2:19" x14ac:dyDescent="0.25">
      <c r="B818" s="60"/>
      <c r="R818">
        <v>1566</v>
      </c>
      <c r="S818">
        <f t="shared" si="13"/>
        <v>176.02963786567722</v>
      </c>
    </row>
    <row r="819" spans="2:19" x14ac:dyDescent="0.25">
      <c r="B819" s="60"/>
      <c r="R819">
        <v>1567</v>
      </c>
      <c r="S819">
        <f t="shared" si="13"/>
        <v>175.80182880831279</v>
      </c>
    </row>
    <row r="820" spans="2:19" x14ac:dyDescent="0.25">
      <c r="B820" s="60"/>
      <c r="R820">
        <v>1568</v>
      </c>
      <c r="S820">
        <f t="shared" si="13"/>
        <v>175.57151072268894</v>
      </c>
    </row>
    <row r="821" spans="2:19" x14ac:dyDescent="0.25">
      <c r="B821" s="60"/>
      <c r="R821">
        <v>1569</v>
      </c>
      <c r="S821">
        <f t="shared" si="13"/>
        <v>175.33869424723184</v>
      </c>
    </row>
    <row r="822" spans="2:19" x14ac:dyDescent="0.25">
      <c r="B822" s="60"/>
      <c r="R822">
        <v>1570</v>
      </c>
      <c r="S822">
        <f t="shared" si="13"/>
        <v>175.10339012596114</v>
      </c>
    </row>
    <row r="823" spans="2:19" x14ac:dyDescent="0.25">
      <c r="B823" s="60"/>
      <c r="R823">
        <v>1571</v>
      </c>
      <c r="S823">
        <f t="shared" si="13"/>
        <v>174.86560920766399</v>
      </c>
    </row>
    <row r="824" spans="2:19" x14ac:dyDescent="0.25">
      <c r="B824" s="60"/>
      <c r="R824">
        <v>1572</v>
      </c>
      <c r="S824">
        <f t="shared" si="13"/>
        <v>174.62536244506208</v>
      </c>
    </row>
    <row r="825" spans="2:19" x14ac:dyDescent="0.25">
      <c r="B825" s="60"/>
      <c r="R825">
        <v>1573</v>
      </c>
      <c r="S825">
        <f t="shared" si="13"/>
        <v>174.38266089397121</v>
      </c>
    </row>
    <row r="826" spans="2:19" x14ac:dyDescent="0.25">
      <c r="B826" s="60"/>
      <c r="R826">
        <v>1574</v>
      </c>
      <c r="S826">
        <f t="shared" si="13"/>
        <v>174.13751571245382</v>
      </c>
    </row>
    <row r="827" spans="2:19" x14ac:dyDescent="0.25">
      <c r="B827" s="60"/>
      <c r="R827">
        <v>1575</v>
      </c>
      <c r="S827">
        <f t="shared" si="13"/>
        <v>173.889938159965</v>
      </c>
    </row>
    <row r="828" spans="2:19" x14ac:dyDescent="0.25">
      <c r="B828" s="60"/>
      <c r="R828">
        <v>1576</v>
      </c>
      <c r="S828">
        <f t="shared" si="13"/>
        <v>173.63993959649073</v>
      </c>
    </row>
    <row r="829" spans="2:19" x14ac:dyDescent="0.25">
      <c r="B829" s="60"/>
      <c r="R829">
        <v>1577</v>
      </c>
      <c r="S829">
        <f t="shared" si="13"/>
        <v>173.38753148168024</v>
      </c>
    </row>
    <row r="830" spans="2:19" x14ac:dyDescent="0.25">
      <c r="B830" s="60"/>
      <c r="E830" s="62"/>
      <c r="F830" s="60"/>
      <c r="R830">
        <v>1578</v>
      </c>
      <c r="S830">
        <f t="shared" si="13"/>
        <v>173.13272537397091</v>
      </c>
    </row>
    <row r="831" spans="2:19" x14ac:dyDescent="0.25">
      <c r="B831" s="60"/>
      <c r="R831">
        <v>1579</v>
      </c>
      <c r="S831">
        <f t="shared" si="13"/>
        <v>172.87553292970719</v>
      </c>
    </row>
    <row r="832" spans="2:19" x14ac:dyDescent="0.25">
      <c r="B832" s="60"/>
      <c r="R832">
        <v>1580</v>
      </c>
      <c r="S832">
        <f t="shared" si="13"/>
        <v>172.61596590225233</v>
      </c>
    </row>
    <row r="833" spans="2:19" x14ac:dyDescent="0.25">
      <c r="B833" s="60"/>
      <c r="E833" s="62"/>
      <c r="F833" s="60"/>
      <c r="R833">
        <v>1581</v>
      </c>
      <c r="S833">
        <f t="shared" si="13"/>
        <v>172.3540361410943</v>
      </c>
    </row>
    <row r="834" spans="2:19" x14ac:dyDescent="0.25">
      <c r="B834" s="60"/>
      <c r="R834">
        <v>1582</v>
      </c>
      <c r="S834">
        <f t="shared" si="13"/>
        <v>172.08975559094503</v>
      </c>
    </row>
    <row r="835" spans="2:19" x14ac:dyDescent="0.25">
      <c r="B835" s="60"/>
      <c r="R835">
        <v>1583</v>
      </c>
      <c r="S835">
        <f t="shared" si="13"/>
        <v>171.82313629083353</v>
      </c>
    </row>
    <row r="836" spans="2:19" x14ac:dyDescent="0.25">
      <c r="B836" s="60"/>
      <c r="R836">
        <v>1584</v>
      </c>
      <c r="S836">
        <f t="shared" si="13"/>
        <v>171.55419037319263</v>
      </c>
    </row>
    <row r="837" spans="2:19" x14ac:dyDescent="0.25">
      <c r="B837" s="60"/>
      <c r="R837">
        <v>1585</v>
      </c>
      <c r="S837">
        <f t="shared" si="13"/>
        <v>171.28293006294018</v>
      </c>
    </row>
    <row r="838" spans="2:19" x14ac:dyDescent="0.25">
      <c r="B838" s="60"/>
      <c r="E838" s="62"/>
      <c r="F838" s="60"/>
      <c r="R838">
        <v>1586</v>
      </c>
      <c r="S838">
        <f t="shared" si="13"/>
        <v>171.00936767655381</v>
      </c>
    </row>
    <row r="839" spans="2:19" x14ac:dyDescent="0.25">
      <c r="B839" s="60"/>
      <c r="R839">
        <v>1587</v>
      </c>
      <c r="S839">
        <f t="shared" si="13"/>
        <v>170.73351562113996</v>
      </c>
    </row>
    <row r="840" spans="2:19" x14ac:dyDescent="0.25">
      <c r="B840" s="60"/>
      <c r="R840">
        <v>1588</v>
      </c>
      <c r="S840">
        <f t="shared" si="13"/>
        <v>170.45538639349746</v>
      </c>
    </row>
    <row r="841" spans="2:19" x14ac:dyDescent="0.25">
      <c r="B841" s="60"/>
      <c r="R841">
        <v>1589</v>
      </c>
      <c r="S841">
        <f t="shared" si="13"/>
        <v>170.17499257917501</v>
      </c>
    </row>
    <row r="842" spans="2:19" x14ac:dyDescent="0.25">
      <c r="B842" s="60"/>
      <c r="R842">
        <v>1590</v>
      </c>
      <c r="S842">
        <f t="shared" si="13"/>
        <v>169.8923468515234</v>
      </c>
    </row>
    <row r="843" spans="2:19" x14ac:dyDescent="0.25">
      <c r="B843" s="60"/>
      <c r="R843">
        <v>1591</v>
      </c>
      <c r="S843">
        <f t="shared" si="13"/>
        <v>169.60746197074224</v>
      </c>
    </row>
    <row r="844" spans="2:19" x14ac:dyDescent="0.25">
      <c r="B844" s="60"/>
      <c r="R844">
        <v>1592</v>
      </c>
      <c r="S844">
        <f t="shared" ref="S844:S907" si="14">_xlfn.NORM.DIST(R844,$D$4,$D$9,FALSE)*116292</f>
        <v>169.32035078292117</v>
      </c>
    </row>
    <row r="845" spans="2:19" x14ac:dyDescent="0.25">
      <c r="B845" s="60"/>
      <c r="E845" s="62"/>
      <c r="F845" s="60"/>
      <c r="R845">
        <v>1593</v>
      </c>
      <c r="S845">
        <f t="shared" si="14"/>
        <v>169.03102621907607</v>
      </c>
    </row>
    <row r="846" spans="2:19" x14ac:dyDescent="0.25">
      <c r="B846" s="60"/>
      <c r="R846">
        <v>1594</v>
      </c>
      <c r="S846">
        <f t="shared" si="14"/>
        <v>168.73950129417992</v>
      </c>
    </row>
    <row r="847" spans="2:19" x14ac:dyDescent="0.25">
      <c r="B847" s="60"/>
      <c r="R847">
        <v>1595</v>
      </c>
      <c r="S847">
        <f t="shared" si="14"/>
        <v>168.44578910618873</v>
      </c>
    </row>
    <row r="848" spans="2:19" x14ac:dyDescent="0.25">
      <c r="B848" s="60"/>
      <c r="R848">
        <v>1596</v>
      </c>
      <c r="S848">
        <f t="shared" si="14"/>
        <v>168.14990283506233</v>
      </c>
    </row>
    <row r="849" spans="2:19" x14ac:dyDescent="0.25">
      <c r="B849" s="60"/>
      <c r="R849">
        <v>1597</v>
      </c>
      <c r="S849">
        <f t="shared" si="14"/>
        <v>167.85185574178072</v>
      </c>
    </row>
    <row r="850" spans="2:19" x14ac:dyDescent="0.25">
      <c r="B850" s="60"/>
      <c r="E850" s="62"/>
      <c r="F850" s="60"/>
      <c r="R850">
        <v>1598</v>
      </c>
      <c r="S850">
        <f t="shared" si="14"/>
        <v>167.55166116735512</v>
      </c>
    </row>
    <row r="851" spans="2:19" x14ac:dyDescent="0.25">
      <c r="B851" s="60"/>
      <c r="R851">
        <v>1599</v>
      </c>
      <c r="S851">
        <f t="shared" si="14"/>
        <v>167.24933253183482</v>
      </c>
    </row>
    <row r="852" spans="2:19" x14ac:dyDescent="0.25">
      <c r="B852" s="60"/>
      <c r="R852">
        <v>1600</v>
      </c>
      <c r="S852">
        <f t="shared" si="14"/>
        <v>166.94488333330941</v>
      </c>
    </row>
    <row r="853" spans="2:19" x14ac:dyDescent="0.25">
      <c r="B853" s="60"/>
      <c r="R853">
        <v>1601</v>
      </c>
      <c r="S853">
        <f t="shared" si="14"/>
        <v>166.63832714690636</v>
      </c>
    </row>
    <row r="854" spans="2:19" x14ac:dyDescent="0.25">
      <c r="B854" s="60"/>
      <c r="R854">
        <v>1602</v>
      </c>
      <c r="S854">
        <f t="shared" si="14"/>
        <v>166.32967762378451</v>
      </c>
    </row>
    <row r="855" spans="2:19" x14ac:dyDescent="0.25">
      <c r="B855" s="60"/>
      <c r="R855">
        <v>1603</v>
      </c>
      <c r="S855">
        <f t="shared" si="14"/>
        <v>166.01894849012325</v>
      </c>
    </row>
    <row r="856" spans="2:19" x14ac:dyDescent="0.25">
      <c r="B856" s="60"/>
      <c r="E856" s="62"/>
      <c r="F856" s="60"/>
      <c r="R856">
        <v>1604</v>
      </c>
      <c r="S856">
        <f t="shared" si="14"/>
        <v>165.70615354610757</v>
      </c>
    </row>
    <row r="857" spans="2:19" x14ac:dyDescent="0.25">
      <c r="B857" s="60"/>
      <c r="R857">
        <v>1605</v>
      </c>
      <c r="S857">
        <f t="shared" si="14"/>
        <v>165.39130666490902</v>
      </c>
    </row>
    <row r="858" spans="2:19" x14ac:dyDescent="0.25">
      <c r="B858" s="60"/>
      <c r="R858">
        <v>1606</v>
      </c>
      <c r="S858">
        <f t="shared" si="14"/>
        <v>165.07442179166304</v>
      </c>
    </row>
    <row r="859" spans="2:19" x14ac:dyDescent="0.25">
      <c r="B859" s="60"/>
      <c r="R859">
        <v>1607</v>
      </c>
      <c r="S859">
        <f t="shared" si="14"/>
        <v>164.75551294244201</v>
      </c>
    </row>
    <row r="860" spans="2:19" x14ac:dyDescent="0.25">
      <c r="B860" s="60"/>
      <c r="R860">
        <v>1608</v>
      </c>
      <c r="S860">
        <f t="shared" si="14"/>
        <v>164.43459420322517</v>
      </c>
    </row>
    <row r="861" spans="2:19" x14ac:dyDescent="0.25">
      <c r="B861" s="60"/>
      <c r="R861">
        <v>1609</v>
      </c>
      <c r="S861">
        <f t="shared" si="14"/>
        <v>164.11167972886437</v>
      </c>
    </row>
    <row r="862" spans="2:19" x14ac:dyDescent="0.25">
      <c r="B862" s="60"/>
      <c r="R862">
        <v>1610</v>
      </c>
      <c r="S862">
        <f t="shared" si="14"/>
        <v>163.78678374204688</v>
      </c>
    </row>
    <row r="863" spans="2:19" x14ac:dyDescent="0.25">
      <c r="B863" s="60"/>
      <c r="R863">
        <v>1611</v>
      </c>
      <c r="S863">
        <f t="shared" si="14"/>
        <v>163.4599205322543</v>
      </c>
    </row>
    <row r="864" spans="2:19" x14ac:dyDescent="0.25">
      <c r="B864" s="60"/>
      <c r="R864">
        <v>1612</v>
      </c>
      <c r="S864">
        <f t="shared" si="14"/>
        <v>163.13110445471867</v>
      </c>
    </row>
    <row r="865" spans="2:19" x14ac:dyDescent="0.25">
      <c r="B865" s="60"/>
      <c r="R865">
        <v>1613</v>
      </c>
      <c r="S865">
        <f t="shared" si="14"/>
        <v>162.80034992937499</v>
      </c>
    </row>
    <row r="866" spans="2:19" x14ac:dyDescent="0.25">
      <c r="B866" s="60"/>
      <c r="R866">
        <v>1614</v>
      </c>
      <c r="S866">
        <f t="shared" si="14"/>
        <v>162.46767143981106</v>
      </c>
    </row>
    <row r="867" spans="2:19" x14ac:dyDescent="0.25">
      <c r="B867" s="60"/>
      <c r="R867">
        <v>1615</v>
      </c>
      <c r="S867">
        <f t="shared" si="14"/>
        <v>162.13308353221402</v>
      </c>
    </row>
    <row r="868" spans="2:19" x14ac:dyDescent="0.25">
      <c r="B868" s="60"/>
      <c r="R868">
        <v>1616</v>
      </c>
      <c r="S868">
        <f t="shared" si="14"/>
        <v>161.7966008143143</v>
      </c>
    </row>
    <row r="869" spans="2:19" x14ac:dyDescent="0.25">
      <c r="B869" s="60"/>
      <c r="E869" s="62"/>
      <c r="F869" s="60"/>
      <c r="R869">
        <v>1617</v>
      </c>
      <c r="S869">
        <f t="shared" si="14"/>
        <v>161.45823795432656</v>
      </c>
    </row>
    <row r="870" spans="2:19" x14ac:dyDescent="0.25">
      <c r="B870" s="60"/>
      <c r="R870">
        <v>1618</v>
      </c>
      <c r="S870">
        <f t="shared" si="14"/>
        <v>161.11800967988856</v>
      </c>
    </row>
    <row r="871" spans="2:19" x14ac:dyDescent="0.25">
      <c r="B871" s="60"/>
      <c r="R871">
        <v>1619</v>
      </c>
      <c r="S871">
        <f t="shared" si="14"/>
        <v>160.77593077699652</v>
      </c>
    </row>
    <row r="872" spans="2:19" x14ac:dyDescent="0.25">
      <c r="B872" s="60"/>
      <c r="R872">
        <v>1620</v>
      </c>
      <c r="S872">
        <f t="shared" si="14"/>
        <v>160.43201608893921</v>
      </c>
    </row>
    <row r="873" spans="2:19" x14ac:dyDescent="0.25">
      <c r="B873" s="60"/>
      <c r="R873">
        <v>1621</v>
      </c>
      <c r="S873">
        <f t="shared" si="14"/>
        <v>160.08628051522865</v>
      </c>
    </row>
    <row r="874" spans="2:19" x14ac:dyDescent="0.25">
      <c r="B874" s="60"/>
      <c r="R874">
        <v>1622</v>
      </c>
      <c r="S874">
        <f t="shared" si="14"/>
        <v>159.73873901052954</v>
      </c>
    </row>
    <row r="875" spans="2:19" x14ac:dyDescent="0.25">
      <c r="B875" s="60"/>
      <c r="R875">
        <v>1623</v>
      </c>
      <c r="S875">
        <f t="shared" si="14"/>
        <v>159.38940658358598</v>
      </c>
    </row>
    <row r="876" spans="2:19" x14ac:dyDescent="0.25">
      <c r="B876" s="60"/>
      <c r="R876">
        <v>1624</v>
      </c>
      <c r="S876">
        <f t="shared" si="14"/>
        <v>159.03829829614619</v>
      </c>
    </row>
    <row r="877" spans="2:19" x14ac:dyDescent="0.25">
      <c r="B877" s="60"/>
      <c r="R877">
        <v>1625</v>
      </c>
      <c r="S877">
        <f t="shared" si="14"/>
        <v>158.68542926188596</v>
      </c>
    </row>
    <row r="878" spans="2:19" x14ac:dyDescent="0.25">
      <c r="B878" s="60"/>
      <c r="R878">
        <v>1626</v>
      </c>
      <c r="S878">
        <f t="shared" si="14"/>
        <v>158.33081464532941</v>
      </c>
    </row>
    <row r="879" spans="2:19" x14ac:dyDescent="0.25">
      <c r="B879" s="60"/>
      <c r="R879">
        <v>1627</v>
      </c>
      <c r="S879">
        <f t="shared" si="14"/>
        <v>157.97446966076899</v>
      </c>
    </row>
    <row r="880" spans="2:19" x14ac:dyDescent="0.25">
      <c r="B880" s="60"/>
      <c r="R880">
        <v>1628</v>
      </c>
      <c r="S880">
        <f t="shared" si="14"/>
        <v>157.61640957118325</v>
      </c>
    </row>
    <row r="881" spans="2:19" x14ac:dyDescent="0.25">
      <c r="B881" s="60"/>
      <c r="E881" s="62"/>
      <c r="F881" s="60"/>
      <c r="R881">
        <v>1629</v>
      </c>
      <c r="S881">
        <f t="shared" si="14"/>
        <v>157.25664968715338</v>
      </c>
    </row>
    <row r="882" spans="2:19" x14ac:dyDescent="0.25">
      <c r="B882" s="60"/>
      <c r="E882" s="62"/>
      <c r="F882" s="60"/>
      <c r="R882">
        <v>1630</v>
      </c>
      <c r="S882">
        <f t="shared" si="14"/>
        <v>156.89520536577862</v>
      </c>
    </row>
    <row r="883" spans="2:19" x14ac:dyDescent="0.25">
      <c r="B883" s="60"/>
      <c r="R883">
        <v>1631</v>
      </c>
      <c r="S883">
        <f t="shared" si="14"/>
        <v>156.53209200958992</v>
      </c>
    </row>
    <row r="884" spans="2:19" x14ac:dyDescent="0.25">
      <c r="B884" s="60"/>
      <c r="R884">
        <v>1632</v>
      </c>
      <c r="S884">
        <f t="shared" si="14"/>
        <v>156.16732506546313</v>
      </c>
    </row>
    <row r="885" spans="2:19" x14ac:dyDescent="0.25">
      <c r="B885" s="60"/>
      <c r="R885">
        <v>1633</v>
      </c>
      <c r="S885">
        <f t="shared" si="14"/>
        <v>155.80092002353035</v>
      </c>
    </row>
    <row r="886" spans="2:19" x14ac:dyDescent="0.25">
      <c r="B886" s="60"/>
      <c r="R886">
        <v>1634</v>
      </c>
      <c r="S886">
        <f t="shared" si="14"/>
        <v>155.43289241609131</v>
      </c>
    </row>
    <row r="887" spans="2:19" x14ac:dyDescent="0.25">
      <c r="B887" s="60"/>
      <c r="R887">
        <v>1635</v>
      </c>
      <c r="S887">
        <f t="shared" si="14"/>
        <v>155.06325781652296</v>
      </c>
    </row>
    <row r="888" spans="2:19" x14ac:dyDescent="0.25">
      <c r="B888" s="60"/>
      <c r="R888">
        <v>1636</v>
      </c>
      <c r="S888">
        <f t="shared" si="14"/>
        <v>154.69203183818917</v>
      </c>
    </row>
    <row r="889" spans="2:19" x14ac:dyDescent="0.25">
      <c r="B889" s="60"/>
      <c r="R889">
        <v>1637</v>
      </c>
      <c r="S889">
        <f t="shared" si="14"/>
        <v>154.31923013334927</v>
      </c>
    </row>
    <row r="890" spans="2:19" x14ac:dyDescent="0.25">
      <c r="B890" s="60"/>
      <c r="R890">
        <v>1638</v>
      </c>
      <c r="S890">
        <f t="shared" si="14"/>
        <v>153.94486839206633</v>
      </c>
    </row>
    <row r="891" spans="2:19" x14ac:dyDescent="0.25">
      <c r="B891" s="60"/>
      <c r="R891">
        <v>1639</v>
      </c>
      <c r="S891">
        <f t="shared" si="14"/>
        <v>153.56896234111503</v>
      </c>
    </row>
    <row r="892" spans="2:19" x14ac:dyDescent="0.25">
      <c r="B892" s="60"/>
      <c r="R892">
        <v>1640</v>
      </c>
      <c r="S892">
        <f t="shared" si="14"/>
        <v>153.19152774288929</v>
      </c>
    </row>
    <row r="893" spans="2:19" x14ac:dyDescent="0.25">
      <c r="B893" s="60"/>
      <c r="E893" s="62"/>
      <c r="F893" s="60"/>
      <c r="R893">
        <v>1641</v>
      </c>
      <c r="S893">
        <f t="shared" si="14"/>
        <v>152.81258039430963</v>
      </c>
    </row>
    <row r="894" spans="2:19" x14ac:dyDescent="0.25">
      <c r="B894" s="60"/>
      <c r="R894">
        <v>1642</v>
      </c>
      <c r="S894">
        <f t="shared" si="14"/>
        <v>152.4321361257303</v>
      </c>
    </row>
    <row r="895" spans="2:19" x14ac:dyDescent="0.25">
      <c r="B895" s="60"/>
      <c r="R895">
        <v>1643</v>
      </c>
      <c r="S895">
        <f t="shared" si="14"/>
        <v>152.05021079984681</v>
      </c>
    </row>
    <row r="896" spans="2:19" x14ac:dyDescent="0.25">
      <c r="B896" s="60"/>
      <c r="E896" s="62"/>
      <c r="F896" s="60"/>
      <c r="R896">
        <v>1644</v>
      </c>
      <c r="S896">
        <f t="shared" si="14"/>
        <v>151.66682031060347</v>
      </c>
    </row>
    <row r="897" spans="2:19" x14ac:dyDescent="0.25">
      <c r="B897" s="60"/>
      <c r="R897">
        <v>1645</v>
      </c>
      <c r="S897">
        <f t="shared" si="14"/>
        <v>151.28198058210077</v>
      </c>
    </row>
    <row r="898" spans="2:19" x14ac:dyDescent="0.25">
      <c r="B898" s="60"/>
      <c r="R898">
        <v>1646</v>
      </c>
      <c r="S898">
        <f t="shared" si="14"/>
        <v>150.89570756750376</v>
      </c>
    </row>
    <row r="899" spans="2:19" x14ac:dyDescent="0.25">
      <c r="B899" s="60"/>
      <c r="R899">
        <v>1647</v>
      </c>
      <c r="S899">
        <f t="shared" si="14"/>
        <v>150.50801724795033</v>
      </c>
    </row>
    <row r="900" spans="2:19" x14ac:dyDescent="0.25">
      <c r="B900" s="60"/>
      <c r="E900" s="62"/>
      <c r="F900" s="60"/>
      <c r="R900">
        <v>1648</v>
      </c>
      <c r="S900">
        <f t="shared" si="14"/>
        <v>150.11892563146037</v>
      </c>
    </row>
    <row r="901" spans="2:19" x14ac:dyDescent="0.25">
      <c r="B901" s="60"/>
      <c r="R901">
        <v>1649</v>
      </c>
      <c r="S901">
        <f t="shared" si="14"/>
        <v>149.72844875184529</v>
      </c>
    </row>
    <row r="902" spans="2:19" x14ac:dyDescent="0.25">
      <c r="B902" s="60"/>
      <c r="R902">
        <v>1650</v>
      </c>
      <c r="S902">
        <f t="shared" si="14"/>
        <v>149.33660266761876</v>
      </c>
    </row>
    <row r="903" spans="2:19" x14ac:dyDescent="0.25">
      <c r="B903" s="60"/>
      <c r="E903" s="62"/>
      <c r="F903" s="60"/>
      <c r="R903">
        <v>1651</v>
      </c>
      <c r="S903">
        <f t="shared" si="14"/>
        <v>148.9434034609076</v>
      </c>
    </row>
    <row r="904" spans="2:19" x14ac:dyDescent="0.25">
      <c r="B904" s="60"/>
      <c r="R904">
        <v>1652</v>
      </c>
      <c r="S904">
        <f t="shared" si="14"/>
        <v>148.54886723636446</v>
      </c>
    </row>
    <row r="905" spans="2:19" x14ac:dyDescent="0.25">
      <c r="B905" s="60"/>
      <c r="R905">
        <v>1653</v>
      </c>
      <c r="S905">
        <f t="shared" si="14"/>
        <v>148.15301012008075</v>
      </c>
    </row>
    <row r="906" spans="2:19" x14ac:dyDescent="0.25">
      <c r="B906" s="60"/>
      <c r="E906" s="62"/>
      <c r="F906" s="60"/>
      <c r="R906">
        <v>1654</v>
      </c>
      <c r="S906">
        <f t="shared" si="14"/>
        <v>147.75584825850135</v>
      </c>
    </row>
    <row r="907" spans="2:19" x14ac:dyDescent="0.25">
      <c r="B907" s="60"/>
      <c r="R907">
        <v>1655</v>
      </c>
      <c r="S907">
        <f t="shared" si="14"/>
        <v>147.35739781734034</v>
      </c>
    </row>
    <row r="908" spans="2:19" x14ac:dyDescent="0.25">
      <c r="B908" s="60"/>
      <c r="R908">
        <v>1656</v>
      </c>
      <c r="S908">
        <f t="shared" ref="S908:S971" si="15">_xlfn.NORM.DIST(R908,$D$4,$D$9,FALSE)*116292</f>
        <v>146.95767498049793</v>
      </c>
    </row>
    <row r="909" spans="2:19" x14ac:dyDescent="0.25">
      <c r="B909" s="60"/>
      <c r="E909" s="62"/>
      <c r="F909" s="60"/>
      <c r="R909">
        <v>1657</v>
      </c>
      <c r="S909">
        <f t="shared" si="15"/>
        <v>146.55669594897913</v>
      </c>
    </row>
    <row r="910" spans="2:19" x14ac:dyDescent="0.25">
      <c r="B910" s="60"/>
      <c r="R910">
        <v>1658</v>
      </c>
      <c r="S910">
        <f t="shared" si="15"/>
        <v>146.15447693981397</v>
      </c>
    </row>
    <row r="911" spans="2:19" x14ac:dyDescent="0.25">
      <c r="B911" s="60"/>
      <c r="E911" s="62"/>
      <c r="F911" s="60"/>
      <c r="R911">
        <v>1659</v>
      </c>
      <c r="S911">
        <f t="shared" si="15"/>
        <v>145.75103418497903</v>
      </c>
    </row>
    <row r="912" spans="2:19" x14ac:dyDescent="0.25">
      <c r="B912" s="60"/>
      <c r="R912">
        <v>1660</v>
      </c>
      <c r="S912">
        <f t="shared" si="15"/>
        <v>145.34638393032114</v>
      </c>
    </row>
    <row r="913" spans="2:19" x14ac:dyDescent="0.25">
      <c r="B913" s="60"/>
      <c r="R913">
        <v>1661</v>
      </c>
      <c r="S913">
        <f t="shared" si="15"/>
        <v>144.94054243448281</v>
      </c>
    </row>
    <row r="914" spans="2:19" x14ac:dyDescent="0.25">
      <c r="B914" s="60"/>
      <c r="E914" s="62"/>
      <c r="F914" s="60"/>
      <c r="R914">
        <v>1662</v>
      </c>
      <c r="S914">
        <f t="shared" si="15"/>
        <v>144.53352596782941</v>
      </c>
    </row>
    <row r="915" spans="2:19" x14ac:dyDescent="0.25">
      <c r="B915" s="60"/>
      <c r="R915">
        <v>1663</v>
      </c>
      <c r="S915">
        <f t="shared" si="15"/>
        <v>144.12535081137872</v>
      </c>
    </row>
    <row r="916" spans="2:19" x14ac:dyDescent="0.25">
      <c r="B916" s="60"/>
      <c r="R916">
        <v>1664</v>
      </c>
      <c r="S916">
        <f t="shared" si="15"/>
        <v>143.71603325573247</v>
      </c>
    </row>
    <row r="917" spans="2:19" x14ac:dyDescent="0.25">
      <c r="B917" s="60"/>
      <c r="R917">
        <v>1665</v>
      </c>
      <c r="S917">
        <f t="shared" si="15"/>
        <v>143.30558960001005</v>
      </c>
    </row>
    <row r="918" spans="2:19" x14ac:dyDescent="0.25">
      <c r="B918" s="60"/>
      <c r="R918">
        <v>1666</v>
      </c>
      <c r="S918">
        <f t="shared" si="15"/>
        <v>142.89403615078461</v>
      </c>
    </row>
    <row r="919" spans="2:19" x14ac:dyDescent="0.25">
      <c r="B919" s="60"/>
      <c r="R919">
        <v>1667</v>
      </c>
      <c r="S919">
        <f t="shared" si="15"/>
        <v>142.48138922102177</v>
      </c>
    </row>
    <row r="920" spans="2:19" x14ac:dyDescent="0.25">
      <c r="B920" s="60"/>
      <c r="R920">
        <v>1668</v>
      </c>
      <c r="S920">
        <f t="shared" si="15"/>
        <v>142.06766512902067</v>
      </c>
    </row>
    <row r="921" spans="2:19" x14ac:dyDescent="0.25">
      <c r="B921" s="60"/>
      <c r="R921">
        <v>1669</v>
      </c>
      <c r="S921">
        <f t="shared" si="15"/>
        <v>141.65288019735766</v>
      </c>
    </row>
    <row r="922" spans="2:19" x14ac:dyDescent="0.25">
      <c r="B922" s="60"/>
      <c r="R922">
        <v>1670</v>
      </c>
      <c r="S922">
        <f t="shared" si="15"/>
        <v>141.23705075183267</v>
      </c>
    </row>
    <row r="923" spans="2:19" x14ac:dyDescent="0.25">
      <c r="B923" s="60"/>
      <c r="R923">
        <v>1671</v>
      </c>
      <c r="S923">
        <f t="shared" si="15"/>
        <v>140.82019312041865</v>
      </c>
    </row>
    <row r="924" spans="2:19" x14ac:dyDescent="0.25">
      <c r="B924" s="60"/>
      <c r="R924">
        <v>1672</v>
      </c>
      <c r="S924">
        <f t="shared" si="15"/>
        <v>140.40232363221361</v>
      </c>
    </row>
    <row r="925" spans="2:19" x14ac:dyDescent="0.25">
      <c r="B925" s="60"/>
      <c r="R925">
        <v>1673</v>
      </c>
      <c r="S925">
        <f t="shared" si="15"/>
        <v>139.98345861639567</v>
      </c>
    </row>
    <row r="926" spans="2:19" x14ac:dyDescent="0.25">
      <c r="B926" s="60"/>
      <c r="R926">
        <v>1674</v>
      </c>
      <c r="S926">
        <f t="shared" si="15"/>
        <v>139.56361440118144</v>
      </c>
    </row>
    <row r="927" spans="2:19" x14ac:dyDescent="0.25">
      <c r="B927" s="60"/>
      <c r="R927">
        <v>1675</v>
      </c>
      <c r="S927">
        <f t="shared" si="15"/>
        <v>139.14280731278748</v>
      </c>
    </row>
    <row r="928" spans="2:19" x14ac:dyDescent="0.25">
      <c r="R928">
        <v>1676</v>
      </c>
      <c r="S928">
        <f t="shared" si="15"/>
        <v>138.72105367439477</v>
      </c>
    </row>
    <row r="929" spans="18:19" x14ac:dyDescent="0.25">
      <c r="R929">
        <v>1677</v>
      </c>
      <c r="S929">
        <f t="shared" si="15"/>
        <v>138.29836980511695</v>
      </c>
    </row>
    <row r="930" spans="18:19" x14ac:dyDescent="0.25">
      <c r="R930">
        <v>1678</v>
      </c>
      <c r="S930">
        <f t="shared" si="15"/>
        <v>137.87477201897161</v>
      </c>
    </row>
    <row r="931" spans="18:19" x14ac:dyDescent="0.25">
      <c r="R931">
        <v>1679</v>
      </c>
      <c r="S931">
        <f t="shared" si="15"/>
        <v>137.45027662385547</v>
      </c>
    </row>
    <row r="932" spans="18:19" x14ac:dyDescent="0.25">
      <c r="R932">
        <v>1680</v>
      </c>
      <c r="S932">
        <f t="shared" si="15"/>
        <v>137.0248999205229</v>
      </c>
    </row>
    <row r="933" spans="18:19" x14ac:dyDescent="0.25">
      <c r="R933">
        <v>1681</v>
      </c>
      <c r="S933">
        <f t="shared" si="15"/>
        <v>136.59865820156824</v>
      </c>
    </row>
    <row r="934" spans="18:19" x14ac:dyDescent="0.25">
      <c r="R934">
        <v>1682</v>
      </c>
      <c r="S934">
        <f t="shared" si="15"/>
        <v>136.17156775041204</v>
      </c>
    </row>
    <row r="935" spans="18:19" x14ac:dyDescent="0.25">
      <c r="R935">
        <v>1683</v>
      </c>
      <c r="S935">
        <f t="shared" si="15"/>
        <v>135.74364484029095</v>
      </c>
    </row>
    <row r="936" spans="18:19" x14ac:dyDescent="0.25">
      <c r="R936">
        <v>1684</v>
      </c>
      <c r="S936">
        <f t="shared" si="15"/>
        <v>135.31490573325175</v>
      </c>
    </row>
    <row r="937" spans="18:19" x14ac:dyDescent="0.25">
      <c r="R937">
        <v>1685</v>
      </c>
      <c r="S937">
        <f t="shared" si="15"/>
        <v>134.88536667914931</v>
      </c>
    </row>
    <row r="938" spans="18:19" x14ac:dyDescent="0.25">
      <c r="R938">
        <v>1686</v>
      </c>
      <c r="S938">
        <f t="shared" si="15"/>
        <v>134.45504391464868</v>
      </c>
    </row>
    <row r="939" spans="18:19" x14ac:dyDescent="0.25">
      <c r="R939">
        <v>1687</v>
      </c>
      <c r="S939">
        <f t="shared" si="15"/>
        <v>134.02395366223163</v>
      </c>
    </row>
    <row r="940" spans="18:19" x14ac:dyDescent="0.25">
      <c r="R940">
        <v>1688</v>
      </c>
      <c r="S940">
        <f t="shared" si="15"/>
        <v>133.59211212920718</v>
      </c>
    </row>
    <row r="941" spans="18:19" x14ac:dyDescent="0.25">
      <c r="R941">
        <v>1689</v>
      </c>
      <c r="S941">
        <f t="shared" si="15"/>
        <v>133.15953550672651</v>
      </c>
    </row>
    <row r="942" spans="18:19" x14ac:dyDescent="0.25">
      <c r="R942">
        <v>1690</v>
      </c>
      <c r="S942">
        <f t="shared" si="15"/>
        <v>132.7262399688025</v>
      </c>
    </row>
    <row r="943" spans="18:19" x14ac:dyDescent="0.25">
      <c r="R943">
        <v>1691</v>
      </c>
      <c r="S943">
        <f t="shared" si="15"/>
        <v>132.29224167133393</v>
      </c>
    </row>
    <row r="944" spans="18:19" x14ac:dyDescent="0.25">
      <c r="R944">
        <v>1692</v>
      </c>
      <c r="S944">
        <f t="shared" si="15"/>
        <v>131.85755675113381</v>
      </c>
    </row>
    <row r="945" spans="18:19" x14ac:dyDescent="0.25">
      <c r="R945">
        <v>1693</v>
      </c>
      <c r="S945">
        <f t="shared" si="15"/>
        <v>131.42220132496277</v>
      </c>
    </row>
    <row r="946" spans="18:19" x14ac:dyDescent="0.25">
      <c r="R946">
        <v>1694</v>
      </c>
      <c r="S946">
        <f t="shared" si="15"/>
        <v>130.98619148856724</v>
      </c>
    </row>
    <row r="947" spans="18:19" x14ac:dyDescent="0.25">
      <c r="R947">
        <v>1695</v>
      </c>
      <c r="S947">
        <f t="shared" si="15"/>
        <v>130.5495433157223</v>
      </c>
    </row>
    <row r="948" spans="18:19" x14ac:dyDescent="0.25">
      <c r="R948">
        <v>1696</v>
      </c>
      <c r="S948">
        <f t="shared" si="15"/>
        <v>130.11227285727941</v>
      </c>
    </row>
    <row r="949" spans="18:19" x14ac:dyDescent="0.25">
      <c r="R949">
        <v>1697</v>
      </c>
      <c r="S949">
        <f t="shared" si="15"/>
        <v>129.67439614021944</v>
      </c>
    </row>
    <row r="950" spans="18:19" x14ac:dyDescent="0.25">
      <c r="R950">
        <v>1698</v>
      </c>
      <c r="S950">
        <f t="shared" si="15"/>
        <v>129.23592916671035</v>
      </c>
    </row>
    <row r="951" spans="18:19" x14ac:dyDescent="0.25">
      <c r="R951">
        <v>1699</v>
      </c>
      <c r="S951">
        <f t="shared" si="15"/>
        <v>128.79688791317048</v>
      </c>
    </row>
    <row r="952" spans="18:19" x14ac:dyDescent="0.25">
      <c r="R952">
        <v>1700</v>
      </c>
      <c r="S952">
        <f t="shared" si="15"/>
        <v>128.35728832933651</v>
      </c>
    </row>
    <row r="953" spans="18:19" x14ac:dyDescent="0.25">
      <c r="R953">
        <v>1701</v>
      </c>
      <c r="S953">
        <f t="shared" si="15"/>
        <v>127.91714633733726</v>
      </c>
    </row>
    <row r="954" spans="18:19" x14ac:dyDescent="0.25">
      <c r="R954">
        <v>1702</v>
      </c>
      <c r="S954">
        <f t="shared" si="15"/>
        <v>127.47647783077235</v>
      </c>
    </row>
    <row r="955" spans="18:19" x14ac:dyDescent="0.25">
      <c r="R955">
        <v>1703</v>
      </c>
      <c r="S955">
        <f t="shared" si="15"/>
        <v>127.03529867379679</v>
      </c>
    </row>
    <row r="956" spans="18:19" x14ac:dyDescent="0.25">
      <c r="R956">
        <v>1704</v>
      </c>
      <c r="S956">
        <f t="shared" si="15"/>
        <v>126.59362470021048</v>
      </c>
    </row>
    <row r="957" spans="18:19" x14ac:dyDescent="0.25">
      <c r="R957">
        <v>1705</v>
      </c>
      <c r="S957">
        <f t="shared" si="15"/>
        <v>126.15147171255384</v>
      </c>
    </row>
    <row r="958" spans="18:19" x14ac:dyDescent="0.25">
      <c r="R958">
        <v>1706</v>
      </c>
      <c r="S958">
        <f t="shared" si="15"/>
        <v>125.70885548120862</v>
      </c>
    </row>
    <row r="959" spans="18:19" x14ac:dyDescent="0.25">
      <c r="R959">
        <v>1707</v>
      </c>
      <c r="S959">
        <f t="shared" si="15"/>
        <v>125.26579174350474</v>
      </c>
    </row>
    <row r="960" spans="18:19" x14ac:dyDescent="0.25">
      <c r="R960">
        <v>1708</v>
      </c>
      <c r="S960">
        <f t="shared" si="15"/>
        <v>124.82229620283265</v>
      </c>
    </row>
    <row r="961" spans="18:19" x14ac:dyDescent="0.25">
      <c r="R961">
        <v>1709</v>
      </c>
      <c r="S961">
        <f t="shared" si="15"/>
        <v>124.37838452776175</v>
      </c>
    </row>
    <row r="962" spans="18:19" x14ac:dyDescent="0.25">
      <c r="R962">
        <v>1710</v>
      </c>
      <c r="S962">
        <f t="shared" si="15"/>
        <v>123.93407235116442</v>
      </c>
    </row>
    <row r="963" spans="18:19" x14ac:dyDescent="0.25">
      <c r="R963">
        <v>1711</v>
      </c>
      <c r="S963">
        <f t="shared" si="15"/>
        <v>123.48937526934617</v>
      </c>
    </row>
    <row r="964" spans="18:19" x14ac:dyDescent="0.25">
      <c r="R964">
        <v>1712</v>
      </c>
      <c r="S964">
        <f t="shared" si="15"/>
        <v>123.0443088411819</v>
      </c>
    </row>
    <row r="965" spans="18:19" x14ac:dyDescent="0.25">
      <c r="R965">
        <v>1713</v>
      </c>
      <c r="S965">
        <f t="shared" si="15"/>
        <v>122.59888858725799</v>
      </c>
    </row>
    <row r="966" spans="18:19" x14ac:dyDescent="0.25">
      <c r="R966">
        <v>1714</v>
      </c>
      <c r="S966">
        <f t="shared" si="15"/>
        <v>122.15312998902067</v>
      </c>
    </row>
    <row r="967" spans="18:19" x14ac:dyDescent="0.25">
      <c r="R967">
        <v>1715</v>
      </c>
      <c r="S967">
        <f t="shared" si="15"/>
        <v>121.70704848793076</v>
      </c>
    </row>
    <row r="968" spans="18:19" x14ac:dyDescent="0.25">
      <c r="R968">
        <v>1716</v>
      </c>
      <c r="S968">
        <f t="shared" si="15"/>
        <v>121.26065948462414</v>
      </c>
    </row>
    <row r="969" spans="18:19" x14ac:dyDescent="0.25">
      <c r="R969">
        <v>1717</v>
      </c>
      <c r="S969">
        <f t="shared" si="15"/>
        <v>120.81397833807924</v>
      </c>
    </row>
    <row r="970" spans="18:19" x14ac:dyDescent="0.25">
      <c r="R970">
        <v>1718</v>
      </c>
      <c r="S970">
        <f t="shared" si="15"/>
        <v>120.36702036479018</v>
      </c>
    </row>
    <row r="971" spans="18:19" x14ac:dyDescent="0.25">
      <c r="R971">
        <v>1719</v>
      </c>
      <c r="S971">
        <f t="shared" si="15"/>
        <v>119.91980083794701</v>
      </c>
    </row>
    <row r="972" spans="18:19" x14ac:dyDescent="0.25">
      <c r="R972">
        <v>1720</v>
      </c>
      <c r="S972">
        <f t="shared" ref="S972:S1035" si="16">_xlfn.NORM.DIST(R972,$D$4,$D$9,FALSE)*116292</f>
        <v>119.47233498662173</v>
      </c>
    </row>
    <row r="973" spans="18:19" x14ac:dyDescent="0.25">
      <c r="R973">
        <v>1721</v>
      </c>
      <c r="S973">
        <f t="shared" si="16"/>
        <v>119.02463799496162</v>
      </c>
    </row>
    <row r="974" spans="18:19" x14ac:dyDescent="0.25">
      <c r="R974">
        <v>1722</v>
      </c>
      <c r="S974">
        <f t="shared" si="16"/>
        <v>118.57672500138843</v>
      </c>
    </row>
    <row r="975" spans="18:19" x14ac:dyDescent="0.25">
      <c r="R975">
        <v>1723</v>
      </c>
      <c r="S975">
        <f t="shared" si="16"/>
        <v>118.12861109780467</v>
      </c>
    </row>
    <row r="976" spans="18:19" x14ac:dyDescent="0.25">
      <c r="R976">
        <v>1724</v>
      </c>
      <c r="S976">
        <f t="shared" si="16"/>
        <v>117.68031132880641</v>
      </c>
    </row>
    <row r="977" spans="18:19" x14ac:dyDescent="0.25">
      <c r="R977">
        <v>1725</v>
      </c>
      <c r="S977">
        <f t="shared" si="16"/>
        <v>117.23184069090286</v>
      </c>
    </row>
    <row r="978" spans="18:19" x14ac:dyDescent="0.25">
      <c r="R978">
        <v>1726</v>
      </c>
      <c r="S978">
        <f t="shared" si="16"/>
        <v>116.78321413174271</v>
      </c>
    </row>
    <row r="979" spans="18:19" x14ac:dyDescent="0.25">
      <c r="R979">
        <v>1727</v>
      </c>
      <c r="S979">
        <f t="shared" si="16"/>
        <v>116.33444654934739</v>
      </c>
    </row>
    <row r="980" spans="18:19" x14ac:dyDescent="0.25">
      <c r="R980">
        <v>1728</v>
      </c>
      <c r="S980">
        <f t="shared" si="16"/>
        <v>115.88555279135105</v>
      </c>
    </row>
    <row r="981" spans="18:19" x14ac:dyDescent="0.25">
      <c r="R981">
        <v>1729</v>
      </c>
      <c r="S981">
        <f t="shared" si="16"/>
        <v>115.43654765424762</v>
      </c>
    </row>
    <row r="982" spans="18:19" x14ac:dyDescent="0.25">
      <c r="R982">
        <v>1730</v>
      </c>
      <c r="S982">
        <f t="shared" si="16"/>
        <v>114.98744588264489</v>
      </c>
    </row>
    <row r="983" spans="18:19" x14ac:dyDescent="0.25">
      <c r="R983">
        <v>1731</v>
      </c>
      <c r="S983">
        <f t="shared" si="16"/>
        <v>114.53826216852531</v>
      </c>
    </row>
    <row r="984" spans="18:19" x14ac:dyDescent="0.25">
      <c r="R984">
        <v>1732</v>
      </c>
      <c r="S984">
        <f t="shared" si="16"/>
        <v>114.08901115051421</v>
      </c>
    </row>
    <row r="985" spans="18:19" x14ac:dyDescent="0.25">
      <c r="R985">
        <v>1733</v>
      </c>
      <c r="S985">
        <f t="shared" si="16"/>
        <v>113.63970741315492</v>
      </c>
    </row>
    <row r="986" spans="18:19" x14ac:dyDescent="0.25">
      <c r="R986">
        <v>1734</v>
      </c>
      <c r="S986">
        <f t="shared" si="16"/>
        <v>113.19036548619111</v>
      </c>
    </row>
    <row r="987" spans="18:19" x14ac:dyDescent="0.25">
      <c r="R987">
        <v>1735</v>
      </c>
      <c r="S987">
        <f t="shared" si="16"/>
        <v>112.74099984385632</v>
      </c>
    </row>
    <row r="988" spans="18:19" x14ac:dyDescent="0.25">
      <c r="R988">
        <v>1736</v>
      </c>
      <c r="S988">
        <f t="shared" si="16"/>
        <v>112.2916249041706</v>
      </c>
    </row>
    <row r="989" spans="18:19" x14ac:dyDescent="0.25">
      <c r="R989">
        <v>1737</v>
      </c>
      <c r="S989">
        <f t="shared" si="16"/>
        <v>111.84225502824462</v>
      </c>
    </row>
    <row r="990" spans="18:19" x14ac:dyDescent="0.25">
      <c r="R990">
        <v>1738</v>
      </c>
      <c r="S990">
        <f t="shared" si="16"/>
        <v>111.39290451959087</v>
      </c>
    </row>
    <row r="991" spans="18:19" x14ac:dyDescent="0.25">
      <c r="R991">
        <v>1739</v>
      </c>
      <c r="S991">
        <f t="shared" si="16"/>
        <v>110.94358762344241</v>
      </c>
    </row>
    <row r="992" spans="18:19" x14ac:dyDescent="0.25">
      <c r="R992">
        <v>1740</v>
      </c>
      <c r="S992">
        <f t="shared" si="16"/>
        <v>110.49431852607887</v>
      </c>
    </row>
    <row r="993" spans="18:19" x14ac:dyDescent="0.25">
      <c r="R993">
        <v>1741</v>
      </c>
      <c r="S993">
        <f t="shared" si="16"/>
        <v>110.04511135415973</v>
      </c>
    </row>
    <row r="994" spans="18:19" x14ac:dyDescent="0.25">
      <c r="R994">
        <v>1742</v>
      </c>
      <c r="S994">
        <f t="shared" si="16"/>
        <v>109.59598017406545</v>
      </c>
    </row>
    <row r="995" spans="18:19" x14ac:dyDescent="0.25">
      <c r="R995">
        <v>1743</v>
      </c>
      <c r="S995">
        <f t="shared" si="16"/>
        <v>109.14693899124563</v>
      </c>
    </row>
    <row r="996" spans="18:19" x14ac:dyDescent="0.25">
      <c r="R996">
        <v>1744</v>
      </c>
      <c r="S996">
        <f t="shared" si="16"/>
        <v>108.69800174957491</v>
      </c>
    </row>
    <row r="997" spans="18:19" x14ac:dyDescent="0.25">
      <c r="R997">
        <v>1745</v>
      </c>
      <c r="S997">
        <f t="shared" si="16"/>
        <v>108.24918233071652</v>
      </c>
    </row>
    <row r="998" spans="18:19" x14ac:dyDescent="0.25">
      <c r="R998">
        <v>1746</v>
      </c>
      <c r="S998">
        <f t="shared" si="16"/>
        <v>107.80049455349295</v>
      </c>
    </row>
    <row r="999" spans="18:19" x14ac:dyDescent="0.25">
      <c r="R999">
        <v>1747</v>
      </c>
      <c r="S999">
        <f t="shared" si="16"/>
        <v>107.35195217326491</v>
      </c>
    </row>
    <row r="1000" spans="18:19" x14ac:dyDescent="0.25">
      <c r="R1000">
        <v>1748</v>
      </c>
      <c r="S1000">
        <f t="shared" si="16"/>
        <v>106.90356888131713</v>
      </c>
    </row>
    <row r="1001" spans="18:19" x14ac:dyDescent="0.25">
      <c r="R1001">
        <v>1749</v>
      </c>
      <c r="S1001">
        <f t="shared" si="16"/>
        <v>106.45535830425263</v>
      </c>
    </row>
    <row r="1002" spans="18:19" x14ac:dyDescent="0.25">
      <c r="R1002">
        <v>1750</v>
      </c>
      <c r="S1002">
        <f t="shared" si="16"/>
        <v>106.00733400339386</v>
      </c>
    </row>
    <row r="1003" spans="18:19" x14ac:dyDescent="0.25">
      <c r="R1003">
        <v>1751</v>
      </c>
      <c r="S1003">
        <f t="shared" si="16"/>
        <v>105.55950947419223</v>
      </c>
    </row>
    <row r="1004" spans="18:19" x14ac:dyDescent="0.25">
      <c r="R1004">
        <v>1752</v>
      </c>
      <c r="S1004">
        <f t="shared" si="16"/>
        <v>105.11189814564503</v>
      </c>
    </row>
    <row r="1005" spans="18:19" x14ac:dyDescent="0.25">
      <c r="R1005">
        <v>1753</v>
      </c>
      <c r="S1005">
        <f t="shared" si="16"/>
        <v>104.66451337971993</v>
      </c>
    </row>
    <row r="1006" spans="18:19" x14ac:dyDescent="0.25">
      <c r="R1006">
        <v>1754</v>
      </c>
      <c r="S1006">
        <f t="shared" si="16"/>
        <v>104.21736847078786</v>
      </c>
    </row>
    <row r="1007" spans="18:19" x14ac:dyDescent="0.25">
      <c r="R1007">
        <v>1755</v>
      </c>
      <c r="S1007">
        <f t="shared" si="16"/>
        <v>103.77047664506303</v>
      </c>
    </row>
    <row r="1008" spans="18:19" x14ac:dyDescent="0.25">
      <c r="R1008">
        <v>1756</v>
      </c>
      <c r="S1008">
        <f t="shared" si="16"/>
        <v>103.32385106005103</v>
      </c>
    </row>
    <row r="1009" spans="18:19" x14ac:dyDescent="0.25">
      <c r="R1009">
        <v>1757</v>
      </c>
      <c r="S1009">
        <f t="shared" si="16"/>
        <v>102.87750480400511</v>
      </c>
    </row>
    <row r="1010" spans="18:19" x14ac:dyDescent="0.25">
      <c r="R1010">
        <v>1758</v>
      </c>
      <c r="S1010">
        <f t="shared" si="16"/>
        <v>102.43145089538956</v>
      </c>
    </row>
    <row r="1011" spans="18:19" x14ac:dyDescent="0.25">
      <c r="R1011">
        <v>1759</v>
      </c>
      <c r="S1011">
        <f t="shared" si="16"/>
        <v>101.98570228235167</v>
      </c>
    </row>
    <row r="1012" spans="18:19" x14ac:dyDescent="0.25">
      <c r="R1012">
        <v>1760</v>
      </c>
      <c r="S1012">
        <f t="shared" si="16"/>
        <v>101.54027184220119</v>
      </c>
    </row>
    <row r="1013" spans="18:19" x14ac:dyDescent="0.25">
      <c r="R1013">
        <v>1761</v>
      </c>
      <c r="S1013">
        <f t="shared" si="16"/>
        <v>101.09517238089794</v>
      </c>
    </row>
    <row r="1014" spans="18:19" x14ac:dyDescent="0.25">
      <c r="R1014">
        <v>1762</v>
      </c>
      <c r="S1014">
        <f t="shared" si="16"/>
        <v>100.65041663254691</v>
      </c>
    </row>
    <row r="1015" spans="18:19" x14ac:dyDescent="0.25">
      <c r="R1015">
        <v>1763</v>
      </c>
      <c r="S1015">
        <f t="shared" si="16"/>
        <v>100.20601725890192</v>
      </c>
    </row>
    <row r="1016" spans="18:19" x14ac:dyDescent="0.25">
      <c r="R1016">
        <v>1764</v>
      </c>
      <c r="S1016">
        <f t="shared" si="16"/>
        <v>99.761986848876703</v>
      </c>
    </row>
    <row r="1017" spans="18:19" x14ac:dyDescent="0.25">
      <c r="R1017">
        <v>1765</v>
      </c>
      <c r="S1017">
        <f t="shared" si="16"/>
        <v>99.318337918064131</v>
      </c>
    </row>
    <row r="1018" spans="18:19" x14ac:dyDescent="0.25">
      <c r="R1018">
        <v>1766</v>
      </c>
      <c r="S1018">
        <f t="shared" si="16"/>
        <v>98.875082908263522</v>
      </c>
    </row>
    <row r="1019" spans="18:19" x14ac:dyDescent="0.25">
      <c r="R1019">
        <v>1767</v>
      </c>
      <c r="S1019">
        <f t="shared" si="16"/>
        <v>98.432234187015709</v>
      </c>
    </row>
    <row r="1020" spans="18:19" x14ac:dyDescent="0.25">
      <c r="R1020">
        <v>1768</v>
      </c>
      <c r="S1020">
        <f t="shared" si="16"/>
        <v>97.989804047146265</v>
      </c>
    </row>
    <row r="1021" spans="18:19" x14ac:dyDescent="0.25">
      <c r="R1021">
        <v>1769</v>
      </c>
      <c r="S1021">
        <f t="shared" si="16"/>
        <v>97.547804706316612</v>
      </c>
    </row>
    <row r="1022" spans="18:19" x14ac:dyDescent="0.25">
      <c r="R1022">
        <v>1770</v>
      </c>
      <c r="S1022">
        <f t="shared" si="16"/>
        <v>97.10624830658314</v>
      </c>
    </row>
    <row r="1023" spans="18:19" x14ac:dyDescent="0.25">
      <c r="R1023">
        <v>1771</v>
      </c>
      <c r="S1023">
        <f t="shared" si="16"/>
        <v>96.665146913964577</v>
      </c>
    </row>
    <row r="1024" spans="18:19" x14ac:dyDescent="0.25">
      <c r="R1024">
        <v>1772</v>
      </c>
      <c r="S1024">
        <f t="shared" si="16"/>
        <v>96.224512518016908</v>
      </c>
    </row>
    <row r="1025" spans="18:19" x14ac:dyDescent="0.25">
      <c r="R1025">
        <v>1773</v>
      </c>
      <c r="S1025">
        <f t="shared" si="16"/>
        <v>95.784357031416732</v>
      </c>
    </row>
    <row r="1026" spans="18:19" x14ac:dyDescent="0.25">
      <c r="R1026">
        <v>1774</v>
      </c>
      <c r="S1026">
        <f t="shared" si="16"/>
        <v>95.344692289552484</v>
      </c>
    </row>
    <row r="1027" spans="18:19" x14ac:dyDescent="0.25">
      <c r="R1027">
        <v>1775</v>
      </c>
      <c r="S1027">
        <f t="shared" si="16"/>
        <v>94.905530050123588</v>
      </c>
    </row>
    <row r="1028" spans="18:19" x14ac:dyDescent="0.25">
      <c r="R1028">
        <v>1776</v>
      </c>
      <c r="S1028">
        <f t="shared" si="16"/>
        <v>94.466881992747716</v>
      </c>
    </row>
    <row r="1029" spans="18:19" x14ac:dyDescent="0.25">
      <c r="R1029">
        <v>1777</v>
      </c>
      <c r="S1029">
        <f t="shared" si="16"/>
        <v>94.028759718576211</v>
      </c>
    </row>
    <row r="1030" spans="18:19" x14ac:dyDescent="0.25">
      <c r="R1030">
        <v>1778</v>
      </c>
      <c r="S1030">
        <f t="shared" si="16"/>
        <v>93.591174749917371</v>
      </c>
    </row>
    <row r="1031" spans="18:19" x14ac:dyDescent="0.25">
      <c r="R1031">
        <v>1779</v>
      </c>
      <c r="S1031">
        <f t="shared" si="16"/>
        <v>93.154138529867666</v>
      </c>
    </row>
    <row r="1032" spans="18:19" x14ac:dyDescent="0.25">
      <c r="R1032">
        <v>1780</v>
      </c>
      <c r="S1032">
        <f t="shared" si="16"/>
        <v>92.717662421951289</v>
      </c>
    </row>
    <row r="1033" spans="18:19" x14ac:dyDescent="0.25">
      <c r="R1033">
        <v>1781</v>
      </c>
      <c r="S1033">
        <f t="shared" si="16"/>
        <v>92.281757709767319</v>
      </c>
    </row>
    <row r="1034" spans="18:19" x14ac:dyDescent="0.25">
      <c r="R1034">
        <v>1782</v>
      </c>
      <c r="S1034">
        <f t="shared" si="16"/>
        <v>91.846435596645435</v>
      </c>
    </row>
    <row r="1035" spans="18:19" x14ac:dyDescent="0.25">
      <c r="R1035">
        <v>1783</v>
      </c>
      <c r="S1035">
        <f t="shared" si="16"/>
        <v>91.411707205309</v>
      </c>
    </row>
    <row r="1036" spans="18:19" x14ac:dyDescent="0.25">
      <c r="R1036">
        <v>1784</v>
      </c>
      <c r="S1036">
        <f t="shared" ref="S1036:S1099" si="17">_xlfn.NORM.DIST(R1036,$D$4,$D$9,FALSE)*116292</f>
        <v>90.977583577546724</v>
      </c>
    </row>
    <row r="1037" spans="18:19" x14ac:dyDescent="0.25">
      <c r="R1037">
        <v>1785</v>
      </c>
      <c r="S1037">
        <f t="shared" si="17"/>
        <v>90.544075673891996</v>
      </c>
    </row>
    <row r="1038" spans="18:19" x14ac:dyDescent="0.25">
      <c r="R1038">
        <v>1786</v>
      </c>
      <c r="S1038">
        <f t="shared" si="17"/>
        <v>90.111194373310227</v>
      </c>
    </row>
    <row r="1039" spans="18:19" x14ac:dyDescent="0.25">
      <c r="R1039">
        <v>1787</v>
      </c>
      <c r="S1039">
        <f t="shared" si="17"/>
        <v>89.678950472894456</v>
      </c>
    </row>
    <row r="1040" spans="18:19" x14ac:dyDescent="0.25">
      <c r="R1040">
        <v>1788</v>
      </c>
      <c r="S1040">
        <f t="shared" si="17"/>
        <v>89.247354687568432</v>
      </c>
    </row>
    <row r="1041" spans="18:19" x14ac:dyDescent="0.25">
      <c r="R1041">
        <v>1789</v>
      </c>
      <c r="S1041">
        <f t="shared" si="17"/>
        <v>88.816417649798282</v>
      </c>
    </row>
    <row r="1042" spans="18:19" x14ac:dyDescent="0.25">
      <c r="R1042">
        <v>1790</v>
      </c>
      <c r="S1042">
        <f t="shared" si="17"/>
        <v>88.386149909311484</v>
      </c>
    </row>
    <row r="1043" spans="18:19" x14ac:dyDescent="0.25">
      <c r="R1043">
        <v>1791</v>
      </c>
      <c r="S1043">
        <f t="shared" si="17"/>
        <v>87.956561932824329</v>
      </c>
    </row>
    <row r="1044" spans="18:19" x14ac:dyDescent="0.25">
      <c r="R1044">
        <v>1792</v>
      </c>
      <c r="S1044">
        <f t="shared" si="17"/>
        <v>87.52766410377707</v>
      </c>
    </row>
    <row r="1045" spans="18:19" x14ac:dyDescent="0.25">
      <c r="R1045">
        <v>1793</v>
      </c>
      <c r="S1045">
        <f t="shared" si="17"/>
        <v>87.099466722076826</v>
      </c>
    </row>
    <row r="1046" spans="18:19" x14ac:dyDescent="0.25">
      <c r="R1046">
        <v>1794</v>
      </c>
      <c r="S1046">
        <f t="shared" si="17"/>
        <v>86.671980003848873</v>
      </c>
    </row>
    <row r="1047" spans="18:19" x14ac:dyDescent="0.25">
      <c r="R1047">
        <v>1795</v>
      </c>
      <c r="S1047">
        <f t="shared" si="17"/>
        <v>86.245214081195229</v>
      </c>
    </row>
    <row r="1048" spans="18:19" x14ac:dyDescent="0.25">
      <c r="R1048">
        <v>1796</v>
      </c>
      <c r="S1048">
        <f t="shared" si="17"/>
        <v>85.819179001961601</v>
      </c>
    </row>
    <row r="1049" spans="18:19" x14ac:dyDescent="0.25">
      <c r="R1049">
        <v>1797</v>
      </c>
      <c r="S1049">
        <f t="shared" si="17"/>
        <v>85.393884729511939</v>
      </c>
    </row>
    <row r="1050" spans="18:19" x14ac:dyDescent="0.25">
      <c r="R1050">
        <v>1798</v>
      </c>
      <c r="S1050">
        <f t="shared" si="17"/>
        <v>84.969341142510899</v>
      </c>
    </row>
    <row r="1051" spans="18:19" x14ac:dyDescent="0.25">
      <c r="R1051">
        <v>1799</v>
      </c>
      <c r="S1051">
        <f t="shared" si="17"/>
        <v>84.545558034714105</v>
      </c>
    </row>
    <row r="1052" spans="18:19" x14ac:dyDescent="0.25">
      <c r="R1052">
        <v>1800</v>
      </c>
      <c r="S1052">
        <f t="shared" si="17"/>
        <v>84.12254511476624</v>
      </c>
    </row>
    <row r="1053" spans="18:19" x14ac:dyDescent="0.25">
      <c r="R1053">
        <v>1801</v>
      </c>
      <c r="S1053">
        <f t="shared" si="17"/>
        <v>83.700312006006939</v>
      </c>
    </row>
    <row r="1054" spans="18:19" x14ac:dyDescent="0.25">
      <c r="R1054">
        <v>1802</v>
      </c>
      <c r="S1054">
        <f t="shared" si="17"/>
        <v>83.278868246284333</v>
      </c>
    </row>
    <row r="1055" spans="18:19" x14ac:dyDescent="0.25">
      <c r="R1055">
        <v>1803</v>
      </c>
      <c r="S1055">
        <f t="shared" si="17"/>
        <v>82.858223287776511</v>
      </c>
    </row>
    <row r="1056" spans="18:19" x14ac:dyDescent="0.25">
      <c r="R1056">
        <v>1804</v>
      </c>
      <c r="S1056">
        <f t="shared" si="17"/>
        <v>82.438386496820613</v>
      </c>
    </row>
    <row r="1057" spans="18:19" x14ac:dyDescent="0.25">
      <c r="R1057">
        <v>1805</v>
      </c>
      <c r="S1057">
        <f t="shared" si="17"/>
        <v>82.019367153749542</v>
      </c>
    </row>
    <row r="1058" spans="18:19" x14ac:dyDescent="0.25">
      <c r="R1058">
        <v>1806</v>
      </c>
      <c r="S1058">
        <f t="shared" si="17"/>
        <v>81.601174452736544</v>
      </c>
    </row>
    <row r="1059" spans="18:19" x14ac:dyDescent="0.25">
      <c r="R1059">
        <v>1807</v>
      </c>
      <c r="S1059">
        <f t="shared" si="17"/>
        <v>81.183817501647169</v>
      </c>
    </row>
    <row r="1060" spans="18:19" x14ac:dyDescent="0.25">
      <c r="R1060">
        <v>1808</v>
      </c>
      <c r="S1060">
        <f t="shared" si="17"/>
        <v>80.767305321899244</v>
      </c>
    </row>
    <row r="1061" spans="18:19" x14ac:dyDescent="0.25">
      <c r="R1061">
        <v>1809</v>
      </c>
      <c r="S1061">
        <f t="shared" si="17"/>
        <v>80.351646848329992</v>
      </c>
    </row>
    <row r="1062" spans="18:19" x14ac:dyDescent="0.25">
      <c r="R1062">
        <v>1810</v>
      </c>
      <c r="S1062">
        <f t="shared" si="17"/>
        <v>79.936850929071085</v>
      </c>
    </row>
    <row r="1063" spans="18:19" x14ac:dyDescent="0.25">
      <c r="R1063">
        <v>1811</v>
      </c>
      <c r="S1063">
        <f t="shared" si="17"/>
        <v>79.522926325431087</v>
      </c>
    </row>
    <row r="1064" spans="18:19" x14ac:dyDescent="0.25">
      <c r="R1064">
        <v>1812</v>
      </c>
      <c r="S1064">
        <f t="shared" si="17"/>
        <v>79.109881711785448</v>
      </c>
    </row>
    <row r="1065" spans="18:19" x14ac:dyDescent="0.25">
      <c r="R1065">
        <v>1813</v>
      </c>
      <c r="S1065">
        <f t="shared" si="17"/>
        <v>78.697725675474018</v>
      </c>
    </row>
    <row r="1066" spans="18:19" x14ac:dyDescent="0.25">
      <c r="R1066">
        <v>1814</v>
      </c>
      <c r="S1066">
        <f t="shared" si="17"/>
        <v>78.28646671670586</v>
      </c>
    </row>
    <row r="1067" spans="18:19" x14ac:dyDescent="0.25">
      <c r="R1067">
        <v>1815</v>
      </c>
      <c r="S1067">
        <f t="shared" si="17"/>
        <v>77.876113248471825</v>
      </c>
    </row>
    <row r="1068" spans="18:19" x14ac:dyDescent="0.25">
      <c r="R1068">
        <v>1816</v>
      </c>
      <c r="S1068">
        <f t="shared" si="17"/>
        <v>77.466673596464204</v>
      </c>
    </row>
    <row r="1069" spans="18:19" x14ac:dyDescent="0.25">
      <c r="R1069">
        <v>1817</v>
      </c>
      <c r="S1069">
        <f t="shared" si="17"/>
        <v>77.058155999003901</v>
      </c>
    </row>
    <row r="1070" spans="18:19" x14ac:dyDescent="0.25">
      <c r="R1070">
        <v>1818</v>
      </c>
      <c r="S1070">
        <f t="shared" si="17"/>
        <v>76.650568606974957</v>
      </c>
    </row>
    <row r="1071" spans="18:19" x14ac:dyDescent="0.25">
      <c r="R1071">
        <v>1819</v>
      </c>
      <c r="S1071">
        <f t="shared" si="17"/>
        <v>76.243919483766348</v>
      </c>
    </row>
    <row r="1072" spans="18:19" x14ac:dyDescent="0.25">
      <c r="R1072">
        <v>1820</v>
      </c>
      <c r="S1072">
        <f t="shared" si="17"/>
        <v>75.838216605221106</v>
      </c>
    </row>
    <row r="1073" spans="18:19" x14ac:dyDescent="0.25">
      <c r="R1073">
        <v>1821</v>
      </c>
      <c r="S1073">
        <f t="shared" si="17"/>
        <v>75.433467859592454</v>
      </c>
    </row>
    <row r="1074" spans="18:19" x14ac:dyDescent="0.25">
      <c r="R1074">
        <v>1822</v>
      </c>
      <c r="S1074">
        <f t="shared" si="17"/>
        <v>75.02968104750768</v>
      </c>
    </row>
    <row r="1075" spans="18:19" x14ac:dyDescent="0.25">
      <c r="R1075">
        <v>1823</v>
      </c>
      <c r="S1075">
        <f t="shared" si="17"/>
        <v>74.626863881938462</v>
      </c>
    </row>
    <row r="1076" spans="18:19" x14ac:dyDescent="0.25">
      <c r="R1076">
        <v>1824</v>
      </c>
      <c r="S1076">
        <f t="shared" si="17"/>
        <v>74.225023988178876</v>
      </c>
    </row>
    <row r="1077" spans="18:19" x14ac:dyDescent="0.25">
      <c r="R1077">
        <v>1825</v>
      </c>
      <c r="S1077">
        <f t="shared" si="17"/>
        <v>73.824168903830454</v>
      </c>
    </row>
    <row r="1078" spans="18:19" x14ac:dyDescent="0.25">
      <c r="R1078">
        <v>1826</v>
      </c>
      <c r="S1078">
        <f t="shared" si="17"/>
        <v>73.42430607879399</v>
      </c>
    </row>
    <row r="1079" spans="18:19" x14ac:dyDescent="0.25">
      <c r="R1079">
        <v>1827</v>
      </c>
      <c r="S1079">
        <f t="shared" si="17"/>
        <v>73.025442875268624</v>
      </c>
    </row>
    <row r="1080" spans="18:19" x14ac:dyDescent="0.25">
      <c r="R1080">
        <v>1828</v>
      </c>
      <c r="S1080">
        <f t="shared" si="17"/>
        <v>72.627586567757902</v>
      </c>
    </row>
    <row r="1081" spans="18:19" x14ac:dyDescent="0.25">
      <c r="R1081">
        <v>1829</v>
      </c>
      <c r="S1081">
        <f t="shared" si="17"/>
        <v>72.230744343082762</v>
      </c>
    </row>
    <row r="1082" spans="18:19" x14ac:dyDescent="0.25">
      <c r="R1082">
        <v>1830</v>
      </c>
      <c r="S1082">
        <f t="shared" si="17"/>
        <v>71.834923300401329</v>
      </c>
    </row>
    <row r="1083" spans="18:19" x14ac:dyDescent="0.25">
      <c r="R1083">
        <v>1831</v>
      </c>
      <c r="S1083">
        <f t="shared" si="17"/>
        <v>71.440130451235675</v>
      </c>
    </row>
    <row r="1084" spans="18:19" x14ac:dyDescent="0.25">
      <c r="R1084">
        <v>1832</v>
      </c>
      <c r="S1084">
        <f t="shared" si="17"/>
        <v>71.046372719505555</v>
      </c>
    </row>
    <row r="1085" spans="18:19" x14ac:dyDescent="0.25">
      <c r="R1085">
        <v>1833</v>
      </c>
      <c r="S1085">
        <f t="shared" si="17"/>
        <v>70.653656941568556</v>
      </c>
    </row>
    <row r="1086" spans="18:19" x14ac:dyDescent="0.25">
      <c r="R1086">
        <v>1834</v>
      </c>
      <c r="S1086">
        <f t="shared" si="17"/>
        <v>70.261989866267427</v>
      </c>
    </row>
    <row r="1087" spans="18:19" x14ac:dyDescent="0.25">
      <c r="R1087">
        <v>1835</v>
      </c>
      <c r="S1087">
        <f t="shared" si="17"/>
        <v>69.871378154983802</v>
      </c>
    </row>
    <row r="1088" spans="18:19" x14ac:dyDescent="0.25">
      <c r="R1088">
        <v>1836</v>
      </c>
      <c r="S1088">
        <f t="shared" si="17"/>
        <v>69.48182838169862</v>
      </c>
    </row>
    <row r="1089" spans="18:19" x14ac:dyDescent="0.25">
      <c r="R1089">
        <v>1837</v>
      </c>
      <c r="S1089">
        <f t="shared" si="17"/>
        <v>69.09334703305953</v>
      </c>
    </row>
    <row r="1090" spans="18:19" x14ac:dyDescent="0.25">
      <c r="R1090">
        <v>1838</v>
      </c>
      <c r="S1090">
        <f t="shared" si="17"/>
        <v>68.705940508454248</v>
      </c>
    </row>
    <row r="1091" spans="18:19" x14ac:dyDescent="0.25">
      <c r="R1091">
        <v>1839</v>
      </c>
      <c r="S1091">
        <f t="shared" si="17"/>
        <v>68.3196151200911</v>
      </c>
    </row>
    <row r="1092" spans="18:19" x14ac:dyDescent="0.25">
      <c r="R1092">
        <v>1840</v>
      </c>
      <c r="S1092">
        <f t="shared" si="17"/>
        <v>67.93437709308553</v>
      </c>
    </row>
    <row r="1093" spans="18:19" x14ac:dyDescent="0.25">
      <c r="R1093">
        <v>1841</v>
      </c>
      <c r="S1093">
        <f t="shared" si="17"/>
        <v>67.550232565553443</v>
      </c>
    </row>
    <row r="1094" spans="18:19" x14ac:dyDescent="0.25">
      <c r="R1094">
        <v>1842</v>
      </c>
      <c r="S1094">
        <f t="shared" si="17"/>
        <v>67.167187588710632</v>
      </c>
    </row>
    <row r="1095" spans="18:19" x14ac:dyDescent="0.25">
      <c r="R1095">
        <v>1843</v>
      </c>
      <c r="S1095">
        <f t="shared" si="17"/>
        <v>66.785248126978857</v>
      </c>
    </row>
    <row r="1096" spans="18:19" x14ac:dyDescent="0.25">
      <c r="R1096">
        <v>1844</v>
      </c>
      <c r="S1096">
        <f t="shared" si="17"/>
        <v>66.404420058098054</v>
      </c>
    </row>
    <row r="1097" spans="18:19" x14ac:dyDescent="0.25">
      <c r="R1097">
        <v>1845</v>
      </c>
      <c r="S1097">
        <f t="shared" si="17"/>
        <v>66.024709173244787</v>
      </c>
    </row>
    <row r="1098" spans="18:19" x14ac:dyDescent="0.25">
      <c r="R1098">
        <v>1846</v>
      </c>
      <c r="S1098">
        <f t="shared" si="17"/>
        <v>65.646121177157085</v>
      </c>
    </row>
    <row r="1099" spans="18:19" x14ac:dyDescent="0.25">
      <c r="R1099">
        <v>1847</v>
      </c>
      <c r="S1099">
        <f t="shared" si="17"/>
        <v>65.268661688265269</v>
      </c>
    </row>
    <row r="1100" spans="18:19" x14ac:dyDescent="0.25">
      <c r="R1100">
        <v>1848</v>
      </c>
      <c r="S1100">
        <f t="shared" ref="S1100:S1163" si="18">_xlfn.NORM.DIST(R1100,$D$4,$D$9,FALSE)*116292</f>
        <v>64.892336238829003</v>
      </c>
    </row>
    <row r="1101" spans="18:19" x14ac:dyDescent="0.25">
      <c r="R1101">
        <v>1849</v>
      </c>
      <c r="S1101">
        <f t="shared" si="18"/>
        <v>64.517150275080311</v>
      </c>
    </row>
    <row r="1102" spans="18:19" x14ac:dyDescent="0.25">
      <c r="R1102">
        <v>1850</v>
      </c>
      <c r="S1102">
        <f t="shared" si="18"/>
        <v>64.143109157372891</v>
      </c>
    </row>
    <row r="1103" spans="18:19" x14ac:dyDescent="0.25">
      <c r="R1103">
        <v>1851</v>
      </c>
      <c r="S1103">
        <f t="shared" si="18"/>
        <v>63.770218160337052</v>
      </c>
    </row>
    <row r="1104" spans="18:19" x14ac:dyDescent="0.25">
      <c r="R1104">
        <v>1852</v>
      </c>
      <c r="S1104">
        <f t="shared" si="18"/>
        <v>63.398482473040737</v>
      </c>
    </row>
    <row r="1105" spans="18:19" x14ac:dyDescent="0.25">
      <c r="R1105">
        <v>1853</v>
      </c>
      <c r="S1105">
        <f t="shared" si="18"/>
        <v>63.027907199156594</v>
      </c>
    </row>
    <row r="1106" spans="18:19" x14ac:dyDescent="0.25">
      <c r="R1106">
        <v>1854</v>
      </c>
      <c r="S1106">
        <f t="shared" si="18"/>
        <v>62.658497357134436</v>
      </c>
    </row>
    <row r="1107" spans="18:19" x14ac:dyDescent="0.25">
      <c r="R1107">
        <v>1855</v>
      </c>
      <c r="S1107">
        <f t="shared" si="18"/>
        <v>62.290257880380068</v>
      </c>
    </row>
    <row r="1108" spans="18:19" x14ac:dyDescent="0.25">
      <c r="R1108">
        <v>1856</v>
      </c>
      <c r="S1108">
        <f t="shared" si="18"/>
        <v>61.923193617439225</v>
      </c>
    </row>
    <row r="1109" spans="18:19" x14ac:dyDescent="0.25">
      <c r="R1109">
        <v>1857</v>
      </c>
      <c r="S1109">
        <f t="shared" si="18"/>
        <v>61.557309332187678</v>
      </c>
    </row>
    <row r="1110" spans="18:19" x14ac:dyDescent="0.25">
      <c r="R1110">
        <v>1858</v>
      </c>
      <c r="S1110">
        <f t="shared" si="18"/>
        <v>61.192609704026715</v>
      </c>
    </row>
    <row r="1111" spans="18:19" x14ac:dyDescent="0.25">
      <c r="R1111">
        <v>1859</v>
      </c>
      <c r="S1111">
        <f t="shared" si="18"/>
        <v>60.829099328084148</v>
      </c>
    </row>
    <row r="1112" spans="18:19" x14ac:dyDescent="0.25">
      <c r="R1112">
        <v>1860</v>
      </c>
      <c r="S1112">
        <f t="shared" si="18"/>
        <v>60.466782715421118</v>
      </c>
    </row>
    <row r="1113" spans="18:19" x14ac:dyDescent="0.25">
      <c r="R1113">
        <v>1861</v>
      </c>
      <c r="S1113">
        <f t="shared" si="18"/>
        <v>60.105664293243997</v>
      </c>
    </row>
    <row r="1114" spans="18:19" x14ac:dyDescent="0.25">
      <c r="R1114">
        <v>1862</v>
      </c>
      <c r="S1114">
        <f t="shared" si="18"/>
        <v>59.745748405122029</v>
      </c>
    </row>
    <row r="1115" spans="18:19" x14ac:dyDescent="0.25">
      <c r="R1115">
        <v>1863</v>
      </c>
      <c r="S1115">
        <f t="shared" si="18"/>
        <v>59.387039311210138</v>
      </c>
    </row>
    <row r="1116" spans="18:19" x14ac:dyDescent="0.25">
      <c r="R1116">
        <v>1864</v>
      </c>
      <c r="S1116">
        <f t="shared" si="18"/>
        <v>59.029541188477047</v>
      </c>
    </row>
    <row r="1117" spans="18:19" x14ac:dyDescent="0.25">
      <c r="R1117">
        <v>1865</v>
      </c>
      <c r="S1117">
        <f t="shared" si="18"/>
        <v>58.673258130938827</v>
      </c>
    </row>
    <row r="1118" spans="18:19" x14ac:dyDescent="0.25">
      <c r="R1118">
        <v>1866</v>
      </c>
      <c r="S1118">
        <f t="shared" si="18"/>
        <v>58.318194149897401</v>
      </c>
    </row>
    <row r="1119" spans="18:19" x14ac:dyDescent="0.25">
      <c r="R1119">
        <v>1867</v>
      </c>
      <c r="S1119">
        <f t="shared" si="18"/>
        <v>57.964353174184453</v>
      </c>
    </row>
    <row r="1120" spans="18:19" x14ac:dyDescent="0.25">
      <c r="R1120">
        <v>1868</v>
      </c>
      <c r="S1120">
        <f t="shared" si="18"/>
        <v>57.611739050410108</v>
      </c>
    </row>
    <row r="1121" spans="18:19" x14ac:dyDescent="0.25">
      <c r="R1121">
        <v>1869</v>
      </c>
      <c r="S1121">
        <f t="shared" si="18"/>
        <v>57.260355543217017</v>
      </c>
    </row>
    <row r="1122" spans="18:19" x14ac:dyDescent="0.25">
      <c r="R1122">
        <v>1870</v>
      </c>
      <c r="S1122">
        <f t="shared" si="18"/>
        <v>56.910206335539129</v>
      </c>
    </row>
    <row r="1123" spans="18:19" x14ac:dyDescent="0.25">
      <c r="R1123">
        <v>1871</v>
      </c>
      <c r="S1123">
        <f t="shared" si="18"/>
        <v>56.561295028865509</v>
      </c>
    </row>
    <row r="1124" spans="18:19" x14ac:dyDescent="0.25">
      <c r="R1124">
        <v>1872</v>
      </c>
      <c r="S1124">
        <f t="shared" si="18"/>
        <v>56.21362514350912</v>
      </c>
    </row>
    <row r="1125" spans="18:19" x14ac:dyDescent="0.25">
      <c r="R1125">
        <v>1873</v>
      </c>
      <c r="S1125">
        <f t="shared" si="18"/>
        <v>55.867200118880156</v>
      </c>
    </row>
    <row r="1126" spans="18:19" x14ac:dyDescent="0.25">
      <c r="R1126">
        <v>1874</v>
      </c>
      <c r="S1126">
        <f t="shared" si="18"/>
        <v>55.522023313764485</v>
      </c>
    </row>
    <row r="1127" spans="18:19" x14ac:dyDescent="0.25">
      <c r="R1127">
        <v>1875</v>
      </c>
      <c r="S1127">
        <f t="shared" si="18"/>
        <v>55.178098006606461</v>
      </c>
    </row>
    <row r="1128" spans="18:19" x14ac:dyDescent="0.25">
      <c r="R1128">
        <v>1876</v>
      </c>
      <c r="S1128">
        <f t="shared" si="18"/>
        <v>54.835427395796671</v>
      </c>
    </row>
    <row r="1129" spans="18:19" x14ac:dyDescent="0.25">
      <c r="R1129">
        <v>1877</v>
      </c>
      <c r="S1129">
        <f t="shared" si="18"/>
        <v>54.494014599963997</v>
      </c>
    </row>
    <row r="1130" spans="18:19" x14ac:dyDescent="0.25">
      <c r="R1130">
        <v>1878</v>
      </c>
      <c r="S1130">
        <f t="shared" si="18"/>
        <v>54.153862658272516</v>
      </c>
    </row>
    <row r="1131" spans="18:19" x14ac:dyDescent="0.25">
      <c r="R1131">
        <v>1879</v>
      </c>
      <c r="S1131">
        <f t="shared" si="18"/>
        <v>53.814974530722665</v>
      </c>
    </row>
    <row r="1132" spans="18:19" x14ac:dyDescent="0.25">
      <c r="R1132">
        <v>1880</v>
      </c>
      <c r="S1132">
        <f t="shared" si="18"/>
        <v>53.477353098456774</v>
      </c>
    </row>
    <row r="1133" spans="18:19" x14ac:dyDescent="0.25">
      <c r="R1133">
        <v>1881</v>
      </c>
      <c r="S1133">
        <f t="shared" si="18"/>
        <v>53.141001164069344</v>
      </c>
    </row>
    <row r="1134" spans="18:19" x14ac:dyDescent="0.25">
      <c r="R1134">
        <v>1882</v>
      </c>
      <c r="S1134">
        <f t="shared" si="18"/>
        <v>52.805921451921058</v>
      </c>
    </row>
    <row r="1135" spans="18:19" x14ac:dyDescent="0.25">
      <c r="R1135">
        <v>1883</v>
      </c>
      <c r="S1135">
        <f t="shared" si="18"/>
        <v>52.472116608457597</v>
      </c>
    </row>
    <row r="1136" spans="18:19" x14ac:dyDescent="0.25">
      <c r="R1136">
        <v>1884</v>
      </c>
      <c r="S1136">
        <f t="shared" si="18"/>
        <v>52.13958920253237</v>
      </c>
    </row>
    <row r="1137" spans="18:19" x14ac:dyDescent="0.25">
      <c r="R1137">
        <v>1885</v>
      </c>
      <c r="S1137">
        <f t="shared" si="18"/>
        <v>51.808341725733271</v>
      </c>
    </row>
    <row r="1138" spans="18:19" x14ac:dyDescent="0.25">
      <c r="R1138">
        <v>1886</v>
      </c>
      <c r="S1138">
        <f t="shared" si="18"/>
        <v>51.478376592713914</v>
      </c>
    </row>
    <row r="1139" spans="18:19" x14ac:dyDescent="0.25">
      <c r="R1139">
        <v>1887</v>
      </c>
      <c r="S1139">
        <f t="shared" si="18"/>
        <v>51.149696141528445</v>
      </c>
    </row>
    <row r="1140" spans="18:19" x14ac:dyDescent="0.25">
      <c r="R1140">
        <v>1888</v>
      </c>
      <c r="S1140">
        <f t="shared" si="18"/>
        <v>50.822302633970637</v>
      </c>
    </row>
    <row r="1141" spans="18:19" x14ac:dyDescent="0.25">
      <c r="R1141">
        <v>1889</v>
      </c>
      <c r="S1141">
        <f t="shared" si="18"/>
        <v>50.496198255916696</v>
      </c>
    </row>
    <row r="1142" spans="18:19" x14ac:dyDescent="0.25">
      <c r="R1142">
        <v>1890</v>
      </c>
      <c r="S1142">
        <f t="shared" si="18"/>
        <v>50.171385117672095</v>
      </c>
    </row>
    <row r="1143" spans="18:19" x14ac:dyDescent="0.25">
      <c r="R1143">
        <v>1891</v>
      </c>
      <c r="S1143">
        <f t="shared" si="18"/>
        <v>49.847865254322073</v>
      </c>
    </row>
    <row r="1144" spans="18:19" x14ac:dyDescent="0.25">
      <c r="R1144">
        <v>1892</v>
      </c>
      <c r="S1144">
        <f t="shared" si="18"/>
        <v>49.525640626085831</v>
      </c>
    </row>
    <row r="1145" spans="18:19" x14ac:dyDescent="0.25">
      <c r="R1145">
        <v>1893</v>
      </c>
      <c r="S1145">
        <f t="shared" si="18"/>
        <v>49.204713118674604</v>
      </c>
    </row>
    <row r="1146" spans="18:19" x14ac:dyDescent="0.25">
      <c r="R1146">
        <v>1894</v>
      </c>
      <c r="S1146">
        <f t="shared" si="18"/>
        <v>48.885084543653072</v>
      </c>
    </row>
    <row r="1147" spans="18:19" x14ac:dyDescent="0.25">
      <c r="R1147">
        <v>1895</v>
      </c>
      <c r="S1147">
        <f t="shared" si="18"/>
        <v>48.566756638804691</v>
      </c>
    </row>
    <row r="1148" spans="18:19" x14ac:dyDescent="0.25">
      <c r="R1148">
        <v>1896</v>
      </c>
      <c r="S1148">
        <f t="shared" si="18"/>
        <v>48.249731068500076</v>
      </c>
    </row>
    <row r="1149" spans="18:19" x14ac:dyDescent="0.25">
      <c r="R1149">
        <v>1897</v>
      </c>
      <c r="S1149">
        <f t="shared" si="18"/>
        <v>47.934009424069245</v>
      </c>
    </row>
    <row r="1150" spans="18:19" x14ac:dyDescent="0.25">
      <c r="R1150">
        <v>1898</v>
      </c>
      <c r="S1150">
        <f t="shared" si="18"/>
        <v>47.619593224177038</v>
      </c>
    </row>
    <row r="1151" spans="18:19" x14ac:dyDescent="0.25">
      <c r="R1151">
        <v>1899</v>
      </c>
      <c r="S1151">
        <f t="shared" si="18"/>
        <v>47.306483915201909</v>
      </c>
    </row>
    <row r="1152" spans="18:19" x14ac:dyDescent="0.25">
      <c r="R1152">
        <v>1900</v>
      </c>
      <c r="S1152">
        <f t="shared" si="18"/>
        <v>46.994682871617961</v>
      </c>
    </row>
    <row r="1153" spans="18:19" x14ac:dyDescent="0.25">
      <c r="R1153">
        <v>1901</v>
      </c>
      <c r="S1153">
        <f t="shared" si="18"/>
        <v>46.684191396380228</v>
      </c>
    </row>
    <row r="1154" spans="18:19" x14ac:dyDescent="0.25">
      <c r="R1154">
        <v>1902</v>
      </c>
      <c r="S1154">
        <f t="shared" si="18"/>
        <v>46.375010721313132</v>
      </c>
    </row>
    <row r="1155" spans="18:19" x14ac:dyDescent="0.25">
      <c r="R1155">
        <v>1903</v>
      </c>
      <c r="S1155">
        <f t="shared" si="18"/>
        <v>46.067142007502021</v>
      </c>
    </row>
    <row r="1156" spans="18:19" x14ac:dyDescent="0.25">
      <c r="R1156">
        <v>1904</v>
      </c>
      <c r="S1156">
        <f t="shared" si="18"/>
        <v>45.760586345687599</v>
      </c>
    </row>
    <row r="1157" spans="18:19" x14ac:dyDescent="0.25">
      <c r="R1157">
        <v>1905</v>
      </c>
      <c r="S1157">
        <f t="shared" si="18"/>
        <v>45.455344756663763</v>
      </c>
    </row>
    <row r="1158" spans="18:19" x14ac:dyDescent="0.25">
      <c r="R1158">
        <v>1906</v>
      </c>
      <c r="S1158">
        <f t="shared" si="18"/>
        <v>45.151418191677713</v>
      </c>
    </row>
    <row r="1159" spans="18:19" x14ac:dyDescent="0.25">
      <c r="R1159">
        <v>1907</v>
      </c>
      <c r="S1159">
        <f t="shared" si="18"/>
        <v>44.848807532833632</v>
      </c>
    </row>
    <row r="1160" spans="18:19" x14ac:dyDescent="0.25">
      <c r="R1160">
        <v>1908</v>
      </c>
      <c r="S1160">
        <f t="shared" si="18"/>
        <v>44.547513593498543</v>
      </c>
    </row>
    <row r="1161" spans="18:19" x14ac:dyDescent="0.25">
      <c r="R1161">
        <v>1909</v>
      </c>
      <c r="S1161">
        <f t="shared" si="18"/>
        <v>44.247537118711485</v>
      </c>
    </row>
    <row r="1162" spans="18:19" x14ac:dyDescent="0.25">
      <c r="R1162">
        <v>1910</v>
      </c>
      <c r="S1162">
        <f t="shared" si="18"/>
        <v>43.94887878559485</v>
      </c>
    </row>
    <row r="1163" spans="18:19" x14ac:dyDescent="0.25">
      <c r="R1163">
        <v>1911</v>
      </c>
      <c r="S1163">
        <f t="shared" si="18"/>
        <v>43.651539203768763</v>
      </c>
    </row>
    <row r="1164" spans="18:19" x14ac:dyDescent="0.25">
      <c r="R1164">
        <v>1912</v>
      </c>
      <c r="S1164">
        <f t="shared" ref="S1164:S1227" si="19">_xlfn.NORM.DIST(R1164,$D$4,$D$9,FALSE)*116292</f>
        <v>43.355518915767945</v>
      </c>
    </row>
    <row r="1165" spans="18:19" x14ac:dyDescent="0.25">
      <c r="R1165">
        <v>1913</v>
      </c>
      <c r="S1165">
        <f t="shared" si="19"/>
        <v>43.060818397460814</v>
      </c>
    </row>
    <row r="1166" spans="18:19" x14ac:dyDescent="0.25">
      <c r="R1166">
        <v>1914</v>
      </c>
      <c r="S1166">
        <f t="shared" si="19"/>
        <v>42.767438058471548</v>
      </c>
    </row>
    <row r="1167" spans="18:19" x14ac:dyDescent="0.25">
      <c r="R1167">
        <v>1915</v>
      </c>
      <c r="S1167">
        <f t="shared" si="19"/>
        <v>42.475378242604087</v>
      </c>
    </row>
    <row r="1168" spans="18:19" x14ac:dyDescent="0.25">
      <c r="R1168">
        <v>1916</v>
      </c>
      <c r="S1168">
        <f t="shared" si="19"/>
        <v>42.184639228268814</v>
      </c>
    </row>
    <row r="1169" spans="18:19" x14ac:dyDescent="0.25">
      <c r="R1169">
        <v>1917</v>
      </c>
      <c r="S1169">
        <f t="shared" si="19"/>
        <v>41.895221228911339</v>
      </c>
    </row>
    <row r="1170" spans="18:19" x14ac:dyDescent="0.25">
      <c r="R1170">
        <v>1918</v>
      </c>
      <c r="S1170">
        <f t="shared" si="19"/>
        <v>41.607124393443563</v>
      </c>
    </row>
    <row r="1171" spans="18:19" x14ac:dyDescent="0.25">
      <c r="R1171">
        <v>1919</v>
      </c>
      <c r="S1171">
        <f t="shared" si="19"/>
        <v>41.320348806677075</v>
      </c>
    </row>
    <row r="1172" spans="18:19" x14ac:dyDescent="0.25">
      <c r="R1172">
        <v>1920</v>
      </c>
      <c r="S1172">
        <f t="shared" si="19"/>
        <v>41.034894489758337</v>
      </c>
    </row>
    <row r="1173" spans="18:19" x14ac:dyDescent="0.25">
      <c r="R1173">
        <v>1921</v>
      </c>
      <c r="S1173">
        <f t="shared" si="19"/>
        <v>40.750761400606365</v>
      </c>
    </row>
    <row r="1174" spans="18:19" x14ac:dyDescent="0.25">
      <c r="R1174">
        <v>1922</v>
      </c>
      <c r="S1174">
        <f t="shared" si="19"/>
        <v>40.467949434352057</v>
      </c>
    </row>
    <row r="1175" spans="18:19" x14ac:dyDescent="0.25">
      <c r="R1175">
        <v>1923</v>
      </c>
      <c r="S1175">
        <f t="shared" si="19"/>
        <v>40.186458423779619</v>
      </c>
    </row>
    <row r="1176" spans="18:19" x14ac:dyDescent="0.25">
      <c r="R1176">
        <v>1924</v>
      </c>
      <c r="S1176">
        <f t="shared" si="19"/>
        <v>39.906288139769998</v>
      </c>
    </row>
    <row r="1177" spans="18:19" x14ac:dyDescent="0.25">
      <c r="R1177">
        <v>1925</v>
      </c>
      <c r="S1177">
        <f t="shared" si="19"/>
        <v>39.627438291745968</v>
      </c>
    </row>
    <row r="1178" spans="18:19" x14ac:dyDescent="0.25">
      <c r="R1178">
        <v>1926</v>
      </c>
      <c r="S1178">
        <f t="shared" si="19"/>
        <v>39.349908528119151</v>
      </c>
    </row>
    <row r="1179" spans="18:19" x14ac:dyDescent="0.25">
      <c r="R1179">
        <v>1927</v>
      </c>
      <c r="S1179">
        <f t="shared" si="19"/>
        <v>39.073698436738653</v>
      </c>
    </row>
    <row r="1180" spans="18:19" x14ac:dyDescent="0.25">
      <c r="R1180">
        <v>1928</v>
      </c>
      <c r="S1180">
        <f t="shared" si="19"/>
        <v>38.798807545341525</v>
      </c>
    </row>
    <row r="1181" spans="18:19" x14ac:dyDescent="0.25">
      <c r="R1181">
        <v>1929</v>
      </c>
      <c r="S1181">
        <f t="shared" si="19"/>
        <v>38.525235322004697</v>
      </c>
    </row>
    <row r="1182" spans="18:19" x14ac:dyDescent="0.25">
      <c r="R1182">
        <v>1930</v>
      </c>
      <c r="S1182">
        <f t="shared" si="19"/>
        <v>38.252981175598585</v>
      </c>
    </row>
    <row r="1183" spans="18:19" x14ac:dyDescent="0.25">
      <c r="R1183">
        <v>1931</v>
      </c>
      <c r="S1183">
        <f t="shared" si="19"/>
        <v>37.982044456242235</v>
      </c>
    </row>
    <row r="1184" spans="18:19" x14ac:dyDescent="0.25">
      <c r="R1184">
        <v>1932</v>
      </c>
      <c r="S1184">
        <f t="shared" si="19"/>
        <v>37.712424455759745</v>
      </c>
    </row>
    <row r="1185" spans="18:19" x14ac:dyDescent="0.25">
      <c r="R1185">
        <v>1933</v>
      </c>
      <c r="S1185">
        <f t="shared" si="19"/>
        <v>37.444120408138396</v>
      </c>
    </row>
    <row r="1186" spans="18:19" x14ac:dyDescent="0.25">
      <c r="R1186">
        <v>1934</v>
      </c>
      <c r="S1186">
        <f t="shared" si="19"/>
        <v>37.177131489987786</v>
      </c>
    </row>
    <row r="1187" spans="18:19" x14ac:dyDescent="0.25">
      <c r="R1187">
        <v>1935</v>
      </c>
      <c r="S1187">
        <f t="shared" si="19"/>
        <v>36.911456821000662</v>
      </c>
    </row>
    <row r="1188" spans="18:19" x14ac:dyDescent="0.25">
      <c r="R1188">
        <v>1936</v>
      </c>
      <c r="S1188">
        <f t="shared" si="19"/>
        <v>36.647095464414562</v>
      </c>
    </row>
    <row r="1189" spans="18:19" x14ac:dyDescent="0.25">
      <c r="R1189">
        <v>1937</v>
      </c>
      <c r="S1189">
        <f t="shared" si="19"/>
        <v>36.384046427475027</v>
      </c>
    </row>
    <row r="1190" spans="18:19" x14ac:dyDescent="0.25">
      <c r="R1190">
        <v>1938</v>
      </c>
      <c r="S1190">
        <f t="shared" si="19"/>
        <v>36.122308661899794</v>
      </c>
    </row>
    <row r="1191" spans="18:19" x14ac:dyDescent="0.25">
      <c r="R1191">
        <v>1939</v>
      </c>
      <c r="S1191">
        <f t="shared" si="19"/>
        <v>35.86188106434399</v>
      </c>
    </row>
    <row r="1192" spans="18:19" x14ac:dyDescent="0.25">
      <c r="R1192">
        <v>1940</v>
      </c>
      <c r="S1192">
        <f t="shared" si="19"/>
        <v>35.602762476866573</v>
      </c>
    </row>
    <row r="1193" spans="18:19" x14ac:dyDescent="0.25">
      <c r="R1193">
        <v>1941</v>
      </c>
      <c r="S1193">
        <f t="shared" si="19"/>
        <v>35.34495168739759</v>
      </c>
    </row>
    <row r="1194" spans="18:19" x14ac:dyDescent="0.25">
      <c r="R1194">
        <v>1942</v>
      </c>
      <c r="S1194">
        <f t="shared" si="19"/>
        <v>35.088447430206429</v>
      </c>
    </row>
    <row r="1195" spans="18:19" x14ac:dyDescent="0.25">
      <c r="R1195">
        <v>1943</v>
      </c>
      <c r="S1195">
        <f t="shared" si="19"/>
        <v>34.83324838637099</v>
      </c>
    </row>
    <row r="1196" spans="18:19" x14ac:dyDescent="0.25">
      <c r="R1196">
        <v>1944</v>
      </c>
      <c r="S1196">
        <f t="shared" si="19"/>
        <v>34.57935318424753</v>
      </c>
    </row>
    <row r="1197" spans="18:19" x14ac:dyDescent="0.25">
      <c r="R1197">
        <v>1945</v>
      </c>
      <c r="S1197">
        <f t="shared" si="19"/>
        <v>34.326760399941612</v>
      </c>
    </row>
    <row r="1198" spans="18:19" x14ac:dyDescent="0.25">
      <c r="R1198">
        <v>1946</v>
      </c>
      <c r="S1198">
        <f t="shared" si="19"/>
        <v>34.075468557779331</v>
      </c>
    </row>
    <row r="1199" spans="18:19" x14ac:dyDescent="0.25">
      <c r="R1199">
        <v>1947</v>
      </c>
      <c r="S1199">
        <f t="shared" si="19"/>
        <v>33.825476130779705</v>
      </c>
    </row>
    <row r="1200" spans="18:19" x14ac:dyDescent="0.25">
      <c r="R1200">
        <v>1948</v>
      </c>
      <c r="S1200">
        <f t="shared" si="19"/>
        <v>33.576781541127225</v>
      </c>
    </row>
    <row r="1201" spans="18:19" x14ac:dyDescent="0.25">
      <c r="R1201">
        <v>1949</v>
      </c>
      <c r="S1201">
        <f t="shared" si="19"/>
        <v>33.329383160645428</v>
      </c>
    </row>
    <row r="1202" spans="18:19" x14ac:dyDescent="0.25">
      <c r="R1202">
        <v>1950</v>
      </c>
      <c r="S1202">
        <f t="shared" si="19"/>
        <v>33.083279311270594</v>
      </c>
    </row>
    <row r="1203" spans="18:19" x14ac:dyDescent="0.25">
      <c r="R1203">
        <v>1951</v>
      </c>
      <c r="S1203">
        <f t="shared" si="19"/>
        <v>32.838468265526267</v>
      </c>
    </row>
    <row r="1204" spans="18:19" x14ac:dyDescent="0.25">
      <c r="R1204">
        <v>1952</v>
      </c>
      <c r="S1204">
        <f t="shared" si="19"/>
        <v>32.594948246997973</v>
      </c>
    </row>
    <row r="1205" spans="18:19" x14ac:dyDescent="0.25">
      <c r="R1205">
        <v>1953</v>
      </c>
      <c r="S1205">
        <f t="shared" si="19"/>
        <v>32.352717430808418</v>
      </c>
    </row>
    <row r="1206" spans="18:19" x14ac:dyDescent="0.25">
      <c r="R1206">
        <v>1954</v>
      </c>
      <c r="S1206">
        <f t="shared" si="19"/>
        <v>32.111773944093052</v>
      </c>
    </row>
    <row r="1207" spans="18:19" x14ac:dyDescent="0.25">
      <c r="R1207">
        <v>1955</v>
      </c>
      <c r="S1207">
        <f t="shared" si="19"/>
        <v>31.872115866475792</v>
      </c>
    </row>
    <row r="1208" spans="18:19" x14ac:dyDescent="0.25">
      <c r="R1208">
        <v>1956</v>
      </c>
      <c r="S1208">
        <f t="shared" si="19"/>
        <v>31.633741230545176</v>
      </c>
    </row>
    <row r="1209" spans="18:19" x14ac:dyDescent="0.25">
      <c r="R1209">
        <v>1957</v>
      </c>
      <c r="S1209">
        <f t="shared" si="19"/>
        <v>31.396648022330499</v>
      </c>
    </row>
    <row r="1210" spans="18:19" x14ac:dyDescent="0.25">
      <c r="R1210">
        <v>1958</v>
      </c>
      <c r="S1210">
        <f t="shared" si="19"/>
        <v>31.160834181778263</v>
      </c>
    </row>
    <row r="1211" spans="18:19" x14ac:dyDescent="0.25">
      <c r="R1211">
        <v>1959</v>
      </c>
      <c r="S1211">
        <f t="shared" si="19"/>
        <v>30.926297603228669</v>
      </c>
    </row>
    <row r="1212" spans="18:19" x14ac:dyDescent="0.25">
      <c r="R1212">
        <v>1960</v>
      </c>
      <c r="S1212">
        <f t="shared" si="19"/>
        <v>30.693036135892079</v>
      </c>
    </row>
    <row r="1213" spans="18:19" x14ac:dyDescent="0.25">
      <c r="R1213">
        <v>1961</v>
      </c>
      <c r="S1213">
        <f t="shared" si="19"/>
        <v>30.46104758432568</v>
      </c>
    </row>
    <row r="1214" spans="18:19" x14ac:dyDescent="0.25">
      <c r="R1214">
        <v>1962</v>
      </c>
      <c r="S1214">
        <f t="shared" si="19"/>
        <v>30.230329708909867</v>
      </c>
    </row>
    <row r="1215" spans="18:19" x14ac:dyDescent="0.25">
      <c r="R1215">
        <v>1963</v>
      </c>
      <c r="S1215">
        <f t="shared" si="19"/>
        <v>30.000880226324721</v>
      </c>
    </row>
    <row r="1216" spans="18:19" x14ac:dyDescent="0.25">
      <c r="R1216">
        <v>1964</v>
      </c>
      <c r="S1216">
        <f t="shared" si="19"/>
        <v>29.772696810026371</v>
      </c>
    </row>
    <row r="1217" spans="18:19" x14ac:dyDescent="0.25">
      <c r="R1217">
        <v>1965</v>
      </c>
      <c r="S1217">
        <f t="shared" si="19"/>
        <v>29.545777090722957</v>
      </c>
    </row>
    <row r="1218" spans="18:19" x14ac:dyDescent="0.25">
      <c r="R1218">
        <v>1966</v>
      </c>
      <c r="S1218">
        <f t="shared" si="19"/>
        <v>29.320118656850696</v>
      </c>
    </row>
    <row r="1219" spans="18:19" x14ac:dyDescent="0.25">
      <c r="R1219">
        <v>1967</v>
      </c>
      <c r="S1219">
        <f t="shared" si="19"/>
        <v>29.095719055049408</v>
      </c>
    </row>
    <row r="1220" spans="18:19" x14ac:dyDescent="0.25">
      <c r="R1220">
        <v>1968</v>
      </c>
      <c r="S1220">
        <f t="shared" si="19"/>
        <v>28.872575790637914</v>
      </c>
    </row>
    <row r="1221" spans="18:19" x14ac:dyDescent="0.25">
      <c r="R1221">
        <v>1969</v>
      </c>
      <c r="S1221">
        <f t="shared" si="19"/>
        <v>28.650686328089026</v>
      </c>
    </row>
    <row r="1222" spans="18:19" x14ac:dyDescent="0.25">
      <c r="R1222">
        <v>1970</v>
      </c>
      <c r="S1222">
        <f t="shared" si="19"/>
        <v>28.430048091504091</v>
      </c>
    </row>
    <row r="1223" spans="18:19" x14ac:dyDescent="0.25">
      <c r="R1223">
        <v>1971</v>
      </c>
      <c r="S1223">
        <f t="shared" si="19"/>
        <v>28.210658465087253</v>
      </c>
    </row>
    <row r="1224" spans="18:19" x14ac:dyDescent="0.25">
      <c r="R1224">
        <v>1972</v>
      </c>
      <c r="S1224">
        <f t="shared" si="19"/>
        <v>27.992514793619044</v>
      </c>
    </row>
    <row r="1225" spans="18:19" x14ac:dyDescent="0.25">
      <c r="R1225">
        <v>1973</v>
      </c>
      <c r="S1225">
        <f t="shared" si="19"/>
        <v>27.775614382929675</v>
      </c>
    </row>
    <row r="1226" spans="18:19" x14ac:dyDescent="0.25">
      <c r="R1226">
        <v>1974</v>
      </c>
      <c r="S1226">
        <f t="shared" si="19"/>
        <v>27.559954500371525</v>
      </c>
    </row>
    <row r="1227" spans="18:19" x14ac:dyDescent="0.25">
      <c r="R1227">
        <v>1975</v>
      </c>
      <c r="S1227">
        <f t="shared" si="19"/>
        <v>27.345532375291302</v>
      </c>
    </row>
    <row r="1228" spans="18:19" x14ac:dyDescent="0.25">
      <c r="R1228">
        <v>1976</v>
      </c>
      <c r="S1228">
        <f t="shared" ref="S1228:S1291" si="20">_xlfn.NORM.DIST(R1228,$D$4,$D$9,FALSE)*116292</f>
        <v>27.132345199501309</v>
      </c>
    </row>
    <row r="1229" spans="18:19" x14ac:dyDescent="0.25">
      <c r="R1229">
        <v>1977</v>
      </c>
      <c r="S1229">
        <f t="shared" si="20"/>
        <v>26.920390127750206</v>
      </c>
    </row>
    <row r="1230" spans="18:19" x14ac:dyDescent="0.25">
      <c r="R1230">
        <v>1978</v>
      </c>
      <c r="S1230">
        <f t="shared" si="20"/>
        <v>26.709664278193028</v>
      </c>
    </row>
    <row r="1231" spans="18:19" x14ac:dyDescent="0.25">
      <c r="R1231">
        <v>1979</v>
      </c>
      <c r="S1231">
        <f t="shared" si="20"/>
        <v>26.500164732860341</v>
      </c>
    </row>
    <row r="1232" spans="18:19" x14ac:dyDescent="0.25">
      <c r="R1232">
        <v>1980</v>
      </c>
      <c r="S1232">
        <f t="shared" si="20"/>
        <v>26.291888538126759</v>
      </c>
    </row>
    <row r="1233" spans="18:19" x14ac:dyDescent="0.25">
      <c r="R1233">
        <v>1981</v>
      </c>
      <c r="S1233">
        <f t="shared" si="20"/>
        <v>26.084832705178457</v>
      </c>
    </row>
    <row r="1234" spans="18:19" x14ac:dyDescent="0.25">
      <c r="R1234">
        <v>1982</v>
      </c>
      <c r="S1234">
        <f t="shared" si="20"/>
        <v>25.878994210479977</v>
      </c>
    </row>
    <row r="1235" spans="18:19" x14ac:dyDescent="0.25">
      <c r="R1235">
        <v>1983</v>
      </c>
      <c r="S1235">
        <f t="shared" si="20"/>
        <v>25.674369996240017</v>
      </c>
    </row>
    <row r="1236" spans="18:19" x14ac:dyDescent="0.25">
      <c r="R1236">
        <v>1984</v>
      </c>
      <c r="S1236">
        <f t="shared" si="20"/>
        <v>25.470956970876244</v>
      </c>
    </row>
    <row r="1237" spans="18:19" x14ac:dyDescent="0.25">
      <c r="R1237">
        <v>1985</v>
      </c>
      <c r="S1237">
        <f t="shared" si="20"/>
        <v>25.268752009479304</v>
      </c>
    </row>
    <row r="1238" spans="18:19" x14ac:dyDescent="0.25">
      <c r="R1238">
        <v>1986</v>
      </c>
      <c r="S1238">
        <f t="shared" si="20"/>
        <v>25.067751954275568</v>
      </c>
    </row>
    <row r="1239" spans="18:19" x14ac:dyDescent="0.25">
      <c r="R1239">
        <v>1987</v>
      </c>
      <c r="S1239">
        <f t="shared" si="20"/>
        <v>24.867953615088972</v>
      </c>
    </row>
    <row r="1240" spans="18:19" x14ac:dyDescent="0.25">
      <c r="R1240">
        <v>1988</v>
      </c>
      <c r="S1240">
        <f t="shared" si="20"/>
        <v>24.669353769801802</v>
      </c>
    </row>
    <row r="1241" spans="18:19" x14ac:dyDescent="0.25">
      <c r="R1241">
        <v>1989</v>
      </c>
      <c r="S1241">
        <f t="shared" si="20"/>
        <v>24.471949164814177</v>
      </c>
    </row>
    <row r="1242" spans="18:19" x14ac:dyDescent="0.25">
      <c r="R1242">
        <v>1990</v>
      </c>
      <c r="S1242">
        <f t="shared" si="20"/>
        <v>24.275736515502491</v>
      </c>
    </row>
    <row r="1243" spans="18:19" x14ac:dyDescent="0.25">
      <c r="R1243">
        <v>1991</v>
      </c>
      <c r="S1243">
        <f t="shared" si="20"/>
        <v>24.080712506676736</v>
      </c>
    </row>
    <row r="1244" spans="18:19" x14ac:dyDescent="0.25">
      <c r="R1244">
        <v>1992</v>
      </c>
      <c r="S1244">
        <f t="shared" si="20"/>
        <v>23.886873793036351</v>
      </c>
    </row>
    <row r="1245" spans="18:19" x14ac:dyDescent="0.25">
      <c r="R1245">
        <v>1993</v>
      </c>
      <c r="S1245">
        <f t="shared" si="20"/>
        <v>23.694216999625112</v>
      </c>
    </row>
    <row r="1246" spans="18:19" x14ac:dyDescent="0.25">
      <c r="R1246">
        <v>1994</v>
      </c>
      <c r="S1246">
        <f t="shared" si="20"/>
        <v>23.502738722284359</v>
      </c>
    </row>
    <row r="1247" spans="18:19" x14ac:dyDescent="0.25">
      <c r="R1247">
        <v>1995</v>
      </c>
      <c r="S1247">
        <f t="shared" si="20"/>
        <v>23.312435528105294</v>
      </c>
    </row>
    <row r="1248" spans="18:19" x14ac:dyDescent="0.25">
      <c r="R1248">
        <v>1996</v>
      </c>
      <c r="S1248">
        <f t="shared" si="20"/>
        <v>23.123303955879663</v>
      </c>
    </row>
    <row r="1249" spans="18:19" x14ac:dyDescent="0.25">
      <c r="R1249">
        <v>1997</v>
      </c>
      <c r="S1249">
        <f t="shared" si="20"/>
        <v>22.935340516548944</v>
      </c>
    </row>
    <row r="1250" spans="18:19" x14ac:dyDescent="0.25">
      <c r="R1250">
        <v>1998</v>
      </c>
      <c r="S1250">
        <f t="shared" si="20"/>
        <v>22.748541693652502</v>
      </c>
    </row>
    <row r="1251" spans="18:19" x14ac:dyDescent="0.25">
      <c r="R1251">
        <v>1999</v>
      </c>
      <c r="S1251">
        <f t="shared" si="20"/>
        <v>22.562903943773875</v>
      </c>
    </row>
    <row r="1252" spans="18:19" x14ac:dyDescent="0.25">
      <c r="R1252">
        <v>2000</v>
      </c>
      <c r="S1252">
        <f t="shared" si="20"/>
        <v>22.378423696985823</v>
      </c>
    </row>
    <row r="1253" spans="18:19" x14ac:dyDescent="0.25">
      <c r="R1253">
        <v>2001</v>
      </c>
      <c r="S1253">
        <f t="shared" si="20"/>
        <v>22.19509735729369</v>
      </c>
    </row>
    <row r="1254" spans="18:19" x14ac:dyDescent="0.25">
      <c r="R1254">
        <v>2002</v>
      </c>
      <c r="S1254">
        <f t="shared" si="20"/>
        <v>22.012921303077395</v>
      </c>
    </row>
    <row r="1255" spans="18:19" x14ac:dyDescent="0.25">
      <c r="R1255">
        <v>2003</v>
      </c>
      <c r="S1255">
        <f t="shared" si="20"/>
        <v>21.831891887531729</v>
      </c>
    </row>
    <row r="1256" spans="18:19" x14ac:dyDescent="0.25">
      <c r="R1256">
        <v>2004</v>
      </c>
      <c r="S1256">
        <f t="shared" si="20"/>
        <v>21.652005439104972</v>
      </c>
    </row>
    <row r="1257" spans="18:19" x14ac:dyDescent="0.25">
      <c r="R1257">
        <v>2005</v>
      </c>
      <c r="S1257">
        <f t="shared" si="20"/>
        <v>21.473258261936113</v>
      </c>
    </row>
    <row r="1258" spans="18:19" x14ac:dyDescent="0.25">
      <c r="R1258">
        <v>2006</v>
      </c>
      <c r="S1258">
        <f t="shared" si="20"/>
        <v>21.295646636290158</v>
      </c>
    </row>
    <row r="1259" spans="18:19" x14ac:dyDescent="0.25">
      <c r="R1259">
        <v>2007</v>
      </c>
      <c r="S1259">
        <f t="shared" si="20"/>
        <v>21.119166818991904</v>
      </c>
    </row>
    <row r="1260" spans="18:19" x14ac:dyDescent="0.25">
      <c r="R1260">
        <v>2008</v>
      </c>
      <c r="S1260">
        <f t="shared" si="20"/>
        <v>20.943815043857846</v>
      </c>
    </row>
    <row r="1261" spans="18:19" x14ac:dyDescent="0.25">
      <c r="R1261">
        <v>2009</v>
      </c>
      <c r="S1261">
        <f t="shared" si="20"/>
        <v>20.769587522126553</v>
      </c>
    </row>
    <row r="1262" spans="18:19" x14ac:dyDescent="0.25">
      <c r="R1262">
        <v>2010</v>
      </c>
      <c r="S1262">
        <f t="shared" si="20"/>
        <v>20.59648044288706</v>
      </c>
    </row>
    <row r="1263" spans="18:19" x14ac:dyDescent="0.25">
      <c r="R1263">
        <v>2011</v>
      </c>
      <c r="S1263">
        <f t="shared" si="20"/>
        <v>20.424489973505533</v>
      </c>
    </row>
    <row r="1264" spans="18:19" x14ac:dyDescent="0.25">
      <c r="R1264">
        <v>2012</v>
      </c>
      <c r="S1264">
        <f t="shared" si="20"/>
        <v>20.25361226005019</v>
      </c>
    </row>
    <row r="1265" spans="18:19" x14ac:dyDescent="0.25">
      <c r="R1265">
        <v>2013</v>
      </c>
      <c r="S1265">
        <f t="shared" si="20"/>
        <v>20.08384342771425</v>
      </c>
    </row>
    <row r="1266" spans="18:19" x14ac:dyDescent="0.25">
      <c r="R1266">
        <v>2014</v>
      </c>
      <c r="S1266">
        <f t="shared" si="20"/>
        <v>19.915179581237073</v>
      </c>
    </row>
    <row r="1267" spans="18:19" x14ac:dyDescent="0.25">
      <c r="R1267">
        <v>2015</v>
      </c>
      <c r="S1267">
        <f t="shared" si="20"/>
        <v>19.747616805323357</v>
      </c>
    </row>
    <row r="1268" spans="18:19" x14ac:dyDescent="0.25">
      <c r="R1268">
        <v>2016</v>
      </c>
      <c r="S1268">
        <f t="shared" si="20"/>
        <v>19.581151165060472</v>
      </c>
    </row>
    <row r="1269" spans="18:19" x14ac:dyDescent="0.25">
      <c r="R1269">
        <v>2017</v>
      </c>
      <c r="S1269">
        <f t="shared" si="20"/>
        <v>19.415778706333825</v>
      </c>
    </row>
    <row r="1270" spans="18:19" x14ac:dyDescent="0.25">
      <c r="R1270">
        <v>2018</v>
      </c>
      <c r="S1270">
        <f t="shared" si="20"/>
        <v>19.251495456240157</v>
      </c>
    </row>
    <row r="1271" spans="18:19" x14ac:dyDescent="0.25">
      <c r="R1271">
        <v>2019</v>
      </c>
      <c r="S1271">
        <f t="shared" si="20"/>
        <v>19.08829742349905</v>
      </c>
    </row>
    <row r="1272" spans="18:19" x14ac:dyDescent="0.25">
      <c r="R1272">
        <v>2020</v>
      </c>
      <c r="S1272">
        <f t="shared" si="20"/>
        <v>18.926180598862192</v>
      </c>
    </row>
    <row r="1273" spans="18:19" x14ac:dyDescent="0.25">
      <c r="R1273">
        <v>2021</v>
      </c>
      <c r="S1273">
        <f t="shared" si="20"/>
        <v>18.765140955520785</v>
      </c>
    </row>
    <row r="1274" spans="18:19" x14ac:dyDescent="0.25">
      <c r="R1274">
        <v>2022</v>
      </c>
      <c r="S1274">
        <f t="shared" si="20"/>
        <v>18.605174449510724</v>
      </c>
    </row>
    <row r="1275" spans="18:19" x14ac:dyDescent="0.25">
      <c r="R1275">
        <v>2023</v>
      </c>
      <c r="S1275">
        <f t="shared" si="20"/>
        <v>18.446277020115907</v>
      </c>
    </row>
    <row r="1276" spans="18:19" x14ac:dyDescent="0.25">
      <c r="R1276">
        <v>2024</v>
      </c>
      <c r="S1276">
        <f t="shared" si="20"/>
        <v>18.288444590269247</v>
      </c>
    </row>
    <row r="1277" spans="18:19" x14ac:dyDescent="0.25">
      <c r="R1277">
        <v>2025</v>
      </c>
      <c r="S1277">
        <f t="shared" si="20"/>
        <v>18.131673066951617</v>
      </c>
    </row>
    <row r="1278" spans="18:19" x14ac:dyDescent="0.25">
      <c r="R1278">
        <v>2026</v>
      </c>
      <c r="S1278">
        <f t="shared" si="20"/>
        <v>17.975958341588761</v>
      </c>
    </row>
    <row r="1279" spans="18:19" x14ac:dyDescent="0.25">
      <c r="R1279">
        <v>2027</v>
      </c>
      <c r="S1279">
        <f t="shared" si="20"/>
        <v>17.821296290445854</v>
      </c>
    </row>
    <row r="1280" spans="18:19" x14ac:dyDescent="0.25">
      <c r="R1280">
        <v>2028</v>
      </c>
      <c r="S1280">
        <f t="shared" si="20"/>
        <v>17.667682775020097</v>
      </c>
    </row>
    <row r="1281" spans="18:19" x14ac:dyDescent="0.25">
      <c r="R1281">
        <v>2029</v>
      </c>
      <c r="S1281">
        <f t="shared" si="20"/>
        <v>17.515113642430855</v>
      </c>
    </row>
    <row r="1282" spans="18:19" x14ac:dyDescent="0.25">
      <c r="R1282">
        <v>2030</v>
      </c>
      <c r="S1282">
        <f t="shared" si="20"/>
        <v>17.363584725807879</v>
      </c>
    </row>
    <row r="1283" spans="18:19" x14ac:dyDescent="0.25">
      <c r="R1283">
        <v>2031</v>
      </c>
      <c r="S1283">
        <f t="shared" si="20"/>
        <v>17.213091844677017</v>
      </c>
    </row>
    <row r="1284" spans="18:19" x14ac:dyDescent="0.25">
      <c r="R1284">
        <v>2032</v>
      </c>
      <c r="S1284">
        <f t="shared" si="20"/>
        <v>17.06363080534382</v>
      </c>
    </row>
    <row r="1285" spans="18:19" x14ac:dyDescent="0.25">
      <c r="R1285">
        <v>2033</v>
      </c>
      <c r="S1285">
        <f t="shared" si="20"/>
        <v>16.915197401274863</v>
      </c>
    </row>
    <row r="1286" spans="18:19" x14ac:dyDescent="0.25">
      <c r="R1286">
        <v>2034</v>
      </c>
      <c r="S1286">
        <f t="shared" si="20"/>
        <v>16.767787413476775</v>
      </c>
    </row>
    <row r="1287" spans="18:19" x14ac:dyDescent="0.25">
      <c r="R1287">
        <v>2035</v>
      </c>
      <c r="S1287">
        <f t="shared" si="20"/>
        <v>16.621396610872928</v>
      </c>
    </row>
    <row r="1288" spans="18:19" x14ac:dyDescent="0.25">
      <c r="R1288">
        <v>2036</v>
      </c>
      <c r="S1288">
        <f t="shared" si="20"/>
        <v>16.476020750677772</v>
      </c>
    </row>
    <row r="1289" spans="18:19" x14ac:dyDescent="0.25">
      <c r="R1289">
        <v>2037</v>
      </c>
      <c r="S1289">
        <f t="shared" si="20"/>
        <v>16.331655578769038</v>
      </c>
    </row>
    <row r="1290" spans="18:19" x14ac:dyDescent="0.25">
      <c r="R1290">
        <v>2038</v>
      </c>
      <c r="S1290">
        <f t="shared" si="20"/>
        <v>16.188296830057336</v>
      </c>
    </row>
    <row r="1291" spans="18:19" x14ac:dyDescent="0.25">
      <c r="R1291">
        <v>2039</v>
      </c>
      <c r="S1291">
        <f t="shared" si="20"/>
        <v>16.045940228853496</v>
      </c>
    </row>
    <row r="1292" spans="18:19" x14ac:dyDescent="0.25">
      <c r="R1292">
        <v>2040</v>
      </c>
      <c r="S1292">
        <f t="shared" ref="S1292:S1355" si="21">_xlfn.NORM.DIST(R1292,$D$4,$D$9,FALSE)*116292</f>
        <v>15.90458148923361</v>
      </c>
    </row>
    <row r="1293" spans="18:19" x14ac:dyDescent="0.25">
      <c r="R1293">
        <v>2041</v>
      </c>
      <c r="S1293">
        <f t="shared" si="21"/>
        <v>15.764216315401566</v>
      </c>
    </row>
    <row r="1294" spans="18:19" x14ac:dyDescent="0.25">
      <c r="R1294">
        <v>2042</v>
      </c>
      <c r="S1294">
        <f t="shared" si="21"/>
        <v>15.624840402049195</v>
      </c>
    </row>
    <row r="1295" spans="18:19" x14ac:dyDescent="0.25">
      <c r="R1295">
        <v>2043</v>
      </c>
      <c r="S1295">
        <f t="shared" si="21"/>
        <v>15.486449434714011</v>
      </c>
    </row>
    <row r="1296" spans="18:19" x14ac:dyDescent="0.25">
      <c r="R1296">
        <v>2044</v>
      </c>
      <c r="S1296">
        <f t="shared" si="21"/>
        <v>15.349039090134591</v>
      </c>
    </row>
    <row r="1297" spans="18:19" x14ac:dyDescent="0.25">
      <c r="R1297">
        <v>2045</v>
      </c>
      <c r="S1297">
        <f t="shared" si="21"/>
        <v>15.212605036603403</v>
      </c>
    </row>
    <row r="1298" spans="18:19" x14ac:dyDescent="0.25">
      <c r="R1298">
        <v>2046</v>
      </c>
      <c r="S1298">
        <f t="shared" si="21"/>
        <v>15.077142934317177</v>
      </c>
    </row>
    <row r="1299" spans="18:19" x14ac:dyDescent="0.25">
      <c r="R1299">
        <v>2047</v>
      </c>
      <c r="S1299">
        <f t="shared" si="21"/>
        <v>14.942648435724916</v>
      </c>
    </row>
    <row r="1300" spans="18:19" x14ac:dyDescent="0.25">
      <c r="R1300">
        <v>2048</v>
      </c>
      <c r="S1300">
        <f t="shared" si="21"/>
        <v>14.809117185873362</v>
      </c>
    </row>
    <row r="1301" spans="18:19" x14ac:dyDescent="0.25">
      <c r="R1301">
        <v>2049</v>
      </c>
      <c r="S1301">
        <f t="shared" si="21"/>
        <v>14.676544822749921</v>
      </c>
    </row>
    <row r="1302" spans="18:19" x14ac:dyDescent="0.25">
      <c r="R1302">
        <v>2050</v>
      </c>
      <c r="S1302">
        <f t="shared" si="21"/>
        <v>14.544926977623142</v>
      </c>
    </row>
    <row r="1303" spans="18:19" x14ac:dyDescent="0.25">
      <c r="R1303">
        <v>2051</v>
      </c>
      <c r="S1303">
        <f t="shared" si="21"/>
        <v>14.414259275380731</v>
      </c>
    </row>
    <row r="1304" spans="18:19" x14ac:dyDescent="0.25">
      <c r="R1304">
        <v>2052</v>
      </c>
      <c r="S1304">
        <f t="shared" si="21"/>
        <v>14.284537334864959</v>
      </c>
    </row>
    <row r="1305" spans="18:19" x14ac:dyDescent="0.25">
      <c r="R1305">
        <v>2053</v>
      </c>
      <c r="S1305">
        <f t="shared" si="21"/>
        <v>14.15575676920554</v>
      </c>
    </row>
    <row r="1306" spans="18:19" x14ac:dyDescent="0.25">
      <c r="R1306">
        <v>2054</v>
      </c>
      <c r="S1306">
        <f t="shared" si="21"/>
        <v>14.027913186150077</v>
      </c>
    </row>
    <row r="1307" spans="18:19" x14ac:dyDescent="0.25">
      <c r="R1307">
        <v>2055</v>
      </c>
      <c r="S1307">
        <f t="shared" si="21"/>
        <v>13.90100218839182</v>
      </c>
    </row>
    <row r="1308" spans="18:19" x14ac:dyDescent="0.25">
      <c r="R1308">
        <v>2056</v>
      </c>
      <c r="S1308">
        <f t="shared" si="21"/>
        <v>13.775019373894981</v>
      </c>
    </row>
    <row r="1309" spans="18:19" x14ac:dyDescent="0.25">
      <c r="R1309">
        <v>2057</v>
      </c>
      <c r="S1309">
        <f t="shared" si="21"/>
        <v>13.649960336217378</v>
      </c>
    </row>
    <row r="1310" spans="18:19" x14ac:dyDescent="0.25">
      <c r="R1310">
        <v>2058</v>
      </c>
      <c r="S1310">
        <f t="shared" si="21"/>
        <v>13.525820664830649</v>
      </c>
    </row>
    <row r="1311" spans="18:19" x14ac:dyDescent="0.25">
      <c r="R1311">
        <v>2059</v>
      </c>
      <c r="S1311">
        <f t="shared" si="21"/>
        <v>13.402595945437742</v>
      </c>
    </row>
    <row r="1312" spans="18:19" x14ac:dyDescent="0.25">
      <c r="R1312">
        <v>2060</v>
      </c>
      <c r="S1312">
        <f t="shared" si="21"/>
        <v>13.280281760287869</v>
      </c>
    </row>
    <row r="1313" spans="18:19" x14ac:dyDescent="0.25">
      <c r="R1313">
        <v>2061</v>
      </c>
      <c r="S1313">
        <f t="shared" si="21"/>
        <v>13.158873688488953</v>
      </c>
    </row>
    <row r="1314" spans="18:19" x14ac:dyDescent="0.25">
      <c r="R1314">
        <v>2062</v>
      </c>
      <c r="S1314">
        <f t="shared" si="21"/>
        <v>13.038367306317355</v>
      </c>
    </row>
    <row r="1315" spans="18:19" x14ac:dyDescent="0.25">
      <c r="R1315">
        <v>2063</v>
      </c>
      <c r="S1315">
        <f t="shared" si="21"/>
        <v>12.918758187525023</v>
      </c>
    </row>
    <row r="1316" spans="18:19" x14ac:dyDescent="0.25">
      <c r="R1316">
        <v>2064</v>
      </c>
      <c r="S1316">
        <f t="shared" si="21"/>
        <v>12.800041903644107</v>
      </c>
    </row>
    <row r="1317" spans="18:19" x14ac:dyDescent="0.25">
      <c r="R1317">
        <v>2065</v>
      </c>
      <c r="S1317">
        <f t="shared" si="21"/>
        <v>12.682214024288866</v>
      </c>
    </row>
    <row r="1318" spans="18:19" x14ac:dyDescent="0.25">
      <c r="R1318">
        <v>2066</v>
      </c>
      <c r="S1318">
        <f t="shared" si="21"/>
        <v>12.565270117455029</v>
      </c>
    </row>
    <row r="1319" spans="18:19" x14ac:dyDescent="0.25">
      <c r="R1319">
        <v>2067</v>
      </c>
      <c r="S1319">
        <f t="shared" si="21"/>
        <v>12.449205749816445</v>
      </c>
    </row>
    <row r="1320" spans="18:19" x14ac:dyDescent="0.25">
      <c r="R1320">
        <v>2068</v>
      </c>
      <c r="S1320">
        <f t="shared" si="21"/>
        <v>12.334016487019198</v>
      </c>
    </row>
    <row r="1321" spans="18:19" x14ac:dyDescent="0.25">
      <c r="R1321">
        <v>2069</v>
      </c>
      <c r="S1321">
        <f t="shared" si="21"/>
        <v>12.219697893973054</v>
      </c>
    </row>
    <row r="1322" spans="18:19" x14ac:dyDescent="0.25">
      <c r="R1322">
        <v>2070</v>
      </c>
      <c r="S1322">
        <f t="shared" si="21"/>
        <v>12.10624553514022</v>
      </c>
    </row>
    <row r="1323" spans="18:19" x14ac:dyDescent="0.25">
      <c r="R1323">
        <v>2071</v>
      </c>
      <c r="S1323">
        <f t="shared" si="21"/>
        <v>11.993654974821563</v>
      </c>
    </row>
    <row r="1324" spans="18:19" x14ac:dyDescent="0.25">
      <c r="R1324">
        <v>2072</v>
      </c>
      <c r="S1324">
        <f t="shared" si="21"/>
        <v>11.8819217774401</v>
      </c>
    </row>
    <row r="1325" spans="18:19" x14ac:dyDescent="0.25">
      <c r="R1325">
        <v>2073</v>
      </c>
      <c r="S1325">
        <f t="shared" si="21"/>
        <v>11.771041507821915</v>
      </c>
    </row>
    <row r="1326" spans="18:19" x14ac:dyDescent="0.25">
      <c r="R1326">
        <v>2074</v>
      </c>
      <c r="S1326">
        <f t="shared" si="21"/>
        <v>11.661009731474316</v>
      </c>
    </row>
    <row r="1327" spans="18:19" x14ac:dyDescent="0.25">
      <c r="R1327">
        <v>2075</v>
      </c>
      <c r="S1327">
        <f t="shared" si="21"/>
        <v>11.551822014861507</v>
      </c>
    </row>
    <row r="1328" spans="18:19" x14ac:dyDescent="0.25">
      <c r="R1328">
        <v>2076</v>
      </c>
      <c r="S1328">
        <f t="shared" si="21"/>
        <v>11.443473925677509</v>
      </c>
    </row>
    <row r="1329" spans="18:19" x14ac:dyDescent="0.25">
      <c r="R1329">
        <v>2077</v>
      </c>
      <c r="S1329">
        <f t="shared" si="21"/>
        <v>11.335961033116368</v>
      </c>
    </row>
    <row r="1330" spans="18:19" x14ac:dyDescent="0.25">
      <c r="R1330">
        <v>2078</v>
      </c>
      <c r="S1330">
        <f t="shared" si="21"/>
        <v>11.229278908139884</v>
      </c>
    </row>
    <row r="1331" spans="18:19" x14ac:dyDescent="0.25">
      <c r="R1331">
        <v>2079</v>
      </c>
      <c r="S1331">
        <f t="shared" si="21"/>
        <v>11.12342312374254</v>
      </c>
    </row>
    <row r="1332" spans="18:19" x14ac:dyDescent="0.25">
      <c r="R1332">
        <v>2080</v>
      </c>
      <c r="S1332">
        <f t="shared" si="21"/>
        <v>11.018389255213856</v>
      </c>
    </row>
    <row r="1333" spans="18:19" x14ac:dyDescent="0.25">
      <c r="R1333">
        <v>2081</v>
      </c>
      <c r="S1333">
        <f t="shared" si="21"/>
        <v>10.914172880397999</v>
      </c>
    </row>
    <row r="1334" spans="18:19" x14ac:dyDescent="0.25">
      <c r="R1334">
        <v>2082</v>
      </c>
      <c r="S1334">
        <f t="shared" si="21"/>
        <v>10.810769579950883</v>
      </c>
    </row>
    <row r="1335" spans="18:19" x14ac:dyDescent="0.25">
      <c r="R1335">
        <v>2083</v>
      </c>
      <c r="S1335">
        <f t="shared" si="21"/>
        <v>10.708174937594503</v>
      </c>
    </row>
    <row r="1336" spans="18:19" x14ac:dyDescent="0.25">
      <c r="R1336">
        <v>2084</v>
      </c>
      <c r="S1336">
        <f t="shared" si="21"/>
        <v>10.606384540368625</v>
      </c>
    </row>
    <row r="1337" spans="18:19" x14ac:dyDescent="0.25">
      <c r="R1337">
        <v>2085</v>
      </c>
      <c r="S1337">
        <f t="shared" si="21"/>
        <v>10.505393978879905</v>
      </c>
    </row>
    <row r="1338" spans="18:19" x14ac:dyDescent="0.25">
      <c r="R1338">
        <v>2086</v>
      </c>
      <c r="S1338">
        <f t="shared" si="21"/>
        <v>10.405198847548268</v>
      </c>
    </row>
    <row r="1339" spans="18:19" x14ac:dyDescent="0.25">
      <c r="R1339">
        <v>2087</v>
      </c>
      <c r="S1339">
        <f t="shared" si="21"/>
        <v>10.305794744850685</v>
      </c>
    </row>
    <row r="1340" spans="18:19" x14ac:dyDescent="0.25">
      <c r="R1340">
        <v>2088</v>
      </c>
      <c r="S1340">
        <f t="shared" si="21"/>
        <v>10.207177273562293</v>
      </c>
    </row>
    <row r="1341" spans="18:19" x14ac:dyDescent="0.25">
      <c r="R1341">
        <v>2089</v>
      </c>
      <c r="S1341">
        <f t="shared" si="21"/>
        <v>10.109342040994887</v>
      </c>
    </row>
    <row r="1342" spans="18:19" x14ac:dyDescent="0.25">
      <c r="R1342">
        <v>2090</v>
      </c>
      <c r="S1342">
        <f t="shared" si="21"/>
        <v>10.012284659232771</v>
      </c>
    </row>
    <row r="1343" spans="18:19" x14ac:dyDescent="0.25">
      <c r="R1343">
        <v>2091</v>
      </c>
      <c r="S1343">
        <f t="shared" si="21"/>
        <v>9.9160007453659098</v>
      </c>
    </row>
    <row r="1344" spans="18:19" x14ac:dyDescent="0.25">
      <c r="R1344">
        <v>2092</v>
      </c>
      <c r="S1344">
        <f t="shared" si="21"/>
        <v>9.8204859217205662</v>
      </c>
    </row>
    <row r="1345" spans="18:19" x14ac:dyDescent="0.25">
      <c r="R1345">
        <v>2093</v>
      </c>
      <c r="S1345">
        <f t="shared" si="21"/>
        <v>9.7257358160871767</v>
      </c>
    </row>
    <row r="1346" spans="18:19" x14ac:dyDescent="0.25">
      <c r="R1346">
        <v>2094</v>
      </c>
      <c r="S1346">
        <f t="shared" si="21"/>
        <v>9.6317460619457105</v>
      </c>
    </row>
    <row r="1347" spans="18:19" x14ac:dyDescent="0.25">
      <c r="R1347">
        <v>2095</v>
      </c>
      <c r="S1347">
        <f t="shared" si="21"/>
        <v>9.5385122986882873</v>
      </c>
    </row>
    <row r="1348" spans="18:19" x14ac:dyDescent="0.25">
      <c r="R1348">
        <v>2096</v>
      </c>
      <c r="S1348">
        <f t="shared" si="21"/>
        <v>9.4460301718393147</v>
      </c>
    </row>
    <row r="1349" spans="18:19" x14ac:dyDescent="0.25">
      <c r="R1349">
        <v>2097</v>
      </c>
      <c r="S1349">
        <f t="shared" si="21"/>
        <v>9.3542953332729084</v>
      </c>
    </row>
    <row r="1350" spans="18:19" x14ac:dyDescent="0.25">
      <c r="R1350">
        <v>2098</v>
      </c>
      <c r="S1350">
        <f t="shared" si="21"/>
        <v>9.2633034414276789</v>
      </c>
    </row>
    <row r="1351" spans="18:19" x14ac:dyDescent="0.25">
      <c r="R1351">
        <v>2099</v>
      </c>
      <c r="S1351">
        <f t="shared" si="21"/>
        <v>9.173050161519047</v>
      </c>
    </row>
    <row r="1352" spans="18:19" x14ac:dyDescent="0.25">
      <c r="R1352">
        <v>2100</v>
      </c>
      <c r="S1352">
        <f t="shared" si="21"/>
        <v>9.0835311657488287</v>
      </c>
    </row>
    <row r="1353" spans="18:19" x14ac:dyDescent="0.25">
      <c r="R1353">
        <v>2101</v>
      </c>
      <c r="S1353">
        <f t="shared" si="21"/>
        <v>8.9947421335122595</v>
      </c>
    </row>
    <row r="1354" spans="18:19" x14ac:dyDescent="0.25">
      <c r="R1354">
        <v>2102</v>
      </c>
      <c r="S1354">
        <f t="shared" si="21"/>
        <v>8.9066787516024526</v>
      </c>
    </row>
    <row r="1355" spans="18:19" x14ac:dyDescent="0.25">
      <c r="R1355">
        <v>2103</v>
      </c>
      <c r="S1355">
        <f t="shared" si="21"/>
        <v>8.8193367144122661</v>
      </c>
    </row>
    <row r="1356" spans="18:19" x14ac:dyDescent="0.25">
      <c r="R1356">
        <v>2104</v>
      </c>
      <c r="S1356">
        <f t="shared" ref="S1356:S1419" si="22">_xlfn.NORM.DIST(R1356,$D$4,$D$9,FALSE)*116292</f>
        <v>8.7327117241335674</v>
      </c>
    </row>
    <row r="1357" spans="18:19" x14ac:dyDescent="0.25">
      <c r="R1357">
        <v>2105</v>
      </c>
      <c r="S1357">
        <f t="shared" si="22"/>
        <v>8.6467994909539403</v>
      </c>
    </row>
    <row r="1358" spans="18:19" x14ac:dyDescent="0.25">
      <c r="R1358">
        <v>2106</v>
      </c>
      <c r="S1358">
        <f t="shared" si="22"/>
        <v>8.5615957332508472</v>
      </c>
    </row>
    <row r="1359" spans="18:19" x14ac:dyDescent="0.25">
      <c r="R1359">
        <v>2107</v>
      </c>
      <c r="S1359">
        <f t="shared" si="22"/>
        <v>8.477096177783185</v>
      </c>
    </row>
    <row r="1360" spans="18:19" x14ac:dyDescent="0.25">
      <c r="R1360">
        <v>2108</v>
      </c>
      <c r="S1360">
        <f t="shared" si="22"/>
        <v>8.3932965598803531</v>
      </c>
    </row>
    <row r="1361" spans="18:19" x14ac:dyDescent="0.25">
      <c r="R1361">
        <v>2109</v>
      </c>
      <c r="S1361">
        <f t="shared" si="22"/>
        <v>8.3101926236286712</v>
      </c>
    </row>
    <row r="1362" spans="18:19" x14ac:dyDescent="0.25">
      <c r="R1362">
        <v>2110</v>
      </c>
      <c r="S1362">
        <f t="shared" si="22"/>
        <v>8.2277801220554103</v>
      </c>
    </row>
    <row r="1363" spans="18:19" x14ac:dyDescent="0.25">
      <c r="R1363">
        <v>2111</v>
      </c>
      <c r="S1363">
        <f t="shared" si="22"/>
        <v>8.1460548173101657</v>
      </c>
    </row>
    <row r="1364" spans="18:19" x14ac:dyDescent="0.25">
      <c r="R1364">
        <v>2112</v>
      </c>
      <c r="S1364">
        <f t="shared" si="22"/>
        <v>8.0650124808437305</v>
      </c>
    </row>
    <row r="1365" spans="18:19" x14ac:dyDescent="0.25">
      <c r="R1365">
        <v>2113</v>
      </c>
      <c r="S1365">
        <f t="shared" si="22"/>
        <v>7.9846488935845317</v>
      </c>
    </row>
    <row r="1366" spans="18:19" x14ac:dyDescent="0.25">
      <c r="R1366">
        <v>2114</v>
      </c>
      <c r="S1366">
        <f t="shared" si="22"/>
        <v>7.9049598461124626</v>
      </c>
    </row>
    <row r="1367" spans="18:19" x14ac:dyDescent="0.25">
      <c r="R1367">
        <v>2115</v>
      </c>
      <c r="S1367">
        <f t="shared" si="22"/>
        <v>7.825941138830288</v>
      </c>
    </row>
    <row r="1368" spans="18:19" x14ac:dyDescent="0.25">
      <c r="R1368">
        <v>2116</v>
      </c>
      <c r="S1368">
        <f t="shared" si="22"/>
        <v>7.7475885821324812</v>
      </c>
    </row>
    <row r="1369" spans="18:19" x14ac:dyDescent="0.25">
      <c r="R1369">
        <v>2117</v>
      </c>
      <c r="S1369">
        <f t="shared" si="22"/>
        <v>7.6698979965716934</v>
      </c>
    </row>
    <row r="1370" spans="18:19" x14ac:dyDescent="0.25">
      <c r="R1370">
        <v>2118</v>
      </c>
      <c r="S1370">
        <f t="shared" si="22"/>
        <v>7.5928652130226597</v>
      </c>
    </row>
    <row r="1371" spans="18:19" x14ac:dyDescent="0.25">
      <c r="R1371">
        <v>2119</v>
      </c>
      <c r="S1371">
        <f t="shared" si="22"/>
        <v>7.5164860728436498</v>
      </c>
    </row>
    <row r="1372" spans="18:19" x14ac:dyDescent="0.25">
      <c r="R1372">
        <v>2120</v>
      </c>
      <c r="S1372">
        <f t="shared" si="22"/>
        <v>7.4407564280355221</v>
      </c>
    </row>
    <row r="1373" spans="18:19" x14ac:dyDescent="0.25">
      <c r="R1373">
        <v>2121</v>
      </c>
      <c r="S1373">
        <f t="shared" si="22"/>
        <v>7.3656721413982735</v>
      </c>
    </row>
    <row r="1374" spans="18:19" x14ac:dyDescent="0.25">
      <c r="R1374">
        <v>2122</v>
      </c>
      <c r="S1374">
        <f t="shared" si="22"/>
        <v>7.2912290866852132</v>
      </c>
    </row>
    <row r="1375" spans="18:19" x14ac:dyDescent="0.25">
      <c r="R1375">
        <v>2123</v>
      </c>
      <c r="S1375">
        <f t="shared" si="22"/>
        <v>7.2174231487546168</v>
      </c>
    </row>
    <row r="1376" spans="18:19" x14ac:dyDescent="0.25">
      <c r="R1376">
        <v>2124</v>
      </c>
      <c r="S1376">
        <f t="shared" si="22"/>
        <v>7.144250223719097</v>
      </c>
    </row>
    <row r="1377" spans="18:19" x14ac:dyDescent="0.25">
      <c r="R1377">
        <v>2125</v>
      </c>
      <c r="S1377">
        <f t="shared" si="22"/>
        <v>7.0717062190924596</v>
      </c>
    </row>
    <row r="1378" spans="18:19" x14ac:dyDescent="0.25">
      <c r="R1378">
        <v>2126</v>
      </c>
      <c r="S1378">
        <f t="shared" si="22"/>
        <v>6.9997870539342086</v>
      </c>
    </row>
    <row r="1379" spans="18:19" x14ac:dyDescent="0.25">
      <c r="R1379">
        <v>2127</v>
      </c>
      <c r="S1379">
        <f t="shared" si="22"/>
        <v>6.9284886589916885</v>
      </c>
    </row>
    <row r="1380" spans="18:19" x14ac:dyDescent="0.25">
      <c r="R1380">
        <v>2128</v>
      </c>
      <c r="S1380">
        <f t="shared" si="22"/>
        <v>6.8578069768398162</v>
      </c>
    </row>
    <row r="1381" spans="18:19" x14ac:dyDescent="0.25">
      <c r="R1381">
        <v>2129</v>
      </c>
      <c r="S1381">
        <f t="shared" si="22"/>
        <v>6.7877379620184737</v>
      </c>
    </row>
    <row r="1382" spans="18:19" x14ac:dyDescent="0.25">
      <c r="R1382">
        <v>2130</v>
      </c>
      <c r="S1382">
        <f t="shared" si="22"/>
        <v>6.7182775811675164</v>
      </c>
    </row>
    <row r="1383" spans="18:19" x14ac:dyDescent="0.25">
      <c r="R1383">
        <v>2131</v>
      </c>
      <c r="S1383">
        <f t="shared" si="22"/>
        <v>6.6494218131595124</v>
      </c>
    </row>
    <row r="1384" spans="18:19" x14ac:dyDescent="0.25">
      <c r="R1384">
        <v>2132</v>
      </c>
      <c r="S1384">
        <f t="shared" si="22"/>
        <v>6.5811666492300871</v>
      </c>
    </row>
    <row r="1385" spans="18:19" x14ac:dyDescent="0.25">
      <c r="R1385">
        <v>2133</v>
      </c>
      <c r="S1385">
        <f t="shared" si="22"/>
        <v>6.5135080931059477</v>
      </c>
    </row>
    <row r="1386" spans="18:19" x14ac:dyDescent="0.25">
      <c r="R1386">
        <v>2134</v>
      </c>
      <c r="S1386">
        <f t="shared" si="22"/>
        <v>6.4464421611306699</v>
      </c>
    </row>
    <row r="1387" spans="18:19" x14ac:dyDescent="0.25">
      <c r="R1387">
        <v>2135</v>
      </c>
      <c r="S1387">
        <f t="shared" si="22"/>
        <v>6.3799648823881254</v>
      </c>
    </row>
    <row r="1388" spans="18:19" x14ac:dyDescent="0.25">
      <c r="R1388">
        <v>2136</v>
      </c>
      <c r="S1388">
        <f t="shared" si="22"/>
        <v>6.3140722988236559</v>
      </c>
    </row>
    <row r="1389" spans="18:19" x14ac:dyDescent="0.25">
      <c r="R1389">
        <v>2137</v>
      </c>
      <c r="S1389">
        <f t="shared" si="22"/>
        <v>6.2487604653629454</v>
      </c>
    </row>
    <row r="1390" spans="18:19" x14ac:dyDescent="0.25">
      <c r="R1390">
        <v>2138</v>
      </c>
      <c r="S1390">
        <f t="shared" si="22"/>
        <v>6.1840254500286962</v>
      </c>
    </row>
    <row r="1391" spans="18:19" x14ac:dyDescent="0.25">
      <c r="R1391">
        <v>2139</v>
      </c>
      <c r="S1391">
        <f t="shared" si="22"/>
        <v>6.1198633340550046</v>
      </c>
    </row>
    <row r="1392" spans="18:19" x14ac:dyDescent="0.25">
      <c r="R1392">
        <v>2140</v>
      </c>
      <c r="S1392">
        <f t="shared" si="22"/>
        <v>6.0562702119995127</v>
      </c>
    </row>
    <row r="1393" spans="18:19" x14ac:dyDescent="0.25">
      <c r="R1393">
        <v>2141</v>
      </c>
      <c r="S1393">
        <f t="shared" si="22"/>
        <v>5.9932421918533629</v>
      </c>
    </row>
    <row r="1394" spans="18:19" x14ac:dyDescent="0.25">
      <c r="R1394">
        <v>2142</v>
      </c>
      <c r="S1394">
        <f t="shared" si="22"/>
        <v>5.9307753951489124</v>
      </c>
    </row>
    <row r="1395" spans="18:19" x14ac:dyDescent="0.25">
      <c r="R1395">
        <v>2143</v>
      </c>
      <c r="S1395">
        <f t="shared" si="22"/>
        <v>5.8688659570652923</v>
      </c>
    </row>
    <row r="1396" spans="18:19" x14ac:dyDescent="0.25">
      <c r="R1396">
        <v>2144</v>
      </c>
      <c r="S1396">
        <f t="shared" si="22"/>
        <v>5.8075100265317108</v>
      </c>
    </row>
    <row r="1397" spans="18:19" x14ac:dyDescent="0.25">
      <c r="R1397">
        <v>2145</v>
      </c>
      <c r="S1397">
        <f t="shared" si="22"/>
        <v>5.7467037663286842</v>
      </c>
    </row>
    <row r="1398" spans="18:19" x14ac:dyDescent="0.25">
      <c r="R1398">
        <v>2146</v>
      </c>
      <c r="S1398">
        <f t="shared" si="22"/>
        <v>5.6864433531870473</v>
      </c>
    </row>
    <row r="1399" spans="18:19" x14ac:dyDescent="0.25">
      <c r="R1399">
        <v>2147</v>
      </c>
      <c r="S1399">
        <f t="shared" si="22"/>
        <v>5.6267249778847939</v>
      </c>
    </row>
    <row r="1400" spans="18:19" x14ac:dyDescent="0.25">
      <c r="R1400">
        <v>2148</v>
      </c>
      <c r="S1400">
        <f t="shared" si="22"/>
        <v>5.567544845341887</v>
      </c>
    </row>
    <row r="1401" spans="18:19" x14ac:dyDescent="0.25">
      <c r="R1401">
        <v>2149</v>
      </c>
      <c r="S1401">
        <f t="shared" si="22"/>
        <v>5.5088991747128517</v>
      </c>
    </row>
    <row r="1402" spans="18:19" x14ac:dyDescent="0.25">
      <c r="R1402">
        <v>2150</v>
      </c>
      <c r="S1402">
        <f t="shared" si="22"/>
        <v>5.4507841994772956</v>
      </c>
    </row>
    <row r="1403" spans="18:19" x14ac:dyDescent="0.25">
      <c r="R1403">
        <v>2151</v>
      </c>
      <c r="S1403">
        <f t="shared" si="22"/>
        <v>5.3931961675283695</v>
      </c>
    </row>
    <row r="1404" spans="18:19" x14ac:dyDescent="0.25">
      <c r="R1404">
        <v>2152</v>
      </c>
      <c r="S1404">
        <f t="shared" si="22"/>
        <v>5.3361313412591223</v>
      </c>
    </row>
    <row r="1405" spans="18:19" x14ac:dyDescent="0.25">
      <c r="R1405">
        <v>2153</v>
      </c>
      <c r="S1405">
        <f t="shared" si="22"/>
        <v>5.2795859976467847</v>
      </c>
    </row>
    <row r="1406" spans="18:19" x14ac:dyDescent="0.25">
      <c r="R1406">
        <v>2154</v>
      </c>
      <c r="S1406">
        <f t="shared" si="22"/>
        <v>5.2235564283350113</v>
      </c>
    </row>
    <row r="1407" spans="18:19" x14ac:dyDescent="0.25">
      <c r="R1407">
        <v>2155</v>
      </c>
      <c r="S1407">
        <f t="shared" si="22"/>
        <v>5.1680389397141093</v>
      </c>
    </row>
    <row r="1408" spans="18:19" x14ac:dyDescent="0.25">
      <c r="R1408">
        <v>2156</v>
      </c>
      <c r="S1408">
        <f t="shared" si="22"/>
        <v>5.1130298529992313</v>
      </c>
    </row>
    <row r="1409" spans="18:19" x14ac:dyDescent="0.25">
      <c r="R1409">
        <v>2157</v>
      </c>
      <c r="S1409">
        <f t="shared" si="22"/>
        <v>5.0585255043065143</v>
      </c>
    </row>
    <row r="1410" spans="18:19" x14ac:dyDescent="0.25">
      <c r="R1410">
        <v>2158</v>
      </c>
      <c r="S1410">
        <f t="shared" si="22"/>
        <v>5.0045222447273181</v>
      </c>
    </row>
    <row r="1411" spans="18:19" x14ac:dyDescent="0.25">
      <c r="R1411">
        <v>2159</v>
      </c>
      <c r="S1411">
        <f t="shared" si="22"/>
        <v>4.951016440400406</v>
      </c>
    </row>
    <row r="1412" spans="18:19" x14ac:dyDescent="0.25">
      <c r="R1412">
        <v>2160</v>
      </c>
      <c r="S1412">
        <f t="shared" si="22"/>
        <v>4.8980044725821941</v>
      </c>
    </row>
    <row r="1413" spans="18:19" x14ac:dyDescent="0.25">
      <c r="R1413">
        <v>2161</v>
      </c>
      <c r="S1413">
        <f t="shared" si="22"/>
        <v>4.8454827377150238</v>
      </c>
    </row>
    <row r="1414" spans="18:19" x14ac:dyDescent="0.25">
      <c r="R1414">
        <v>2162</v>
      </c>
      <c r="S1414">
        <f t="shared" si="22"/>
        <v>4.7934476474935508</v>
      </c>
    </row>
    <row r="1415" spans="18:19" x14ac:dyDescent="0.25">
      <c r="R1415">
        <v>2163</v>
      </c>
      <c r="S1415">
        <f t="shared" si="22"/>
        <v>4.7418956289291545</v>
      </c>
    </row>
    <row r="1416" spans="18:19" x14ac:dyDescent="0.25">
      <c r="R1416">
        <v>2164</v>
      </c>
      <c r="S1416">
        <f t="shared" si="22"/>
        <v>4.6908231244124519</v>
      </c>
    </row>
    <row r="1417" spans="18:19" x14ac:dyDescent="0.25">
      <c r="R1417">
        <v>2165</v>
      </c>
      <c r="S1417">
        <f t="shared" si="22"/>
        <v>4.6402265917739589</v>
      </c>
    </row>
    <row r="1418" spans="18:19" x14ac:dyDescent="0.25">
      <c r="R1418">
        <v>2166</v>
      </c>
      <c r="S1418">
        <f t="shared" si="22"/>
        <v>4.5901025043428181</v>
      </c>
    </row>
    <row r="1419" spans="18:19" x14ac:dyDescent="0.25">
      <c r="R1419">
        <v>2167</v>
      </c>
      <c r="S1419">
        <f t="shared" si="22"/>
        <v>4.5404473510037011</v>
      </c>
    </row>
    <row r="1420" spans="18:19" x14ac:dyDescent="0.25">
      <c r="R1420">
        <v>2168</v>
      </c>
      <c r="S1420">
        <f t="shared" ref="S1420:S1483" si="23">_xlfn.NORM.DIST(R1420,$D$4,$D$9,FALSE)*116292</f>
        <v>4.4912576362518273</v>
      </c>
    </row>
    <row r="1421" spans="18:19" x14ac:dyDescent="0.25">
      <c r="R1421">
        <v>2169</v>
      </c>
      <c r="S1421">
        <f t="shared" si="23"/>
        <v>4.4425298802461928</v>
      </c>
    </row>
    <row r="1422" spans="18:19" x14ac:dyDescent="0.25">
      <c r="R1422">
        <v>2170</v>
      </c>
      <c r="S1422">
        <f t="shared" si="23"/>
        <v>4.394260618860943</v>
      </c>
    </row>
    <row r="1423" spans="18:19" x14ac:dyDescent="0.25">
      <c r="R1423">
        <v>2171</v>
      </c>
      <c r="S1423">
        <f t="shared" si="23"/>
        <v>4.3464464037349426</v>
      </c>
    </row>
    <row r="1424" spans="18:19" x14ac:dyDescent="0.25">
      <c r="R1424">
        <v>2172</v>
      </c>
      <c r="S1424">
        <f t="shared" si="23"/>
        <v>4.2990838023195783</v>
      </c>
    </row>
    <row r="1425" spans="18:19" x14ac:dyDescent="0.25">
      <c r="R1425">
        <v>2173</v>
      </c>
      <c r="S1425">
        <f t="shared" si="23"/>
        <v>4.252169397924769</v>
      </c>
    </row>
    <row r="1426" spans="18:19" x14ac:dyDescent="0.25">
      <c r="R1426">
        <v>2174</v>
      </c>
      <c r="S1426">
        <f t="shared" si="23"/>
        <v>4.2056997897632211</v>
      </c>
    </row>
    <row r="1427" spans="18:19" x14ac:dyDescent="0.25">
      <c r="R1427">
        <v>2175</v>
      </c>
      <c r="S1427">
        <f t="shared" si="23"/>
        <v>4.1596715929929129</v>
      </c>
    </row>
    <row r="1428" spans="18:19" x14ac:dyDescent="0.25">
      <c r="R1428">
        <v>2176</v>
      </c>
      <c r="S1428">
        <f t="shared" si="23"/>
        <v>4.1140814387579097</v>
      </c>
    </row>
    <row r="1429" spans="18:19" x14ac:dyDescent="0.25">
      <c r="R1429">
        <v>2177</v>
      </c>
      <c r="S1429">
        <f t="shared" si="23"/>
        <v>4.0689259742274055</v>
      </c>
    </row>
    <row r="1430" spans="18:19" x14ac:dyDescent="0.25">
      <c r="R1430">
        <v>2178</v>
      </c>
      <c r="S1430">
        <f t="shared" si="23"/>
        <v>4.0242018626330696</v>
      </c>
    </row>
    <row r="1431" spans="18:19" x14ac:dyDescent="0.25">
      <c r="R1431">
        <v>2179</v>
      </c>
      <c r="S1431">
        <f t="shared" si="23"/>
        <v>3.9799057833047531</v>
      </c>
    </row>
    <row r="1432" spans="18:19" x14ac:dyDescent="0.25">
      <c r="R1432">
        <v>2180</v>
      </c>
      <c r="S1432">
        <f t="shared" si="23"/>
        <v>3.9360344317044778</v>
      </c>
    </row>
    <row r="1433" spans="18:19" x14ac:dyDescent="0.25">
      <c r="R1433">
        <v>2181</v>
      </c>
      <c r="S1433">
        <f t="shared" si="23"/>
        <v>3.8925845194587922</v>
      </c>
    </row>
    <row r="1434" spans="18:19" x14ac:dyDescent="0.25">
      <c r="R1434">
        <v>2182</v>
      </c>
      <c r="S1434">
        <f t="shared" si="23"/>
        <v>3.8495527743894686</v>
      </c>
    </row>
    <row r="1435" spans="18:19" x14ac:dyDescent="0.25">
      <c r="R1435">
        <v>2183</v>
      </c>
      <c r="S1435">
        <f t="shared" si="23"/>
        <v>3.8069359405426106</v>
      </c>
    </row>
    <row r="1436" spans="18:19" x14ac:dyDescent="0.25">
      <c r="R1436">
        <v>2184</v>
      </c>
      <c r="S1436">
        <f t="shared" si="23"/>
        <v>3.7647307782161228</v>
      </c>
    </row>
    <row r="1437" spans="18:19" x14ac:dyDescent="0.25">
      <c r="R1437">
        <v>2185</v>
      </c>
      <c r="S1437">
        <f t="shared" si="23"/>
        <v>3.722934063985575</v>
      </c>
    </row>
    <row r="1438" spans="18:19" x14ac:dyDescent="0.25">
      <c r="R1438">
        <v>2186</v>
      </c>
      <c r="S1438">
        <f t="shared" si="23"/>
        <v>3.681542590728534</v>
      </c>
    </row>
    <row r="1439" spans="18:19" x14ac:dyDescent="0.25">
      <c r="R1439">
        <v>2187</v>
      </c>
      <c r="S1439">
        <f t="shared" si="23"/>
        <v>3.6405531676472851</v>
      </c>
    </row>
    <row r="1440" spans="18:19" x14ac:dyDescent="0.25">
      <c r="R1440">
        <v>2188</v>
      </c>
      <c r="S1440">
        <f t="shared" si="23"/>
        <v>3.5999626202900257</v>
      </c>
    </row>
    <row r="1441" spans="18:19" x14ac:dyDescent="0.25">
      <c r="R1441">
        <v>2189</v>
      </c>
      <c r="S1441">
        <f t="shared" si="23"/>
        <v>3.5597677905705156</v>
      </c>
    </row>
    <row r="1442" spans="18:19" x14ac:dyDescent="0.25">
      <c r="R1442">
        <v>2190</v>
      </c>
      <c r="S1442">
        <f t="shared" si="23"/>
        <v>3.5199655367862239</v>
      </c>
    </row>
    <row r="1443" spans="18:19" x14ac:dyDescent="0.25">
      <c r="R1443">
        <v>2191</v>
      </c>
      <c r="S1443">
        <f t="shared" si="23"/>
        <v>3.4805527336349704</v>
      </c>
    </row>
    <row r="1444" spans="18:19" x14ac:dyDescent="0.25">
      <c r="R1444">
        <v>2192</v>
      </c>
      <c r="S1444">
        <f t="shared" si="23"/>
        <v>3.4415262722300421</v>
      </c>
    </row>
    <row r="1445" spans="18:19" x14ac:dyDescent="0.25">
      <c r="R1445">
        <v>2193</v>
      </c>
      <c r="S1445">
        <f t="shared" si="23"/>
        <v>3.4028830601139028</v>
      </c>
    </row>
    <row r="1446" spans="18:19" x14ac:dyDescent="0.25">
      <c r="R1446">
        <v>2194</v>
      </c>
      <c r="S1446">
        <f t="shared" si="23"/>
        <v>3.3646200212703898</v>
      </c>
    </row>
    <row r="1447" spans="18:19" x14ac:dyDescent="0.25">
      <c r="R1447">
        <v>2195</v>
      </c>
      <c r="S1447">
        <f t="shared" si="23"/>
        <v>3.3267340961354908</v>
      </c>
    </row>
    <row r="1448" spans="18:19" x14ac:dyDescent="0.25">
      <c r="R1448">
        <v>2196</v>
      </c>
      <c r="S1448">
        <f t="shared" si="23"/>
        <v>3.289222241606685</v>
      </c>
    </row>
    <row r="1449" spans="18:19" x14ac:dyDescent="0.25">
      <c r="R1449">
        <v>2197</v>
      </c>
      <c r="S1449">
        <f t="shared" si="23"/>
        <v>3.2520814310508857</v>
      </c>
    </row>
    <row r="1450" spans="18:19" x14ac:dyDescent="0.25">
      <c r="R1450">
        <v>2198</v>
      </c>
      <c r="S1450">
        <f t="shared" si="23"/>
        <v>3.2153086543109803</v>
      </c>
    </row>
    <row r="1451" spans="18:19" x14ac:dyDescent="0.25">
      <c r="R1451">
        <v>2199</v>
      </c>
      <c r="S1451">
        <f t="shared" si="23"/>
        <v>3.1789009177109659</v>
      </c>
    </row>
    <row r="1452" spans="18:19" x14ac:dyDescent="0.25">
      <c r="R1452">
        <v>2200</v>
      </c>
      <c r="S1452">
        <f t="shared" si="23"/>
        <v>3.1428552440597626</v>
      </c>
    </row>
    <row r="1453" spans="18:19" x14ac:dyDescent="0.25">
      <c r="R1453">
        <v>2201</v>
      </c>
      <c r="S1453">
        <f t="shared" si="23"/>
        <v>3.1071686726536356</v>
      </c>
    </row>
    <row r="1454" spans="18:19" x14ac:dyDescent="0.25">
      <c r="R1454">
        <v>2202</v>
      </c>
      <c r="S1454">
        <f t="shared" si="23"/>
        <v>3.0718382592772961</v>
      </c>
    </row>
    <row r="1455" spans="18:19" x14ac:dyDescent="0.25">
      <c r="R1455">
        <v>2203</v>
      </c>
      <c r="S1455">
        <f t="shared" si="23"/>
        <v>3.0368610762036794</v>
      </c>
    </row>
    <row r="1456" spans="18:19" x14ac:dyDescent="0.25">
      <c r="R1456">
        <v>2204</v>
      </c>
      <c r="S1456">
        <f t="shared" si="23"/>
        <v>3.0022342121924268</v>
      </c>
    </row>
    <row r="1457" spans="18:19" x14ac:dyDescent="0.25">
      <c r="R1457">
        <v>2205</v>
      </c>
      <c r="S1457">
        <f t="shared" si="23"/>
        <v>2.9679547724870519</v>
      </c>
    </row>
    <row r="1458" spans="18:19" x14ac:dyDescent="0.25">
      <c r="R1458">
        <v>2206</v>
      </c>
      <c r="S1458">
        <f t="shared" si="23"/>
        <v>2.9340198788108545</v>
      </c>
    </row>
    <row r="1459" spans="18:19" x14ac:dyDescent="0.25">
      <c r="R1459">
        <v>2207</v>
      </c>
      <c r="S1459">
        <f t="shared" si="23"/>
        <v>2.9004266693615559</v>
      </c>
    </row>
    <row r="1460" spans="18:19" x14ac:dyDescent="0.25">
      <c r="R1460">
        <v>2208</v>
      </c>
      <c r="S1460">
        <f t="shared" si="23"/>
        <v>2.8671722988047064</v>
      </c>
    </row>
    <row r="1461" spans="18:19" x14ac:dyDescent="0.25">
      <c r="R1461">
        <v>2209</v>
      </c>
      <c r="S1461">
        <f t="shared" si="23"/>
        <v>2.8342539382658356</v>
      </c>
    </row>
    <row r="1462" spans="18:19" x14ac:dyDescent="0.25">
      <c r="R1462">
        <v>2210</v>
      </c>
      <c r="S1462">
        <f t="shared" si="23"/>
        <v>2.8016687753213989</v>
      </c>
    </row>
    <row r="1463" spans="18:19" x14ac:dyDescent="0.25">
      <c r="R1463">
        <v>2211</v>
      </c>
      <c r="S1463">
        <f t="shared" si="23"/>
        <v>2.7694140139885381</v>
      </c>
    </row>
    <row r="1464" spans="18:19" x14ac:dyDescent="0.25">
      <c r="R1464">
        <v>2212</v>
      </c>
      <c r="S1464">
        <f t="shared" si="23"/>
        <v>2.7374868747136247</v>
      </c>
    </row>
    <row r="1465" spans="18:19" x14ac:dyDescent="0.25">
      <c r="R1465">
        <v>2213</v>
      </c>
      <c r="S1465">
        <f t="shared" si="23"/>
        <v>2.7058845943596448</v>
      </c>
    </row>
    <row r="1466" spans="18:19" x14ac:dyDescent="0.25">
      <c r="R1466">
        <v>2214</v>
      </c>
      <c r="S1466">
        <f t="shared" si="23"/>
        <v>2.6746044261924338</v>
      </c>
    </row>
    <row r="1467" spans="18:19" x14ac:dyDescent="0.25">
      <c r="R1467">
        <v>2215</v>
      </c>
      <c r="S1467">
        <f t="shared" si="23"/>
        <v>2.6436436398657528</v>
      </c>
    </row>
    <row r="1468" spans="18:19" x14ac:dyDescent="0.25">
      <c r="R1468">
        <v>2216</v>
      </c>
      <c r="S1468">
        <f t="shared" si="23"/>
        <v>2.6129995214052517</v>
      </c>
    </row>
    <row r="1469" spans="18:19" x14ac:dyDescent="0.25">
      <c r="R1469">
        <v>2217</v>
      </c>
      <c r="S1469">
        <f t="shared" si="23"/>
        <v>2.5826693731912957</v>
      </c>
    </row>
    <row r="1470" spans="18:19" x14ac:dyDescent="0.25">
      <c r="R1470">
        <v>2218</v>
      </c>
      <c r="S1470">
        <f t="shared" si="23"/>
        <v>2.5526505139407196</v>
      </c>
    </row>
    <row r="1471" spans="18:19" x14ac:dyDescent="0.25">
      <c r="R1471">
        <v>2219</v>
      </c>
      <c r="S1471">
        <f t="shared" si="23"/>
        <v>2.5229402786874848</v>
      </c>
    </row>
    <row r="1472" spans="18:19" x14ac:dyDescent="0.25">
      <c r="R1472">
        <v>2220</v>
      </c>
      <c r="S1472">
        <f t="shared" si="23"/>
        <v>2.4935360187622493</v>
      </c>
    </row>
    <row r="1473" spans="18:19" x14ac:dyDescent="0.25">
      <c r="R1473">
        <v>2221</v>
      </c>
      <c r="S1473">
        <f t="shared" si="23"/>
        <v>2.4644351017709165</v>
      </c>
    </row>
    <row r="1474" spans="18:19" x14ac:dyDescent="0.25">
      <c r="R1474">
        <v>2222</v>
      </c>
      <c r="S1474">
        <f t="shared" si="23"/>
        <v>2.4356349115721088</v>
      </c>
    </row>
    <row r="1475" spans="18:19" x14ac:dyDescent="0.25">
      <c r="R1475">
        <v>2223</v>
      </c>
      <c r="S1475">
        <f t="shared" si="23"/>
        <v>2.4071328482536409</v>
      </c>
    </row>
    <row r="1476" spans="18:19" x14ac:dyDescent="0.25">
      <c r="R1476">
        <v>2224</v>
      </c>
      <c r="S1476">
        <f t="shared" si="23"/>
        <v>2.3789263281079411</v>
      </c>
    </row>
    <row r="1477" spans="18:19" x14ac:dyDescent="0.25">
      <c r="R1477">
        <v>2225</v>
      </c>
      <c r="S1477">
        <f t="shared" si="23"/>
        <v>2.3510127836065342</v>
      </c>
    </row>
    <row r="1478" spans="18:19" x14ac:dyDescent="0.25">
      <c r="R1478">
        <v>2226</v>
      </c>
      <c r="S1478">
        <f t="shared" si="23"/>
        <v>2.3233896633734736</v>
      </c>
    </row>
    <row r="1479" spans="18:19" x14ac:dyDescent="0.25">
      <c r="R1479">
        <v>2227</v>
      </c>
      <c r="S1479">
        <f t="shared" si="23"/>
        <v>2.2960544321578449</v>
      </c>
    </row>
    <row r="1480" spans="18:19" x14ac:dyDescent="0.25">
      <c r="R1480">
        <v>2228</v>
      </c>
      <c r="S1480">
        <f t="shared" si="23"/>
        <v>2.2690045708053024</v>
      </c>
    </row>
    <row r="1481" spans="18:19" x14ac:dyDescent="0.25">
      <c r="R1481">
        <v>2229</v>
      </c>
      <c r="S1481">
        <f t="shared" si="23"/>
        <v>2.2422375762286588</v>
      </c>
    </row>
    <row r="1482" spans="18:19" x14ac:dyDescent="0.25">
      <c r="R1482">
        <v>2230</v>
      </c>
      <c r="S1482">
        <f t="shared" si="23"/>
        <v>2.2157509613775392</v>
      </c>
    </row>
    <row r="1483" spans="18:19" x14ac:dyDescent="0.25">
      <c r="R1483">
        <v>2231</v>
      </c>
      <c r="S1483">
        <f t="shared" si="23"/>
        <v>2.1895422552071371</v>
      </c>
    </row>
    <row r="1484" spans="18:19" x14ac:dyDescent="0.25">
      <c r="R1484">
        <v>2232</v>
      </c>
      <c r="S1484">
        <f t="shared" ref="S1484:S1512" si="24">_xlfn.NORM.DIST(R1484,$D$4,$D$9,FALSE)*116292</f>
        <v>2.1636090026460635</v>
      </c>
    </row>
    <row r="1485" spans="18:19" x14ac:dyDescent="0.25">
      <c r="R1485">
        <v>2233</v>
      </c>
      <c r="S1485">
        <f t="shared" si="24"/>
        <v>2.1379487645632937</v>
      </c>
    </row>
    <row r="1486" spans="18:19" x14ac:dyDescent="0.25">
      <c r="R1486">
        <v>2234</v>
      </c>
      <c r="S1486">
        <f t="shared" si="24"/>
        <v>2.11255911773425</v>
      </c>
    </row>
    <row r="1487" spans="18:19" x14ac:dyDescent="0.25">
      <c r="R1487">
        <v>2235</v>
      </c>
      <c r="S1487">
        <f t="shared" si="24"/>
        <v>2.0874376548060347</v>
      </c>
    </row>
    <row r="1488" spans="18:19" x14ac:dyDescent="0.25">
      <c r="R1488">
        <v>2236</v>
      </c>
      <c r="S1488">
        <f t="shared" si="24"/>
        <v>2.0625819842618078</v>
      </c>
    </row>
    <row r="1489" spans="18:19" x14ac:dyDescent="0.25">
      <c r="R1489">
        <v>2237</v>
      </c>
      <c r="S1489">
        <f t="shared" si="24"/>
        <v>2.0379897303843051</v>
      </c>
    </row>
    <row r="1490" spans="18:19" x14ac:dyDescent="0.25">
      <c r="R1490">
        <v>2238</v>
      </c>
      <c r="S1490">
        <f t="shared" si="24"/>
        <v>2.0136585332185959</v>
      </c>
    </row>
    <row r="1491" spans="18:19" x14ac:dyDescent="0.25">
      <c r="R1491">
        <v>2239</v>
      </c>
      <c r="S1491">
        <f t="shared" si="24"/>
        <v>1.9895860485339674</v>
      </c>
    </row>
    <row r="1492" spans="18:19" x14ac:dyDescent="0.25">
      <c r="R1492">
        <v>2240</v>
      </c>
      <c r="S1492">
        <f t="shared" si="24"/>
        <v>1.9657699477850654</v>
      </c>
    </row>
    <row r="1493" spans="18:19" x14ac:dyDescent="0.25">
      <c r="R1493">
        <v>2241</v>
      </c>
      <c r="S1493">
        <f t="shared" si="24"/>
        <v>1.9422079180722207</v>
      </c>
    </row>
    <row r="1494" spans="18:19" x14ac:dyDescent="0.25">
      <c r="R1494">
        <v>2242</v>
      </c>
      <c r="S1494">
        <f t="shared" si="24"/>
        <v>1.9188976621010361</v>
      </c>
    </row>
    <row r="1495" spans="18:19" x14ac:dyDescent="0.25">
      <c r="R1495">
        <v>2243</v>
      </c>
      <c r="S1495">
        <f t="shared" si="24"/>
        <v>1.8958368981412035</v>
      </c>
    </row>
    <row r="1496" spans="18:19" x14ac:dyDescent="0.25">
      <c r="R1496">
        <v>2244</v>
      </c>
      <c r="S1496">
        <f t="shared" si="24"/>
        <v>1.8730233599845654</v>
      </c>
    </row>
    <row r="1497" spans="18:19" x14ac:dyDescent="0.25">
      <c r="R1497">
        <v>2245</v>
      </c>
      <c r="S1497">
        <f t="shared" si="24"/>
        <v>1.8504547969024889</v>
      </c>
    </row>
    <row r="1498" spans="18:19" x14ac:dyDescent="0.25">
      <c r="R1498">
        <v>2246</v>
      </c>
      <c r="S1498">
        <f t="shared" si="24"/>
        <v>1.8281289736024815</v>
      </c>
    </row>
    <row r="1499" spans="18:19" x14ac:dyDescent="0.25">
      <c r="R1499">
        <v>2247</v>
      </c>
      <c r="S1499">
        <f t="shared" si="24"/>
        <v>1.8060436701841329</v>
      </c>
    </row>
    <row r="1500" spans="18:19" x14ac:dyDescent="0.25">
      <c r="R1500">
        <v>2248</v>
      </c>
      <c r="S1500">
        <f t="shared" si="24"/>
        <v>1.7841966820943447</v>
      </c>
    </row>
    <row r="1501" spans="18:19" x14ac:dyDescent="0.25">
      <c r="R1501">
        <v>2249</v>
      </c>
      <c r="S1501">
        <f t="shared" si="24"/>
        <v>1.7625858200819027</v>
      </c>
    </row>
    <row r="1502" spans="18:19" x14ac:dyDescent="0.25">
      <c r="R1502">
        <v>2250</v>
      </c>
      <c r="S1502">
        <f t="shared" si="24"/>
        <v>1.7412089101513744</v>
      </c>
    </row>
    <row r="1503" spans="18:19" x14ac:dyDescent="0.25">
      <c r="R1503">
        <v>2251</v>
      </c>
      <c r="S1503">
        <f t="shared" si="24"/>
        <v>1.7200637935163436</v>
      </c>
    </row>
    <row r="1504" spans="18:19" x14ac:dyDescent="0.25">
      <c r="R1504">
        <v>2252</v>
      </c>
      <c r="S1504">
        <f t="shared" si="24"/>
        <v>1.6991483265520304</v>
      </c>
    </row>
    <row r="1505" spans="18:19" x14ac:dyDescent="0.25">
      <c r="R1505">
        <v>2253</v>
      </c>
      <c r="S1505">
        <f t="shared" si="24"/>
        <v>1.6784603807472576</v>
      </c>
    </row>
    <row r="1506" spans="18:19" x14ac:dyDescent="0.25">
      <c r="R1506">
        <v>2254</v>
      </c>
      <c r="S1506">
        <f t="shared" si="24"/>
        <v>1.6579978426558144</v>
      </c>
    </row>
    <row r="1507" spans="18:19" x14ac:dyDescent="0.25">
      <c r="R1507">
        <v>2255</v>
      </c>
      <c r="S1507">
        <f t="shared" si="24"/>
        <v>1.6377586138472104</v>
      </c>
    </row>
    <row r="1508" spans="18:19" x14ac:dyDescent="0.25">
      <c r="R1508">
        <v>2256</v>
      </c>
      <c r="S1508">
        <f t="shared" si="24"/>
        <v>1.6177406108568484</v>
      </c>
    </row>
    <row r="1509" spans="18:19" x14ac:dyDescent="0.25">
      <c r="R1509">
        <v>2257</v>
      </c>
      <c r="S1509">
        <f t="shared" si="24"/>
        <v>1.5979417651356036</v>
      </c>
    </row>
    <row r="1510" spans="18:19" x14ac:dyDescent="0.25">
      <c r="R1510">
        <v>2258</v>
      </c>
      <c r="S1510">
        <f t="shared" si="24"/>
        <v>1.5783600229988413</v>
      </c>
    </row>
    <row r="1511" spans="18:19" x14ac:dyDescent="0.25">
      <c r="R1511">
        <v>2259</v>
      </c>
      <c r="S1511">
        <f t="shared" si="24"/>
        <v>1.5589933455748826</v>
      </c>
    </row>
    <row r="1512" spans="18:19" x14ac:dyDescent="0.25">
      <c r="R1512">
        <v>2260</v>
      </c>
      <c r="S1512">
        <f t="shared" si="24"/>
        <v>1.539839708752921</v>
      </c>
    </row>
  </sheetData>
  <sheetProtection sheet="1" objects="1" scenarios="1"/>
  <sortState xmlns:xlrd2="http://schemas.microsoft.com/office/spreadsheetml/2017/richdata2" ref="D12:D24">
    <sortCondition ref="D12"/>
  </sortState>
  <mergeCells count="3">
    <mergeCell ref="B2:F2"/>
    <mergeCell ref="B33:E33"/>
    <mergeCell ref="B91:E9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AB92E-20AE-4323-9FBC-EABA5C70A309}">
  <sheetPr>
    <tabColor theme="3" tint="0.749992370372631"/>
  </sheetPr>
  <dimension ref="A1:H897"/>
  <sheetViews>
    <sheetView zoomScale="85" zoomScaleNormal="85" workbookViewId="0">
      <selection activeCell="D269" sqref="D269"/>
    </sheetView>
  </sheetViews>
  <sheetFormatPr defaultRowHeight="15" x14ac:dyDescent="0.25"/>
  <cols>
    <col min="1" max="1" width="29.140625" customWidth="1"/>
    <col min="2" max="2" width="15.28515625" customWidth="1"/>
    <col min="3" max="3" width="12.28515625" customWidth="1"/>
    <col min="4" max="4" width="21.42578125" bestFit="1" customWidth="1"/>
    <col min="6" max="6" width="25.42578125" customWidth="1"/>
    <col min="7" max="7" width="15.7109375" customWidth="1"/>
  </cols>
  <sheetData>
    <row r="1" spans="1:8" x14ac:dyDescent="0.25">
      <c r="A1" s="57" t="s">
        <v>61</v>
      </c>
      <c r="B1" s="57" t="s">
        <v>8</v>
      </c>
      <c r="C1" s="57" t="s">
        <v>39</v>
      </c>
      <c r="D1" s="57" t="s">
        <v>62</v>
      </c>
      <c r="F1" s="116" t="s">
        <v>44</v>
      </c>
      <c r="G1" s="116"/>
      <c r="H1" s="116"/>
    </row>
    <row r="2" spans="1:8" x14ac:dyDescent="0.25">
      <c r="A2" s="60" cm="1">
        <f t="array" ref="A2:A743">_xlfn._xlws.FILTER(Table1[Store_Area],Table1[Store_Area]&lt;1736,"Higher")</f>
        <v>1659</v>
      </c>
      <c r="B2">
        <f>INDEX(Table1[[Store ID ]],MATCH('Trends and Patterns (&lt; Large)'!A2,Table1[Store_Area],0))</f>
        <v>1</v>
      </c>
      <c r="C2" s="1">
        <f>VLOOKUP(B2,Table1[[#All],[Store ID ]:[Store_Sales]],5,FALSE)</f>
        <v>66490</v>
      </c>
      <c r="D2" s="2">
        <f>VLOOKUP(B2,Table1[[#All],[Store ID ]:[Daily_Customer_Count]],4,FALSE)</f>
        <v>530</v>
      </c>
      <c r="F2" t="s">
        <v>41</v>
      </c>
      <c r="G2" s="1">
        <f>MIN(C2:C743)</f>
        <v>14920</v>
      </c>
    </row>
    <row r="3" spans="1:8" x14ac:dyDescent="0.25">
      <c r="A3" s="60">
        <v>1461</v>
      </c>
      <c r="B3">
        <f>INDEX(Table1[[Store ID ]],MATCH('Trends and Patterns (&lt; Large)'!A3,Table1[Store_Area],0))</f>
        <v>2</v>
      </c>
      <c r="C3" s="1">
        <f>VLOOKUP(B3,Table1[[#All],[Store ID ]:[Store_Sales]],5,FALSE)</f>
        <v>39820</v>
      </c>
      <c r="D3" s="2">
        <f>VLOOKUP(B3,Table1[[#All],[Store ID ]:[Daily_Customer_Count]],4,FALSE)</f>
        <v>210</v>
      </c>
      <c r="F3" t="s">
        <v>29</v>
      </c>
      <c r="G3" s="1">
        <f>QUARTILE(C2:C743,1)</f>
        <v>45125</v>
      </c>
    </row>
    <row r="4" spans="1:8" x14ac:dyDescent="0.25">
      <c r="A4" s="60">
        <v>1340</v>
      </c>
      <c r="B4">
        <f>INDEX(Table1[[Store ID ]],MATCH('Trends and Patterns (&lt; Large)'!A4,Table1[Store_Area],0))</f>
        <v>3</v>
      </c>
      <c r="C4" s="1">
        <f>VLOOKUP(B4,Table1[[#All],[Store ID ]:[Store_Sales]],5,FALSE)</f>
        <v>54010</v>
      </c>
      <c r="D4" s="2">
        <f>VLOOKUP(B4,Table1[[#All],[Store ID ]:[Daily_Customer_Count]],4,FALSE)</f>
        <v>720</v>
      </c>
      <c r="F4" t="s">
        <v>27</v>
      </c>
      <c r="G4" s="1">
        <f>MEDIAN(C2:C743)</f>
        <v>58260</v>
      </c>
    </row>
    <row r="5" spans="1:8" x14ac:dyDescent="0.25">
      <c r="A5" s="60">
        <v>1451</v>
      </c>
      <c r="B5">
        <f>INDEX(Table1[[Store ID ]],MATCH('Trends and Patterns (&lt; Large)'!A5,Table1[Store_Area],0))</f>
        <v>4</v>
      </c>
      <c r="C5" s="1">
        <f>VLOOKUP(B5,Table1[[#All],[Store ID ]:[Store_Sales]],5,FALSE)</f>
        <v>53730</v>
      </c>
      <c r="D5" s="2">
        <f>VLOOKUP(B5,Table1[[#All],[Store ID ]:[Daily_Customer_Count]],4,FALSE)</f>
        <v>620</v>
      </c>
      <c r="F5" t="s">
        <v>30</v>
      </c>
      <c r="G5" s="1">
        <f>QUARTILE(C2:C743,3)</f>
        <v>71717.5</v>
      </c>
    </row>
    <row r="6" spans="1:8" x14ac:dyDescent="0.25">
      <c r="A6" s="60">
        <v>1442</v>
      </c>
      <c r="B6">
        <f>INDEX(Table1[[Store ID ]],MATCH('Trends and Patterns (&lt; Large)'!A6,Table1[Store_Area],0))</f>
        <v>6</v>
      </c>
      <c r="C6" s="1">
        <f>VLOOKUP(B6,Table1[[#All],[Store ID ]:[Store_Sales]],5,FALSE)</f>
        <v>45260</v>
      </c>
      <c r="D6" s="2">
        <f>VLOOKUP(B6,Table1[[#All],[Store ID ]:[Daily_Customer_Count]],4,FALSE)</f>
        <v>760</v>
      </c>
      <c r="F6" t="s">
        <v>42</v>
      </c>
      <c r="G6" s="1">
        <f>MAX(C2:C743)</f>
        <v>102310</v>
      </c>
    </row>
    <row r="7" spans="1:8" x14ac:dyDescent="0.25">
      <c r="A7" s="60">
        <v>1542</v>
      </c>
      <c r="B7">
        <f>INDEX(Table1[[Store ID ]],MATCH('Trends and Patterns (&lt; Large)'!A7,Table1[Store_Area],0))</f>
        <v>7</v>
      </c>
      <c r="C7" s="1">
        <f>VLOOKUP(B7,Table1[[#All],[Store ID ]:[Store_Sales]],5,FALSE)</f>
        <v>72240</v>
      </c>
      <c r="D7" s="2">
        <f>VLOOKUP(B7,Table1[[#All],[Store ID ]:[Daily_Customer_Count]],4,FALSE)</f>
        <v>1030</v>
      </c>
    </row>
    <row r="8" spans="1:8" ht="15.75" thickBot="1" x14ac:dyDescent="0.3">
      <c r="A8" s="60">
        <v>1261</v>
      </c>
      <c r="B8">
        <f>INDEX(Table1[[Store ID ]],MATCH('Trends and Patterns (&lt; Large)'!A8,Table1[Store_Area],0))</f>
        <v>8</v>
      </c>
      <c r="C8" s="1">
        <f>VLOOKUP(B8,Table1[[#All],[Store ID ]:[Store_Sales]],5,FALSE)</f>
        <v>37720</v>
      </c>
      <c r="D8" s="2">
        <f>VLOOKUP(B8,Table1[[#All],[Store ID ]:[Daily_Customer_Count]],4,FALSE)</f>
        <v>1020</v>
      </c>
    </row>
    <row r="9" spans="1:8" x14ac:dyDescent="0.25">
      <c r="A9" s="60">
        <v>1090</v>
      </c>
      <c r="B9">
        <f>INDEX(Table1[[Store ID ]],MATCH('Trends and Patterns (&lt; Large)'!A9,Table1[Store_Area],0))</f>
        <v>9</v>
      </c>
      <c r="C9" s="1">
        <f>VLOOKUP(B9,Table1[[#All],[Store ID ]:[Store_Sales]],5,FALSE)</f>
        <v>46310</v>
      </c>
      <c r="D9" s="2">
        <f>VLOOKUP(B9,Table1[[#All],[Store ID ]:[Daily_Customer_Count]],4,FALSE)</f>
        <v>680</v>
      </c>
      <c r="F9" s="64" t="s">
        <v>43</v>
      </c>
      <c r="G9" s="37" t="s">
        <v>32</v>
      </c>
      <c r="H9" s="37" t="s">
        <v>34</v>
      </c>
    </row>
    <row r="10" spans="1:8" x14ac:dyDescent="0.25">
      <c r="A10" s="60">
        <v>1030</v>
      </c>
      <c r="B10">
        <f>INDEX(Table1[[Store ID ]],MATCH('Trends and Patterns (&lt; Large)'!A10,Table1[Store_Area],0))</f>
        <v>10</v>
      </c>
      <c r="C10" s="1">
        <f>VLOOKUP(B10,Table1[[#All],[Store ID ]:[Store_Sales]],5,FALSE)</f>
        <v>44150</v>
      </c>
      <c r="D10" s="2">
        <f>VLOOKUP(B10,Table1[[#All],[Store ID ]:[Daily_Customer_Count]],4,FALSE)</f>
        <v>1130</v>
      </c>
      <c r="F10" s="1">
        <v>10000</v>
      </c>
      <c r="G10" s="65">
        <v>10000</v>
      </c>
      <c r="H10" s="35">
        <v>0</v>
      </c>
    </row>
    <row r="11" spans="1:8" x14ac:dyDescent="0.25">
      <c r="A11" s="60">
        <v>1187</v>
      </c>
      <c r="B11">
        <f>INDEX(Table1[[Store ID ]],MATCH('Trends and Patterns (&lt; Large)'!A11,Table1[Store_Area],0))</f>
        <v>11</v>
      </c>
      <c r="C11" s="1">
        <f>VLOOKUP(B11,Table1[[#All],[Store ID ]:[Store_Sales]],5,FALSE)</f>
        <v>71280</v>
      </c>
      <c r="D11" s="2">
        <f>VLOOKUP(B11,Table1[[#All],[Store ID ]:[Daily_Customer_Count]],4,FALSE)</f>
        <v>1090</v>
      </c>
      <c r="F11" s="1">
        <v>20000</v>
      </c>
      <c r="G11" s="65">
        <v>20000</v>
      </c>
      <c r="H11" s="35">
        <v>4</v>
      </c>
    </row>
    <row r="12" spans="1:8" x14ac:dyDescent="0.25">
      <c r="A12" s="60">
        <v>1615</v>
      </c>
      <c r="B12">
        <f>INDEX(Table1[[Store ID ]],MATCH('Trends and Patterns (&lt; Large)'!A12,Table1[Store_Area],0))</f>
        <v>14</v>
      </c>
      <c r="C12" s="1">
        <f>VLOOKUP(B12,Table1[[#All],[Store ID ]:[Store_Sales]],5,FALSE)</f>
        <v>59130</v>
      </c>
      <c r="D12" s="2">
        <f>VLOOKUP(B12,Table1[[#All],[Store ID ]:[Daily_Customer_Count]],4,FALSE)</f>
        <v>1160</v>
      </c>
      <c r="F12" s="1">
        <v>30000</v>
      </c>
      <c r="G12" s="65">
        <v>30000</v>
      </c>
      <c r="H12" s="35">
        <v>19</v>
      </c>
    </row>
    <row r="13" spans="1:8" x14ac:dyDescent="0.25">
      <c r="A13" s="60">
        <v>1469</v>
      </c>
      <c r="B13">
        <f>INDEX(Table1[[Store ID ]],MATCH('Trends and Patterns (&lt; Large)'!A13,Table1[Store_Area],0))</f>
        <v>15</v>
      </c>
      <c r="C13" s="1">
        <f>VLOOKUP(B13,Table1[[#All],[Store ID ]:[Store_Sales]],5,FALSE)</f>
        <v>66360</v>
      </c>
      <c r="D13" s="2">
        <f>VLOOKUP(B13,Table1[[#All],[Store ID ]:[Daily_Customer_Count]],4,FALSE)</f>
        <v>770</v>
      </c>
      <c r="F13" s="1">
        <v>40000</v>
      </c>
      <c r="G13" s="65">
        <v>40000</v>
      </c>
      <c r="H13" s="35">
        <v>94</v>
      </c>
    </row>
    <row r="14" spans="1:8" x14ac:dyDescent="0.25">
      <c r="A14" s="60">
        <v>1644</v>
      </c>
      <c r="B14">
        <f>INDEX(Table1[[Store ID ]],MATCH('Trends and Patterns (&lt; Large)'!A14,Table1[Store_Area],0))</f>
        <v>16</v>
      </c>
      <c r="C14" s="1">
        <f>VLOOKUP(B14,Table1[[#All],[Store ID ]:[Store_Sales]],5,FALSE)</f>
        <v>78870</v>
      </c>
      <c r="D14" s="2">
        <f>VLOOKUP(B14,Table1[[#All],[Store ID ]:[Daily_Customer_Count]],4,FALSE)</f>
        <v>790</v>
      </c>
      <c r="F14" s="1">
        <v>50000</v>
      </c>
      <c r="G14" s="65">
        <v>50000</v>
      </c>
      <c r="H14" s="35">
        <v>138</v>
      </c>
    </row>
    <row r="15" spans="1:8" x14ac:dyDescent="0.25">
      <c r="A15" s="60">
        <v>1578</v>
      </c>
      <c r="B15">
        <f>INDEX(Table1[[Store ID ]],MATCH('Trends and Patterns (&lt; Large)'!A15,Table1[Store_Area],0))</f>
        <v>17</v>
      </c>
      <c r="C15" s="1">
        <f>VLOOKUP(B15,Table1[[#All],[Store ID ]:[Store_Sales]],5,FALSE)</f>
        <v>77250</v>
      </c>
      <c r="D15" s="2">
        <f>VLOOKUP(B15,Table1[[#All],[Store ID ]:[Daily_Customer_Count]],4,FALSE)</f>
        <v>1440</v>
      </c>
      <c r="F15" s="1">
        <v>60000</v>
      </c>
      <c r="G15" s="65">
        <v>60000</v>
      </c>
      <c r="H15" s="35">
        <v>144</v>
      </c>
    </row>
    <row r="16" spans="1:8" x14ac:dyDescent="0.25">
      <c r="A16" s="60">
        <v>1703</v>
      </c>
      <c r="B16">
        <f>INDEX(Table1[[Store ID ]],MATCH('Trends and Patterns (&lt; Large)'!A16,Table1[Store_Area],0))</f>
        <v>18</v>
      </c>
      <c r="C16" s="1">
        <f>VLOOKUP(B16,Table1[[#All],[Store ID ]:[Store_Sales]],5,FALSE)</f>
        <v>38170</v>
      </c>
      <c r="D16" s="2">
        <f>VLOOKUP(B16,Table1[[#All],[Store ID ]:[Daily_Customer_Count]],4,FALSE)</f>
        <v>670</v>
      </c>
      <c r="F16" s="1">
        <v>70000</v>
      </c>
      <c r="G16" s="65">
        <v>70000</v>
      </c>
      <c r="H16" s="35">
        <v>135</v>
      </c>
    </row>
    <row r="17" spans="1:8" x14ac:dyDescent="0.25">
      <c r="A17" s="60">
        <v>1438</v>
      </c>
      <c r="B17">
        <f>INDEX(Table1[[Store ID ]],MATCH('Trends and Patterns (&lt; Large)'!A17,Table1[Store_Area],0))</f>
        <v>19</v>
      </c>
      <c r="C17" s="1">
        <f>VLOOKUP(B17,Table1[[#All],[Store ID ]:[Store_Sales]],5,FALSE)</f>
        <v>63540</v>
      </c>
      <c r="D17" s="2">
        <f>VLOOKUP(B17,Table1[[#All],[Store ID ]:[Daily_Customer_Count]],4,FALSE)</f>
        <v>1030</v>
      </c>
      <c r="F17" s="1">
        <v>80000</v>
      </c>
      <c r="G17" s="65">
        <v>80000</v>
      </c>
      <c r="H17" s="35">
        <v>121</v>
      </c>
    </row>
    <row r="18" spans="1:8" x14ac:dyDescent="0.25">
      <c r="A18" s="60">
        <v>1421</v>
      </c>
      <c r="B18">
        <f>INDEX(Table1[[Store ID ]],MATCH('Trends and Patterns (&lt; Large)'!A18,Table1[Store_Area],0))</f>
        <v>21</v>
      </c>
      <c r="C18" s="1">
        <f>VLOOKUP(B18,Table1[[#All],[Store ID ]:[Store_Sales]],5,FALSE)</f>
        <v>43460</v>
      </c>
      <c r="D18" s="2">
        <f>VLOOKUP(B18,Table1[[#All],[Store ID ]:[Daily_Customer_Count]],4,FALSE)</f>
        <v>370</v>
      </c>
      <c r="F18" s="1">
        <v>90000</v>
      </c>
      <c r="G18" s="65">
        <v>90000</v>
      </c>
      <c r="H18" s="35">
        <v>66</v>
      </c>
    </row>
    <row r="19" spans="1:8" x14ac:dyDescent="0.25">
      <c r="A19" s="60">
        <v>1458</v>
      </c>
      <c r="B19">
        <f>INDEX(Table1[[Store ID ]],MATCH('Trends and Patterns (&lt; Large)'!A19,Table1[Store_Area],0))</f>
        <v>22</v>
      </c>
      <c r="C19" s="1">
        <f>VLOOKUP(B19,Table1[[#All],[Store ID ]:[Store_Sales]],5,FALSE)</f>
        <v>68890</v>
      </c>
      <c r="D19" s="2">
        <f>VLOOKUP(B19,Table1[[#All],[Store ID ]:[Daily_Customer_Count]],4,FALSE)</f>
        <v>690</v>
      </c>
      <c r="F19" s="1">
        <v>100000</v>
      </c>
      <c r="G19" s="65">
        <v>100000</v>
      </c>
      <c r="H19" s="35">
        <v>18</v>
      </c>
    </row>
    <row r="20" spans="1:8" ht="15.75" thickBot="1" x14ac:dyDescent="0.3">
      <c r="A20" s="60">
        <v>1719</v>
      </c>
      <c r="B20">
        <f>INDEX(Table1[[Store ID ]],MATCH('Trends and Patterns (&lt; Large)'!A20,Table1[Store_Area],0))</f>
        <v>23</v>
      </c>
      <c r="C20" s="1">
        <f>VLOOKUP(B20,Table1[[#All],[Store ID ]:[Store_Sales]],5,FALSE)</f>
        <v>52780</v>
      </c>
      <c r="D20" s="2">
        <f>VLOOKUP(B20,Table1[[#All],[Store ID ]:[Daily_Customer_Count]],4,FALSE)</f>
        <v>950</v>
      </c>
      <c r="G20" s="36" t="s">
        <v>33</v>
      </c>
      <c r="H20" s="36">
        <v>3</v>
      </c>
    </row>
    <row r="21" spans="1:8" x14ac:dyDescent="0.25">
      <c r="A21" s="60">
        <v>1449</v>
      </c>
      <c r="B21">
        <f>INDEX(Table1[[Store ID ]],MATCH('Trends and Patterns (&lt; Large)'!A21,Table1[Store_Area],0))</f>
        <v>24</v>
      </c>
      <c r="C21" s="1">
        <f>VLOOKUP(B21,Table1[[#All],[Store ID ]:[Store_Sales]],5,FALSE)</f>
        <v>50680</v>
      </c>
      <c r="D21" s="2">
        <f>VLOOKUP(B21,Table1[[#All],[Store ID ]:[Daily_Customer_Count]],4,FALSE)</f>
        <v>620</v>
      </c>
    </row>
    <row r="22" spans="1:8" x14ac:dyDescent="0.25">
      <c r="A22" s="60">
        <v>1234</v>
      </c>
      <c r="B22">
        <f>INDEX(Table1[[Store ID ]],MATCH('Trends and Patterns (&lt; Large)'!A22,Table1[Store_Area],0))</f>
        <v>25</v>
      </c>
      <c r="C22" s="1">
        <f>VLOOKUP(B22,Table1[[#All],[Store ID ]:[Store_Sales]],5,FALSE)</f>
        <v>41880</v>
      </c>
      <c r="D22" s="2">
        <f>VLOOKUP(B22,Table1[[#All],[Store ID ]:[Daily_Customer_Count]],4,FALSE)</f>
        <v>840</v>
      </c>
      <c r="F22" s="116" t="s">
        <v>45</v>
      </c>
      <c r="G22" s="116"/>
      <c r="H22" s="116"/>
    </row>
    <row r="23" spans="1:8" x14ac:dyDescent="0.25">
      <c r="A23" s="60">
        <v>1732</v>
      </c>
      <c r="B23">
        <f>INDEX(Table1[[Store ID ]],MATCH('Trends and Patterns (&lt; Large)'!A23,Table1[Store_Area],0))</f>
        <v>26</v>
      </c>
      <c r="C23" s="1">
        <f>VLOOKUP(B23,Table1[[#All],[Store ID ]:[Store_Sales]],5,FALSE)</f>
        <v>70050</v>
      </c>
      <c r="D23" s="2">
        <f>VLOOKUP(B23,Table1[[#All],[Store ID ]:[Daily_Customer_Count]],4,FALSE)</f>
        <v>820</v>
      </c>
      <c r="F23" t="s">
        <v>41</v>
      </c>
      <c r="G23" s="2">
        <f>MIN(D2:D743)</f>
        <v>10</v>
      </c>
    </row>
    <row r="24" spans="1:8" x14ac:dyDescent="0.25">
      <c r="A24" s="60">
        <v>1475</v>
      </c>
      <c r="B24">
        <f>INDEX(Table1[[Store ID ]],MATCH('Trends and Patterns (&lt; Large)'!A24,Table1[Store_Area],0))</f>
        <v>27</v>
      </c>
      <c r="C24" s="1">
        <f>VLOOKUP(B24,Table1[[#All],[Store ID ]:[Store_Sales]],5,FALSE)</f>
        <v>25820</v>
      </c>
      <c r="D24" s="2">
        <f>VLOOKUP(B24,Table1[[#All],[Store ID ]:[Daily_Customer_Count]],4,FALSE)</f>
        <v>1100</v>
      </c>
      <c r="F24" t="s">
        <v>29</v>
      </c>
      <c r="G24" s="2">
        <f>QUARTILE(D2:D743,1)</f>
        <v>620</v>
      </c>
    </row>
    <row r="25" spans="1:8" x14ac:dyDescent="0.25">
      <c r="A25" s="60">
        <v>1390</v>
      </c>
      <c r="B25">
        <f>INDEX(Table1[[Store ID ]],MATCH('Trends and Patterns (&lt; Large)'!A25,Table1[Store_Area],0))</f>
        <v>28</v>
      </c>
      <c r="C25" s="1">
        <f>VLOOKUP(B25,Table1[[#All],[Store ID ]:[Store_Sales]],5,FALSE)</f>
        <v>60530</v>
      </c>
      <c r="D25" s="2">
        <f>VLOOKUP(B25,Table1[[#All],[Store ID ]:[Daily_Customer_Count]],4,FALSE)</f>
        <v>980</v>
      </c>
      <c r="F25" t="s">
        <v>27</v>
      </c>
      <c r="G25" s="2">
        <f>MEDIAN(D2:D743)</f>
        <v>790</v>
      </c>
    </row>
    <row r="26" spans="1:8" x14ac:dyDescent="0.25">
      <c r="A26" s="60">
        <v>1642</v>
      </c>
      <c r="B26">
        <f>INDEX(Table1[[Store ID ]],MATCH('Trends and Patterns (&lt; Large)'!A26,Table1[Store_Area],0))</f>
        <v>29</v>
      </c>
      <c r="C26" s="1">
        <f>VLOOKUP(B26,Table1[[#All],[Store ID ]:[Store_Sales]],5,FALSE)</f>
        <v>78100</v>
      </c>
      <c r="D26" s="2">
        <f>VLOOKUP(B26,Table1[[#All],[Store ID ]:[Daily_Customer_Count]],4,FALSE)</f>
        <v>710</v>
      </c>
      <c r="F26" t="s">
        <v>30</v>
      </c>
      <c r="G26" s="2">
        <f>QUARTILE(D2:D743,3)</f>
        <v>987.5</v>
      </c>
    </row>
    <row r="27" spans="1:8" x14ac:dyDescent="0.25">
      <c r="A27" s="60">
        <v>1715</v>
      </c>
      <c r="B27">
        <f>INDEX(Table1[[Store ID ]],MATCH('Trends and Patterns (&lt; Large)'!A27,Table1[Store_Area],0))</f>
        <v>30</v>
      </c>
      <c r="C27" s="1">
        <f>VLOOKUP(B27,Table1[[#All],[Store ID ]:[Store_Sales]],5,FALSE)</f>
        <v>84860</v>
      </c>
      <c r="D27" s="2">
        <f>VLOOKUP(B27,Table1[[#All],[Store ID ]:[Daily_Customer_Count]],4,FALSE)</f>
        <v>650</v>
      </c>
      <c r="F27" t="s">
        <v>42</v>
      </c>
      <c r="G27" s="2">
        <f>MAX(D2:D743)</f>
        <v>1560</v>
      </c>
    </row>
    <row r="28" spans="1:8" ht="15.75" thickBot="1" x14ac:dyDescent="0.3">
      <c r="A28" s="60">
        <v>1439</v>
      </c>
      <c r="B28">
        <f>INDEX(Table1[[Store ID ]],MATCH('Trends and Patterns (&lt; Large)'!A28,Table1[Store_Area],0))</f>
        <v>31</v>
      </c>
      <c r="C28" s="1">
        <f>VLOOKUP(B28,Table1[[#All],[Store ID ]:[Store_Sales]],5,FALSE)</f>
        <v>80140</v>
      </c>
      <c r="D28" s="2">
        <f>VLOOKUP(B28,Table1[[#All],[Store ID ]:[Daily_Customer_Count]],4,FALSE)</f>
        <v>990</v>
      </c>
    </row>
    <row r="29" spans="1:8" x14ac:dyDescent="0.25">
      <c r="A29" s="60">
        <v>1250</v>
      </c>
      <c r="B29">
        <f>INDEX(Table1[[Store ID ]],MATCH('Trends and Patterns (&lt; Large)'!A29,Table1[Store_Area],0))</f>
        <v>32</v>
      </c>
      <c r="C29" s="1">
        <f>VLOOKUP(B29,Table1[[#All],[Store ID ]:[Store_Sales]],5,FALSE)</f>
        <v>14920</v>
      </c>
      <c r="D29" s="2">
        <f>VLOOKUP(B29,Table1[[#All],[Store ID ]:[Daily_Customer_Count]],4,FALSE)</f>
        <v>990</v>
      </c>
      <c r="F29" s="63" t="s">
        <v>46</v>
      </c>
      <c r="G29" s="37" t="s">
        <v>32</v>
      </c>
      <c r="H29" s="37" t="s">
        <v>34</v>
      </c>
    </row>
    <row r="30" spans="1:8" x14ac:dyDescent="0.25">
      <c r="A30" s="60">
        <v>1331</v>
      </c>
      <c r="B30">
        <f>INDEX(Table1[[Store ID ]],MATCH('Trends and Patterns (&lt; Large)'!A30,Table1[Store_Area],0))</f>
        <v>33</v>
      </c>
      <c r="C30" s="1">
        <f>VLOOKUP(B30,Table1[[#All],[Store ID ]:[Store_Sales]],5,FALSE)</f>
        <v>60460</v>
      </c>
      <c r="D30" s="2">
        <f>VLOOKUP(B30,Table1[[#All],[Store ID ]:[Daily_Customer_Count]],4,FALSE)</f>
        <v>880</v>
      </c>
      <c r="F30">
        <v>10</v>
      </c>
      <c r="G30" s="34">
        <v>10</v>
      </c>
      <c r="H30" s="35">
        <v>3</v>
      </c>
    </row>
    <row r="31" spans="1:8" x14ac:dyDescent="0.25">
      <c r="A31" s="60">
        <v>1375</v>
      </c>
      <c r="B31">
        <f>INDEX(Table1[[Store ID ]],MATCH('Trends and Patterns (&lt; Large)'!A31,Table1[Store_Area],0))</f>
        <v>35</v>
      </c>
      <c r="C31" s="1">
        <f>VLOOKUP(B31,Table1[[#All],[Store ID ]:[Store_Sales]],5,FALSE)</f>
        <v>72430</v>
      </c>
      <c r="D31" s="2">
        <f>VLOOKUP(B31,Table1[[#All],[Store ID ]:[Daily_Customer_Count]],4,FALSE)</f>
        <v>1020</v>
      </c>
      <c r="F31" s="76">
        <v>150</v>
      </c>
      <c r="G31" s="34">
        <v>150</v>
      </c>
      <c r="H31" s="35">
        <v>5</v>
      </c>
    </row>
    <row r="32" spans="1:8" x14ac:dyDescent="0.25">
      <c r="A32" s="60">
        <v>1442</v>
      </c>
      <c r="B32">
        <f>INDEX(Table1[[Store ID ]],MATCH('Trends and Patterns (&lt; Large)'!A32,Table1[Store_Area],0))</f>
        <v>6</v>
      </c>
      <c r="C32" s="1">
        <f>VLOOKUP(B32,Table1[[#All],[Store ID ]:[Store_Sales]],5,FALSE)</f>
        <v>45260</v>
      </c>
      <c r="D32" s="2">
        <f>VLOOKUP(B32,Table1[[#All],[Store ID ]:[Daily_Customer_Count]],4,FALSE)</f>
        <v>760</v>
      </c>
      <c r="F32">
        <v>290</v>
      </c>
      <c r="G32" s="34">
        <v>290</v>
      </c>
      <c r="H32" s="35">
        <v>7</v>
      </c>
    </row>
    <row r="33" spans="1:8" x14ac:dyDescent="0.25">
      <c r="A33" s="60">
        <v>1174</v>
      </c>
      <c r="B33">
        <f>INDEX(Table1[[Store ID ]],MATCH('Trends and Patterns (&lt; Large)'!A33,Table1[Store_Area],0))</f>
        <v>38</v>
      </c>
      <c r="C33" s="1">
        <f>VLOOKUP(B33,Table1[[#All],[Store ID ]:[Store_Sales]],5,FALSE)</f>
        <v>62870</v>
      </c>
      <c r="D33" s="2">
        <f>VLOOKUP(B33,Table1[[#All],[Store ID ]:[Daily_Customer_Count]],4,FALSE)</f>
        <v>1080</v>
      </c>
      <c r="F33" s="76">
        <v>430</v>
      </c>
      <c r="G33" s="34">
        <v>430</v>
      </c>
      <c r="H33" s="35">
        <v>58</v>
      </c>
    </row>
    <row r="34" spans="1:8" x14ac:dyDescent="0.25">
      <c r="A34" s="60">
        <v>1270</v>
      </c>
      <c r="B34">
        <f>INDEX(Table1[[Store ID ]],MATCH('Trends and Patterns (&lt; Large)'!A34,Table1[Store_Area],0))</f>
        <v>40</v>
      </c>
      <c r="C34" s="1">
        <f>VLOOKUP(B34,Table1[[#All],[Store ID ]:[Store_Sales]],5,FALSE)</f>
        <v>45480</v>
      </c>
      <c r="D34" s="2">
        <f>VLOOKUP(B34,Table1[[#All],[Store ID ]:[Daily_Customer_Count]],4,FALSE)</f>
        <v>10</v>
      </c>
      <c r="F34">
        <v>570</v>
      </c>
      <c r="G34" s="34">
        <v>570</v>
      </c>
      <c r="H34" s="35">
        <v>86</v>
      </c>
    </row>
    <row r="35" spans="1:8" x14ac:dyDescent="0.25">
      <c r="A35" s="60">
        <v>1435</v>
      </c>
      <c r="B35">
        <f>INDEX(Table1[[Store ID ]],MATCH('Trends and Patterns (&lt; Large)'!A35,Table1[Store_Area],0))</f>
        <v>41</v>
      </c>
      <c r="C35" s="1">
        <f>VLOOKUP(B35,Table1[[#All],[Store ID ]:[Store_Sales]],5,FALSE)</f>
        <v>49550</v>
      </c>
      <c r="D35" s="2">
        <f>VLOOKUP(B35,Table1[[#All],[Store ID ]:[Daily_Customer_Count]],4,FALSE)</f>
        <v>1250</v>
      </c>
      <c r="F35" s="76">
        <v>710</v>
      </c>
      <c r="G35" s="34">
        <v>710</v>
      </c>
      <c r="H35" s="35">
        <v>139</v>
      </c>
    </row>
    <row r="36" spans="1:8" x14ac:dyDescent="0.25">
      <c r="A36" s="60">
        <v>965</v>
      </c>
      <c r="B36">
        <f>INDEX(Table1[[Store ID ]],MATCH('Trends and Patterns (&lt; Large)'!A36,Table1[Store_Area],0))</f>
        <v>42</v>
      </c>
      <c r="C36" s="1">
        <f>VLOOKUP(B36,Table1[[#All],[Store ID ]:[Store_Sales]],5,FALSE)</f>
        <v>48140</v>
      </c>
      <c r="D36" s="2">
        <f>VLOOKUP(B36,Table1[[#All],[Store ID ]:[Daily_Customer_Count]],4,FALSE)</f>
        <v>600</v>
      </c>
      <c r="F36">
        <v>850</v>
      </c>
      <c r="G36" s="34">
        <v>850</v>
      </c>
      <c r="H36" s="35">
        <v>131</v>
      </c>
    </row>
    <row r="37" spans="1:8" x14ac:dyDescent="0.25">
      <c r="A37" s="60">
        <v>1665</v>
      </c>
      <c r="B37">
        <f>INDEX(Table1[[Store ID ]],MATCH('Trends and Patterns (&lt; Large)'!A37,Table1[Store_Area],0))</f>
        <v>43</v>
      </c>
      <c r="C37" s="1">
        <f>VLOOKUP(B37,Table1[[#All],[Store ID ]:[Store_Sales]],5,FALSE)</f>
        <v>67640</v>
      </c>
      <c r="D37" s="2">
        <f>VLOOKUP(B37,Table1[[#All],[Store ID ]:[Daily_Customer_Count]],4,FALSE)</f>
        <v>730</v>
      </c>
      <c r="F37" s="76">
        <v>990</v>
      </c>
      <c r="G37" s="34">
        <v>990</v>
      </c>
      <c r="H37" s="35">
        <v>137</v>
      </c>
    </row>
    <row r="38" spans="1:8" x14ac:dyDescent="0.25">
      <c r="A38" s="60">
        <v>1009</v>
      </c>
      <c r="B38">
        <f>INDEX(Table1[[Store ID ]],MATCH('Trends and Patterns (&lt; Large)'!A38,Table1[Store_Area],0))</f>
        <v>45</v>
      </c>
      <c r="C38" s="1">
        <f>VLOOKUP(B38,Table1[[#All],[Store ID ]:[Store_Sales]],5,FALSE)</f>
        <v>35800</v>
      </c>
      <c r="D38" s="2">
        <f>VLOOKUP(B38,Table1[[#All],[Store ID ]:[Daily_Customer_Count]],4,FALSE)</f>
        <v>520</v>
      </c>
      <c r="F38">
        <v>1130</v>
      </c>
      <c r="G38" s="34">
        <v>1130</v>
      </c>
      <c r="H38" s="35">
        <v>95</v>
      </c>
    </row>
    <row r="39" spans="1:8" x14ac:dyDescent="0.25">
      <c r="A39" s="60">
        <v>1227</v>
      </c>
      <c r="B39">
        <f>INDEX(Table1[[Store ID ]],MATCH('Trends and Patterns (&lt; Large)'!A39,Table1[Store_Area],0))</f>
        <v>46</v>
      </c>
      <c r="C39" s="1">
        <f>VLOOKUP(B39,Table1[[#All],[Store ID ]:[Store_Sales]],5,FALSE)</f>
        <v>49270</v>
      </c>
      <c r="D39" s="2">
        <f>VLOOKUP(B39,Table1[[#All],[Store ID ]:[Daily_Customer_Count]],4,FALSE)</f>
        <v>870</v>
      </c>
      <c r="F39" s="76">
        <v>1270</v>
      </c>
      <c r="G39" s="34">
        <v>1270</v>
      </c>
      <c r="H39" s="35">
        <v>55</v>
      </c>
    </row>
    <row r="40" spans="1:8" x14ac:dyDescent="0.25">
      <c r="A40" s="60">
        <v>1660</v>
      </c>
      <c r="B40">
        <f>INDEX(Table1[[Store ID ]],MATCH('Trends and Patterns (&lt; Large)'!A40,Table1[Store_Area],0))</f>
        <v>48</v>
      </c>
      <c r="C40" s="1">
        <f>VLOOKUP(B40,Table1[[#All],[Store ID ]:[Store_Sales]],5,FALSE)</f>
        <v>62530</v>
      </c>
      <c r="D40" s="2">
        <f>VLOOKUP(B40,Table1[[#All],[Store ID ]:[Daily_Customer_Count]],4,FALSE)</f>
        <v>910</v>
      </c>
      <c r="F40">
        <v>1410</v>
      </c>
      <c r="G40" s="34">
        <v>1410</v>
      </c>
      <c r="H40" s="35">
        <v>20</v>
      </c>
    </row>
    <row r="41" spans="1:8" x14ac:dyDescent="0.25">
      <c r="A41" s="60">
        <v>1472</v>
      </c>
      <c r="B41">
        <f>INDEX(Table1[[Store ID ]],MATCH('Trends and Patterns (&lt; Large)'!A41,Table1[Store_Area],0))</f>
        <v>49</v>
      </c>
      <c r="C41" s="1">
        <f>VLOOKUP(B41,Table1[[#All],[Store ID ]:[Store_Sales]],5,FALSE)</f>
        <v>59980</v>
      </c>
      <c r="D41" s="2">
        <f>VLOOKUP(B41,Table1[[#All],[Store ID ]:[Daily_Customer_Count]],4,FALSE)</f>
        <v>1260</v>
      </c>
      <c r="F41" s="76">
        <v>1550</v>
      </c>
      <c r="G41" s="34">
        <v>1550</v>
      </c>
      <c r="H41" s="35">
        <v>5</v>
      </c>
    </row>
    <row r="42" spans="1:8" x14ac:dyDescent="0.25">
      <c r="A42" s="60">
        <v>1408</v>
      </c>
      <c r="B42">
        <f>INDEX(Table1[[Store ID ]],MATCH('Trends and Patterns (&lt; Large)'!A42,Table1[Store_Area],0))</f>
        <v>50</v>
      </c>
      <c r="C42" s="1">
        <f>VLOOKUP(B42,Table1[[#All],[Store ID ]:[Store_Sales]],5,FALSE)</f>
        <v>76350</v>
      </c>
      <c r="D42" s="2">
        <f>VLOOKUP(B42,Table1[[#All],[Store ID ]:[Daily_Customer_Count]],4,FALSE)</f>
        <v>1040</v>
      </c>
      <c r="F42">
        <v>1690</v>
      </c>
      <c r="G42" s="34">
        <v>1690</v>
      </c>
      <c r="H42" s="35">
        <v>1</v>
      </c>
    </row>
    <row r="43" spans="1:8" ht="15.75" thickBot="1" x14ac:dyDescent="0.3">
      <c r="A43" s="60">
        <v>1514</v>
      </c>
      <c r="B43">
        <f>INDEX(Table1[[Store ID ]],MATCH('Trends and Patterns (&lt; Large)'!A43,Table1[Store_Area],0))</f>
        <v>51</v>
      </c>
      <c r="C43" s="1">
        <f>VLOOKUP(B43,Table1[[#All],[Store ID ]:[Store_Sales]],5,FALSE)</f>
        <v>81820</v>
      </c>
      <c r="D43" s="2">
        <f>VLOOKUP(B43,Table1[[#All],[Store ID ]:[Daily_Customer_Count]],4,FALSE)</f>
        <v>910</v>
      </c>
      <c r="G43" s="36" t="s">
        <v>33</v>
      </c>
      <c r="H43" s="36">
        <v>0</v>
      </c>
    </row>
    <row r="44" spans="1:8" x14ac:dyDescent="0.25">
      <c r="A44" s="60">
        <v>1565</v>
      </c>
      <c r="B44">
        <f>INDEX(Table1[[Store ID ]],MATCH('Trends and Patterns (&lt; Large)'!A44,Table1[Store_Area],0))</f>
        <v>52</v>
      </c>
      <c r="C44" s="1">
        <f>VLOOKUP(B44,Table1[[#All],[Store ID ]:[Store_Sales]],5,FALSE)</f>
        <v>57830</v>
      </c>
      <c r="D44" s="2">
        <f>VLOOKUP(B44,Table1[[#All],[Store ID ]:[Daily_Customer_Count]],4,FALSE)</f>
        <v>1300</v>
      </c>
    </row>
    <row r="45" spans="1:8" x14ac:dyDescent="0.25">
      <c r="A45" s="60">
        <v>1074</v>
      </c>
      <c r="B45">
        <f>INDEX(Table1[[Store ID ]],MATCH('Trends and Patterns (&lt; Large)'!A45,Table1[Store_Area],0))</f>
        <v>53</v>
      </c>
      <c r="C45" s="1">
        <f>VLOOKUP(B45,Table1[[#All],[Store ID ]:[Store_Sales]],5,FALSE)</f>
        <v>70450</v>
      </c>
      <c r="D45" s="2">
        <f>VLOOKUP(B45,Table1[[#All],[Store ID ]:[Daily_Customer_Count]],4,FALSE)</f>
        <v>320</v>
      </c>
    </row>
    <row r="46" spans="1:8" x14ac:dyDescent="0.25">
      <c r="A46" s="60">
        <v>1570</v>
      </c>
      <c r="B46">
        <f>INDEX(Table1[[Store ID ]],MATCH('Trends and Patterns (&lt; Large)'!A46,Table1[Store_Area],0))</f>
        <v>55</v>
      </c>
      <c r="C46" s="1">
        <f>VLOOKUP(B46,Table1[[#All],[Store ID ]:[Store_Sales]],5,FALSE)</f>
        <v>64090</v>
      </c>
      <c r="D46" s="2">
        <f>VLOOKUP(B46,Table1[[#All],[Store ID ]:[Daily_Customer_Count]],4,FALSE)</f>
        <v>980</v>
      </c>
      <c r="F46" s="116" t="s">
        <v>47</v>
      </c>
      <c r="G46" s="116"/>
      <c r="H46" s="116"/>
    </row>
    <row r="47" spans="1:8" x14ac:dyDescent="0.25">
      <c r="A47" s="60">
        <v>1417</v>
      </c>
      <c r="B47">
        <f>INDEX(Table1[[Store ID ]],MATCH('Trends and Patterns (&lt; Large)'!A47,Table1[Store_Area],0))</f>
        <v>56</v>
      </c>
      <c r="C47" s="1">
        <f>VLOOKUP(B47,Table1[[#All],[Store ID ]:[Store_Sales]],5,FALSE)</f>
        <v>48670</v>
      </c>
      <c r="D47" s="2">
        <f>VLOOKUP(B47,Table1[[#All],[Store ID ]:[Daily_Customer_Count]],4,FALSE)</f>
        <v>740</v>
      </c>
      <c r="F47" t="s">
        <v>41</v>
      </c>
      <c r="G47" s="2">
        <f>MIN(_xlfn.ANCHORARRAY('Trends and Patterns (&lt; Large)'!A2))</f>
        <v>775</v>
      </c>
    </row>
    <row r="48" spans="1:8" x14ac:dyDescent="0.25">
      <c r="A48" s="60">
        <v>1734</v>
      </c>
      <c r="B48">
        <f>INDEX(Table1[[Store ID ]],MATCH('Trends and Patterns (&lt; Large)'!A48,Table1[Store_Area],0))</f>
        <v>57</v>
      </c>
      <c r="C48" s="1">
        <f>VLOOKUP(B48,Table1[[#All],[Store ID ]:[Store_Sales]],5,FALSE)</f>
        <v>66210</v>
      </c>
      <c r="D48" s="2">
        <f>VLOOKUP(B48,Table1[[#All],[Store ID ]:[Daily_Customer_Count]],4,FALSE)</f>
        <v>1240</v>
      </c>
      <c r="F48" t="s">
        <v>29</v>
      </c>
      <c r="G48" s="2">
        <f>QUARTILE(_xlfn.ANCHORARRAY('Trends and Patterns (&lt; Large)'!A2),1)</f>
        <v>1264.75</v>
      </c>
    </row>
    <row r="49" spans="1:7" x14ac:dyDescent="0.25">
      <c r="A49" s="60">
        <v>1470</v>
      </c>
      <c r="B49">
        <f>INDEX(Table1[[Store ID ]],MATCH('Trends and Patterns (&lt; Large)'!A49,Table1[Store_Area],0))</f>
        <v>58</v>
      </c>
      <c r="C49" s="1">
        <f>VLOOKUP(B49,Table1[[#All],[Store ID ]:[Store_Sales]],5,FALSE)</f>
        <v>83660</v>
      </c>
      <c r="D49" s="2">
        <f>VLOOKUP(B49,Table1[[#All],[Store ID ]:[Daily_Customer_Count]],4,FALSE)</f>
        <v>1080</v>
      </c>
      <c r="F49" t="s">
        <v>27</v>
      </c>
      <c r="G49" s="2">
        <f>MEDIAN(_xlfn.ANCHORARRAY('Trends and Patterns (&lt; Large)'!A2))</f>
        <v>1436.5</v>
      </c>
    </row>
    <row r="50" spans="1:7" x14ac:dyDescent="0.25">
      <c r="A50" s="60">
        <v>1704</v>
      </c>
      <c r="B50">
        <f>INDEX(Table1[[Store ID ]],MATCH('Trends and Patterns (&lt; Large)'!A50,Table1[Store_Area],0))</f>
        <v>61</v>
      </c>
      <c r="C50" s="1">
        <f>VLOOKUP(B50,Table1[[#All],[Store ID ]:[Store_Sales]],5,FALSE)</f>
        <v>71300</v>
      </c>
      <c r="D50" s="2">
        <f>VLOOKUP(B50,Table1[[#All],[Store ID ]:[Daily_Customer_Count]],4,FALSE)</f>
        <v>300</v>
      </c>
      <c r="F50" t="s">
        <v>30</v>
      </c>
      <c r="G50" s="2">
        <f>QUARTILE(_xlfn.ANCHORARRAY('Trends and Patterns (&lt; Large)'!A2),3)</f>
        <v>1552.75</v>
      </c>
    </row>
    <row r="51" spans="1:7" x14ac:dyDescent="0.25">
      <c r="A51" s="60">
        <v>1472</v>
      </c>
      <c r="B51">
        <f>INDEX(Table1[[Store ID ]],MATCH('Trends and Patterns (&lt; Large)'!A51,Table1[Store_Area],0))</f>
        <v>49</v>
      </c>
      <c r="C51" s="1">
        <f>VLOOKUP(B51,Table1[[#All],[Store ID ]:[Store_Sales]],5,FALSE)</f>
        <v>59980</v>
      </c>
      <c r="D51" s="2">
        <f>VLOOKUP(B51,Table1[[#All],[Store ID ]:[Daily_Customer_Count]],4,FALSE)</f>
        <v>1260</v>
      </c>
      <c r="F51" t="s">
        <v>42</v>
      </c>
      <c r="G51" s="2">
        <f>MAX(_xlfn.ANCHORARRAY('Trends and Patterns (&lt; Large)'!A2))</f>
        <v>1735</v>
      </c>
    </row>
    <row r="52" spans="1:7" x14ac:dyDescent="0.25">
      <c r="A52" s="60">
        <v>1310</v>
      </c>
      <c r="B52">
        <f>INDEX(Table1[[Store ID ]],MATCH('Trends and Patterns (&lt; Large)'!A52,Table1[Store_Area],0))</f>
        <v>64</v>
      </c>
      <c r="C52" s="1">
        <f>VLOOKUP(B52,Table1[[#All],[Store ID ]:[Store_Sales]],5,FALSE)</f>
        <v>65920</v>
      </c>
      <c r="D52" s="2">
        <f>VLOOKUP(B52,Table1[[#All],[Store ID ]:[Daily_Customer_Count]],4,FALSE)</f>
        <v>860</v>
      </c>
    </row>
    <row r="53" spans="1:7" x14ac:dyDescent="0.25">
      <c r="A53" s="60">
        <v>1544</v>
      </c>
      <c r="B53">
        <f>INDEX(Table1[[Store ID ]],MATCH('Trends and Patterns (&lt; Large)'!A53,Table1[Store_Area],0))</f>
        <v>65</v>
      </c>
      <c r="C53" s="1">
        <f>VLOOKUP(B53,Table1[[#All],[Store ID ]:[Store_Sales]],5,FALSE)</f>
        <v>58660</v>
      </c>
      <c r="D53" s="2">
        <f>VLOOKUP(B53,Table1[[#All],[Store ID ]:[Daily_Customer_Count]],4,FALSE)</f>
        <v>590</v>
      </c>
    </row>
    <row r="54" spans="1:7" x14ac:dyDescent="0.25">
      <c r="A54" s="60">
        <v>1707</v>
      </c>
      <c r="B54">
        <f>INDEX(Table1[[Store ID ]],MATCH('Trends and Patterns (&lt; Large)'!A54,Table1[Store_Area],0))</f>
        <v>66</v>
      </c>
      <c r="C54" s="1">
        <f>VLOOKUP(B54,Table1[[#All],[Store ID ]:[Store_Sales]],5,FALSE)</f>
        <v>69130</v>
      </c>
      <c r="D54" s="2">
        <f>VLOOKUP(B54,Table1[[#All],[Store ID ]:[Daily_Customer_Count]],4,FALSE)</f>
        <v>920</v>
      </c>
    </row>
    <row r="55" spans="1:7" x14ac:dyDescent="0.25">
      <c r="A55" s="60">
        <v>1416</v>
      </c>
      <c r="B55">
        <f>INDEX(Table1[[Store ID ]],MATCH('Trends and Patterns (&lt; Large)'!A55,Table1[Store_Area],0))</f>
        <v>68</v>
      </c>
      <c r="C55" s="1">
        <f>VLOOKUP(B55,Table1[[#All],[Store ID ]:[Store_Sales]],5,FALSE)</f>
        <v>72710</v>
      </c>
      <c r="D55" s="2">
        <f>VLOOKUP(B55,Table1[[#All],[Store ID ]:[Daily_Customer_Count]],4,FALSE)</f>
        <v>290</v>
      </c>
    </row>
    <row r="56" spans="1:7" x14ac:dyDescent="0.25">
      <c r="A56" s="60">
        <v>1631</v>
      </c>
      <c r="B56">
        <f>INDEX(Table1[[Store ID ]],MATCH('Trends and Patterns (&lt; Large)'!A56,Table1[Store_Area],0))</f>
        <v>69</v>
      </c>
      <c r="C56" s="1">
        <f>VLOOKUP(B56,Table1[[#All],[Store ID ]:[Store_Sales]],5,FALSE)</f>
        <v>33430</v>
      </c>
      <c r="D56" s="2">
        <f>VLOOKUP(B56,Table1[[#All],[Store ID ]:[Daily_Customer_Count]],4,FALSE)</f>
        <v>650</v>
      </c>
    </row>
    <row r="57" spans="1:7" x14ac:dyDescent="0.25">
      <c r="A57" s="60">
        <v>1318</v>
      </c>
      <c r="B57">
        <f>INDEX(Table1[[Store ID ]],MATCH('Trends and Patterns (&lt; Large)'!A57,Table1[Store_Area],0))</f>
        <v>70</v>
      </c>
      <c r="C57" s="1">
        <f>VLOOKUP(B57,Table1[[#All],[Store ID ]:[Store_Sales]],5,FALSE)</f>
        <v>42430</v>
      </c>
      <c r="D57" s="2">
        <f>VLOOKUP(B57,Table1[[#All],[Store ID ]:[Daily_Customer_Count]],4,FALSE)</f>
        <v>710</v>
      </c>
    </row>
    <row r="58" spans="1:7" x14ac:dyDescent="0.25">
      <c r="A58" s="60">
        <v>1692</v>
      </c>
      <c r="B58">
        <f>INDEX(Table1[[Store ID ]],MATCH('Trends and Patterns (&lt; Large)'!A58,Table1[Store_Area],0))</f>
        <v>71</v>
      </c>
      <c r="C58" s="1">
        <f>VLOOKUP(B58,Table1[[#All],[Store ID ]:[Store_Sales]],5,FALSE)</f>
        <v>56650</v>
      </c>
      <c r="D58" s="2">
        <f>VLOOKUP(B58,Table1[[#All],[Store ID ]:[Daily_Customer_Count]],4,FALSE)</f>
        <v>850</v>
      </c>
    </row>
    <row r="59" spans="1:7" x14ac:dyDescent="0.25">
      <c r="A59" s="60">
        <v>1152</v>
      </c>
      <c r="B59">
        <f>INDEX(Table1[[Store ID ]],MATCH('Trends and Patterns (&lt; Large)'!A59,Table1[Store_Area],0))</f>
        <v>72</v>
      </c>
      <c r="C59" s="1">
        <f>VLOOKUP(B59,Table1[[#All],[Store ID ]:[Store_Sales]],5,FALSE)</f>
        <v>33580</v>
      </c>
      <c r="D59" s="2">
        <f>VLOOKUP(B59,Table1[[#All],[Store ID ]:[Daily_Customer_Count]],4,FALSE)</f>
        <v>530</v>
      </c>
    </row>
    <row r="60" spans="1:7" x14ac:dyDescent="0.25">
      <c r="A60" s="60">
        <v>891</v>
      </c>
      <c r="B60">
        <f>INDEX(Table1[[Store ID ]],MATCH('Trends and Patterns (&lt; Large)'!A60,Table1[Store_Area],0))</f>
        <v>73</v>
      </c>
      <c r="C60" s="1">
        <f>VLOOKUP(B60,Table1[[#All],[Store ID ]:[Store_Sales]],5,FALSE)</f>
        <v>67370</v>
      </c>
      <c r="D60" s="2">
        <f>VLOOKUP(B60,Table1[[#All],[Store ID ]:[Daily_Customer_Count]],4,FALSE)</f>
        <v>630</v>
      </c>
    </row>
    <row r="61" spans="1:7" x14ac:dyDescent="0.25">
      <c r="A61" s="60">
        <v>1468</v>
      </c>
      <c r="B61">
        <f>INDEX(Table1[[Store ID ]],MATCH('Trends and Patterns (&lt; Large)'!A61,Table1[Store_Area],0))</f>
        <v>74</v>
      </c>
      <c r="C61" s="1">
        <f>VLOOKUP(B61,Table1[[#All],[Store ID ]:[Store_Sales]],5,FALSE)</f>
        <v>71780</v>
      </c>
      <c r="D61" s="2">
        <f>VLOOKUP(B61,Table1[[#All],[Store ID ]:[Daily_Customer_Count]],4,FALSE)</f>
        <v>700</v>
      </c>
    </row>
    <row r="62" spans="1:7" x14ac:dyDescent="0.25">
      <c r="A62" s="60">
        <v>1539</v>
      </c>
      <c r="B62">
        <f>INDEX(Table1[[Store ID ]],MATCH('Trends and Patterns (&lt; Large)'!A62,Table1[Store_Area],0))</f>
        <v>75</v>
      </c>
      <c r="C62" s="1">
        <f>VLOOKUP(B62,Table1[[#All],[Store ID ]:[Store_Sales]],5,FALSE)</f>
        <v>84840</v>
      </c>
      <c r="D62" s="2">
        <f>VLOOKUP(B62,Table1[[#All],[Store ID ]:[Daily_Customer_Count]],4,FALSE)</f>
        <v>650</v>
      </c>
    </row>
    <row r="63" spans="1:7" x14ac:dyDescent="0.25">
      <c r="A63" s="60">
        <v>1635</v>
      </c>
      <c r="B63">
        <f>INDEX(Table1[[Store ID ]],MATCH('Trends and Patterns (&lt; Large)'!A63,Table1[Store_Area],0))</f>
        <v>76</v>
      </c>
      <c r="C63" s="1">
        <f>VLOOKUP(B63,Table1[[#All],[Store ID ]:[Store_Sales]],5,FALSE)</f>
        <v>82070</v>
      </c>
      <c r="D63" s="2">
        <f>VLOOKUP(B63,Table1[[#All],[Store ID ]:[Daily_Customer_Count]],4,FALSE)</f>
        <v>720</v>
      </c>
    </row>
    <row r="64" spans="1:7" x14ac:dyDescent="0.25">
      <c r="A64" s="60">
        <v>1267</v>
      </c>
      <c r="B64">
        <f>INDEX(Table1[[Store ID ]],MATCH('Trends and Patterns (&lt; Large)'!A64,Table1[Store_Area],0))</f>
        <v>77</v>
      </c>
      <c r="C64" s="1">
        <f>VLOOKUP(B64,Table1[[#All],[Store ID ]:[Store_Sales]],5,FALSE)</f>
        <v>26770</v>
      </c>
      <c r="D64" s="2">
        <f>VLOOKUP(B64,Table1[[#All],[Store ID ]:[Daily_Customer_Count]],4,FALSE)</f>
        <v>450</v>
      </c>
    </row>
    <row r="65" spans="1:4" x14ac:dyDescent="0.25">
      <c r="A65" s="60">
        <v>1250</v>
      </c>
      <c r="B65">
        <f>INDEX(Table1[[Store ID ]],MATCH('Trends and Patterns (&lt; Large)'!A65,Table1[Store_Area],0))</f>
        <v>32</v>
      </c>
      <c r="C65" s="1">
        <f>VLOOKUP(B65,Table1[[#All],[Store ID ]:[Store_Sales]],5,FALSE)</f>
        <v>14920</v>
      </c>
      <c r="D65" s="2">
        <f>VLOOKUP(B65,Table1[[#All],[Store ID ]:[Daily_Customer_Count]],4,FALSE)</f>
        <v>990</v>
      </c>
    </row>
    <row r="66" spans="1:4" x14ac:dyDescent="0.25">
      <c r="A66" s="60">
        <v>1720</v>
      </c>
      <c r="B66">
        <f>INDEX(Table1[[Store ID ]],MATCH('Trends and Patterns (&lt; Large)'!A66,Table1[Store_Area],0))</f>
        <v>79</v>
      </c>
      <c r="C66" s="1">
        <f>VLOOKUP(B66,Table1[[#All],[Store ID ]:[Store_Sales]],5,FALSE)</f>
        <v>38660</v>
      </c>
      <c r="D66" s="2">
        <f>VLOOKUP(B66,Table1[[#All],[Store ID ]:[Daily_Customer_Count]],4,FALSE)</f>
        <v>960</v>
      </c>
    </row>
    <row r="67" spans="1:4" x14ac:dyDescent="0.25">
      <c r="A67" s="60">
        <v>1462</v>
      </c>
      <c r="B67">
        <f>INDEX(Table1[[Store ID ]],MATCH('Trends and Patterns (&lt; Large)'!A67,Table1[Store_Area],0))</f>
        <v>80</v>
      </c>
      <c r="C67" s="1">
        <f>VLOOKUP(B67,Table1[[#All],[Store ID ]:[Store_Sales]],5,FALSE)</f>
        <v>65660</v>
      </c>
      <c r="D67" s="2">
        <f>VLOOKUP(B67,Table1[[#All],[Store ID ]:[Daily_Customer_Count]],4,FALSE)</f>
        <v>600</v>
      </c>
    </row>
    <row r="68" spans="1:4" x14ac:dyDescent="0.25">
      <c r="A68" s="60">
        <v>1431</v>
      </c>
      <c r="B68">
        <f>INDEX(Table1[[Store ID ]],MATCH('Trends and Patterns (&lt; Large)'!A68,Table1[Store_Area],0))</f>
        <v>81</v>
      </c>
      <c r="C68" s="1">
        <f>VLOOKUP(B68,Table1[[#All],[Store ID ]:[Store_Sales]],5,FALSE)</f>
        <v>40700</v>
      </c>
      <c r="D68" s="2">
        <f>VLOOKUP(B68,Table1[[#All],[Store ID ]:[Daily_Customer_Count]],4,FALSE)</f>
        <v>620</v>
      </c>
    </row>
    <row r="69" spans="1:4" x14ac:dyDescent="0.25">
      <c r="A69" s="60">
        <v>1539</v>
      </c>
      <c r="B69">
        <f>INDEX(Table1[[Store ID ]],MATCH('Trends and Patterns (&lt; Large)'!A69,Table1[Store_Area],0))</f>
        <v>75</v>
      </c>
      <c r="C69" s="1">
        <f>VLOOKUP(B69,Table1[[#All],[Store ID ]:[Store_Sales]],5,FALSE)</f>
        <v>84840</v>
      </c>
      <c r="D69" s="2">
        <f>VLOOKUP(B69,Table1[[#All],[Store ID ]:[Daily_Customer_Count]],4,FALSE)</f>
        <v>650</v>
      </c>
    </row>
    <row r="70" spans="1:4" x14ac:dyDescent="0.25">
      <c r="A70" s="60">
        <v>1441</v>
      </c>
      <c r="B70">
        <f>INDEX(Table1[[Store ID ]],MATCH('Trends and Patterns (&lt; Large)'!A70,Table1[Store_Area],0))</f>
        <v>83</v>
      </c>
      <c r="C70" s="1">
        <f>VLOOKUP(B70,Table1[[#All],[Store ID ]:[Store_Sales]],5,FALSE)</f>
        <v>57860</v>
      </c>
      <c r="D70" s="2">
        <f>VLOOKUP(B70,Table1[[#All],[Store ID ]:[Daily_Customer_Count]],4,FALSE)</f>
        <v>330</v>
      </c>
    </row>
    <row r="71" spans="1:4" x14ac:dyDescent="0.25">
      <c r="A71" s="60">
        <v>1572</v>
      </c>
      <c r="B71">
        <f>INDEX(Table1[[Store ID ]],MATCH('Trends and Patterns (&lt; Large)'!A71,Table1[Store_Area],0))</f>
        <v>84</v>
      </c>
      <c r="C71" s="1">
        <f>VLOOKUP(B71,Table1[[#All],[Store ID ]:[Store_Sales]],5,FALSE)</f>
        <v>42670</v>
      </c>
      <c r="D71" s="2">
        <f>VLOOKUP(B71,Table1[[#All],[Store ID ]:[Daily_Customer_Count]],4,FALSE)</f>
        <v>1410</v>
      </c>
    </row>
    <row r="72" spans="1:4" x14ac:dyDescent="0.25">
      <c r="A72" s="60">
        <v>1287</v>
      </c>
      <c r="B72">
        <f>INDEX(Table1[[Store ID ]],MATCH('Trends and Patterns (&lt; Large)'!A72,Table1[Store_Area],0))</f>
        <v>85</v>
      </c>
      <c r="C72" s="1">
        <f>VLOOKUP(B72,Table1[[#All],[Store ID ]:[Store_Sales]],5,FALSE)</f>
        <v>90180</v>
      </c>
      <c r="D72" s="2">
        <f>VLOOKUP(B72,Table1[[#All],[Store ID ]:[Daily_Customer_Count]],4,FALSE)</f>
        <v>1200</v>
      </c>
    </row>
    <row r="73" spans="1:4" x14ac:dyDescent="0.25">
      <c r="A73" s="60">
        <v>1468</v>
      </c>
      <c r="B73">
        <f>INDEX(Table1[[Store ID ]],MATCH('Trends and Patterns (&lt; Large)'!A73,Table1[Store_Area],0))</f>
        <v>74</v>
      </c>
      <c r="C73" s="1">
        <f>VLOOKUP(B73,Table1[[#All],[Store ID ]:[Store_Sales]],5,FALSE)</f>
        <v>71780</v>
      </c>
      <c r="D73" s="2">
        <f>VLOOKUP(B73,Table1[[#All],[Store ID ]:[Daily_Customer_Count]],4,FALSE)</f>
        <v>700</v>
      </c>
    </row>
    <row r="74" spans="1:4" x14ac:dyDescent="0.25">
      <c r="A74" s="60">
        <v>1252</v>
      </c>
      <c r="B74">
        <f>INDEX(Table1[[Store ID ]],MATCH('Trends and Patterns (&lt; Large)'!A74,Table1[Store_Area],0))</f>
        <v>88</v>
      </c>
      <c r="C74" s="1">
        <f>VLOOKUP(B74,Table1[[#All],[Store ID ]:[Store_Sales]],5,FALSE)</f>
        <v>39650</v>
      </c>
      <c r="D74" s="2">
        <f>VLOOKUP(B74,Table1[[#All],[Store ID ]:[Daily_Customer_Count]],4,FALSE)</f>
        <v>850</v>
      </c>
    </row>
    <row r="75" spans="1:4" x14ac:dyDescent="0.25">
      <c r="A75" s="60">
        <v>1238</v>
      </c>
      <c r="B75">
        <f>INDEX(Table1[[Store ID ]],MATCH('Trends and Patterns (&lt; Large)'!A75,Table1[Store_Area],0))</f>
        <v>89</v>
      </c>
      <c r="C75" s="1">
        <f>VLOOKUP(B75,Table1[[#All],[Store ID ]:[Store_Sales]],5,FALSE)</f>
        <v>45720</v>
      </c>
      <c r="D75" s="2">
        <f>VLOOKUP(B75,Table1[[#All],[Store ID ]:[Daily_Customer_Count]],4,FALSE)</f>
        <v>960</v>
      </c>
    </row>
    <row r="76" spans="1:4" x14ac:dyDescent="0.25">
      <c r="A76" s="60">
        <v>1479</v>
      </c>
      <c r="B76">
        <f>INDEX(Table1[[Store ID ]],MATCH('Trends and Patterns (&lt; Large)'!A76,Table1[Store_Area],0))</f>
        <v>90</v>
      </c>
      <c r="C76" s="1">
        <f>VLOOKUP(B76,Table1[[#All],[Store ID ]:[Store_Sales]],5,FALSE)</f>
        <v>42060</v>
      </c>
      <c r="D76" s="2">
        <f>VLOOKUP(B76,Table1[[#All],[Store ID ]:[Daily_Customer_Count]],4,FALSE)</f>
        <v>420</v>
      </c>
    </row>
    <row r="77" spans="1:4" x14ac:dyDescent="0.25">
      <c r="A77" s="60">
        <v>1590</v>
      </c>
      <c r="B77">
        <f>INDEX(Table1[[Store ID ]],MATCH('Trends and Patterns (&lt; Large)'!A77,Table1[Store_Area],0))</f>
        <v>91</v>
      </c>
      <c r="C77" s="1">
        <f>VLOOKUP(B77,Table1[[#All],[Store ID ]:[Store_Sales]],5,FALSE)</f>
        <v>65350</v>
      </c>
      <c r="D77" s="2">
        <f>VLOOKUP(B77,Table1[[#All],[Store ID ]:[Daily_Customer_Count]],4,FALSE)</f>
        <v>830</v>
      </c>
    </row>
    <row r="78" spans="1:4" x14ac:dyDescent="0.25">
      <c r="A78" s="60">
        <v>1385</v>
      </c>
      <c r="B78">
        <f>INDEX(Table1[[Store ID ]],MATCH('Trends and Patterns (&lt; Large)'!A78,Table1[Store_Area],0))</f>
        <v>94</v>
      </c>
      <c r="C78" s="1">
        <f>VLOOKUP(B78,Table1[[#All],[Store ID ]:[Store_Sales]],5,FALSE)</f>
        <v>56360</v>
      </c>
      <c r="D78" s="2">
        <f>VLOOKUP(B78,Table1[[#All],[Store ID ]:[Daily_Customer_Count]],4,FALSE)</f>
        <v>760</v>
      </c>
    </row>
    <row r="79" spans="1:4" x14ac:dyDescent="0.25">
      <c r="A79" s="60">
        <v>1579</v>
      </c>
      <c r="B79">
        <f>INDEX(Table1[[Store ID ]],MATCH('Trends and Patterns (&lt; Large)'!A79,Table1[Store_Area],0))</f>
        <v>100</v>
      </c>
      <c r="C79" s="1">
        <f>VLOOKUP(B79,Table1[[#All],[Store ID ]:[Store_Sales]],5,FALSE)</f>
        <v>41190</v>
      </c>
      <c r="D79" s="2">
        <f>VLOOKUP(B79,Table1[[#All],[Store ID ]:[Daily_Customer_Count]],4,FALSE)</f>
        <v>1140</v>
      </c>
    </row>
    <row r="80" spans="1:4" x14ac:dyDescent="0.25">
      <c r="A80" s="60">
        <v>1096</v>
      </c>
      <c r="B80">
        <f>INDEX(Table1[[Store ID ]],MATCH('Trends and Patterns (&lt; Large)'!A80,Table1[Store_Area],0))</f>
        <v>101</v>
      </c>
      <c r="C80" s="1">
        <f>VLOOKUP(B80,Table1[[#All],[Store ID ]:[Store_Sales]],5,FALSE)</f>
        <v>78420</v>
      </c>
      <c r="D80" s="2">
        <f>VLOOKUP(B80,Table1[[#All],[Store ID ]:[Daily_Customer_Count]],4,FALSE)</f>
        <v>900</v>
      </c>
    </row>
    <row r="81" spans="1:4" x14ac:dyDescent="0.25">
      <c r="A81" s="60">
        <v>1262</v>
      </c>
      <c r="B81">
        <f>INDEX(Table1[[Store ID ]],MATCH('Trends and Patterns (&lt; Large)'!A81,Table1[Store_Area],0))</f>
        <v>103</v>
      </c>
      <c r="C81" s="1">
        <f>VLOOKUP(B81,Table1[[#All],[Store ID ]:[Store_Sales]],5,FALSE)</f>
        <v>89080</v>
      </c>
      <c r="D81" s="2">
        <f>VLOOKUP(B81,Table1[[#All],[Store ID ]:[Daily_Customer_Count]],4,FALSE)</f>
        <v>1170</v>
      </c>
    </row>
    <row r="82" spans="1:4" x14ac:dyDescent="0.25">
      <c r="A82" s="60">
        <v>1374</v>
      </c>
      <c r="B82">
        <f>INDEX(Table1[[Store ID ]],MATCH('Trends and Patterns (&lt; Large)'!A82,Table1[Store_Area],0))</f>
        <v>104</v>
      </c>
      <c r="C82" s="1">
        <f>VLOOKUP(B82,Table1[[#All],[Store ID ]:[Store_Sales]],5,FALSE)</f>
        <v>94170</v>
      </c>
      <c r="D82" s="2">
        <f>VLOOKUP(B82,Table1[[#All],[Store ID ]:[Daily_Customer_Count]],4,FALSE)</f>
        <v>1080</v>
      </c>
    </row>
    <row r="83" spans="1:4" x14ac:dyDescent="0.25">
      <c r="A83" s="60">
        <v>1309</v>
      </c>
      <c r="B83">
        <f>INDEX(Table1[[Store ID ]],MATCH('Trends and Patterns (&lt; Large)'!A83,Table1[Store_Area],0))</f>
        <v>105</v>
      </c>
      <c r="C83" s="1">
        <f>VLOOKUP(B83,Table1[[#All],[Store ID ]:[Store_Sales]],5,FALSE)</f>
        <v>50950</v>
      </c>
      <c r="D83" s="2">
        <f>VLOOKUP(B83,Table1[[#All],[Store ID ]:[Daily_Customer_Count]],4,FALSE)</f>
        <v>1000</v>
      </c>
    </row>
    <row r="84" spans="1:4" x14ac:dyDescent="0.25">
      <c r="A84" s="60">
        <v>1207</v>
      </c>
      <c r="B84">
        <f>INDEX(Table1[[Store ID ]],MATCH('Trends and Patterns (&lt; Large)'!A84,Table1[Store_Area],0))</f>
        <v>106</v>
      </c>
      <c r="C84" s="1">
        <f>VLOOKUP(B84,Table1[[#All],[Store ID ]:[Store_Sales]],5,FALSE)</f>
        <v>65180</v>
      </c>
      <c r="D84" s="2">
        <f>VLOOKUP(B84,Table1[[#All],[Store ID ]:[Daily_Customer_Count]],4,FALSE)</f>
        <v>690</v>
      </c>
    </row>
    <row r="85" spans="1:4" x14ac:dyDescent="0.25">
      <c r="A85" s="60">
        <v>1692</v>
      </c>
      <c r="B85">
        <f>INDEX(Table1[[Store ID ]],MATCH('Trends and Patterns (&lt; Large)'!A85,Table1[Store_Area],0))</f>
        <v>71</v>
      </c>
      <c r="C85" s="1">
        <f>VLOOKUP(B85,Table1[[#All],[Store ID ]:[Store_Sales]],5,FALSE)</f>
        <v>56650</v>
      </c>
      <c r="D85" s="2">
        <f>VLOOKUP(B85,Table1[[#All],[Store ID ]:[Daily_Customer_Count]],4,FALSE)</f>
        <v>850</v>
      </c>
    </row>
    <row r="86" spans="1:4" x14ac:dyDescent="0.25">
      <c r="A86" s="60">
        <v>1573</v>
      </c>
      <c r="B86">
        <f>INDEX(Table1[[Store ID ]],MATCH('Trends and Patterns (&lt; Large)'!A86,Table1[Store_Area],0))</f>
        <v>109</v>
      </c>
      <c r="C86" s="1">
        <f>VLOOKUP(B86,Table1[[#All],[Store ID ]:[Store_Sales]],5,FALSE)</f>
        <v>23740</v>
      </c>
      <c r="D86" s="2">
        <f>VLOOKUP(B86,Table1[[#All],[Store ID ]:[Daily_Customer_Count]],4,FALSE)</f>
        <v>650</v>
      </c>
    </row>
    <row r="87" spans="1:4" x14ac:dyDescent="0.25">
      <c r="A87" s="60">
        <v>1415</v>
      </c>
      <c r="B87">
        <f>INDEX(Table1[[Store ID ]],MATCH('Trends and Patterns (&lt; Large)'!A87,Table1[Store_Area],0))</f>
        <v>110</v>
      </c>
      <c r="C87" s="1">
        <f>VLOOKUP(B87,Table1[[#All],[Store ID ]:[Store_Sales]],5,FALSE)</f>
        <v>36330</v>
      </c>
      <c r="D87" s="2">
        <f>VLOOKUP(B87,Table1[[#All],[Store ID ]:[Daily_Customer_Count]],4,FALSE)</f>
        <v>920</v>
      </c>
    </row>
    <row r="88" spans="1:4" x14ac:dyDescent="0.25">
      <c r="A88" s="60">
        <v>1162</v>
      </c>
      <c r="B88">
        <f>INDEX(Table1[[Store ID ]],MATCH('Trends and Patterns (&lt; Large)'!A88,Table1[Store_Area],0))</f>
        <v>111</v>
      </c>
      <c r="C88" s="1">
        <f>VLOOKUP(B88,Table1[[#All],[Store ID ]:[Store_Sales]],5,FALSE)</f>
        <v>51700</v>
      </c>
      <c r="D88" s="2">
        <f>VLOOKUP(B88,Table1[[#All],[Store ID ]:[Daily_Customer_Count]],4,FALSE)</f>
        <v>1260</v>
      </c>
    </row>
    <row r="89" spans="1:4" x14ac:dyDescent="0.25">
      <c r="A89" s="60">
        <v>1485</v>
      </c>
      <c r="B89">
        <f>INDEX(Table1[[Store ID ]],MATCH('Trends and Patterns (&lt; Large)'!A89,Table1[Store_Area],0))</f>
        <v>112</v>
      </c>
      <c r="C89" s="1">
        <f>VLOOKUP(B89,Table1[[#All],[Store ID ]:[Store_Sales]],5,FALSE)</f>
        <v>62950</v>
      </c>
      <c r="D89" s="2">
        <f>VLOOKUP(B89,Table1[[#All],[Store ID ]:[Daily_Customer_Count]],4,FALSE)</f>
        <v>800</v>
      </c>
    </row>
    <row r="90" spans="1:4" x14ac:dyDescent="0.25">
      <c r="A90" s="60">
        <v>1607</v>
      </c>
      <c r="B90">
        <f>INDEX(Table1[[Store ID ]],MATCH('Trends and Patterns (&lt; Large)'!A90,Table1[Store_Area],0))</f>
        <v>114</v>
      </c>
      <c r="C90" s="1">
        <f>VLOOKUP(B90,Table1[[#All],[Store ID ]:[Store_Sales]],5,FALSE)</f>
        <v>45080</v>
      </c>
      <c r="D90" s="2">
        <f>VLOOKUP(B90,Table1[[#All],[Store ID ]:[Daily_Customer_Count]],4,FALSE)</f>
        <v>940</v>
      </c>
    </row>
    <row r="91" spans="1:4" x14ac:dyDescent="0.25">
      <c r="A91" s="60">
        <v>1274</v>
      </c>
      <c r="B91">
        <f>INDEX(Table1[[Store ID ]],MATCH('Trends and Patterns (&lt; Large)'!A91,Table1[Store_Area],0))</f>
        <v>116</v>
      </c>
      <c r="C91" s="1">
        <f>VLOOKUP(B91,Table1[[#All],[Store ID ]:[Store_Sales]],5,FALSE)</f>
        <v>64750</v>
      </c>
      <c r="D91" s="2">
        <f>VLOOKUP(B91,Table1[[#All],[Store ID ]:[Daily_Customer_Count]],4,FALSE)</f>
        <v>660</v>
      </c>
    </row>
    <row r="92" spans="1:4" x14ac:dyDescent="0.25">
      <c r="A92" s="60">
        <v>1157</v>
      </c>
      <c r="B92">
        <f>INDEX(Table1[[Store ID ]],MATCH('Trends and Patterns (&lt; Large)'!A92,Table1[Store_Area],0))</f>
        <v>117</v>
      </c>
      <c r="C92" s="1">
        <f>VLOOKUP(B92,Table1[[#All],[Store ID ]:[Store_Sales]],5,FALSE)</f>
        <v>80780</v>
      </c>
      <c r="D92" s="2">
        <f>VLOOKUP(B92,Table1[[#All],[Store ID ]:[Daily_Customer_Count]],4,FALSE)</f>
        <v>770</v>
      </c>
    </row>
    <row r="93" spans="1:4" x14ac:dyDescent="0.25">
      <c r="A93" s="60">
        <v>1712</v>
      </c>
      <c r="B93">
        <f>INDEX(Table1[[Store ID ]],MATCH('Trends and Patterns (&lt; Large)'!A93,Table1[Store_Area],0))</f>
        <v>118</v>
      </c>
      <c r="C93" s="1">
        <f>VLOOKUP(B93,Table1[[#All],[Store ID ]:[Store_Sales]],5,FALSE)</f>
        <v>31180</v>
      </c>
      <c r="D93" s="2">
        <f>VLOOKUP(B93,Table1[[#All],[Store ID ]:[Daily_Customer_Count]],4,FALSE)</f>
        <v>460</v>
      </c>
    </row>
    <row r="94" spans="1:4" x14ac:dyDescent="0.25">
      <c r="A94" s="60">
        <v>1500</v>
      </c>
      <c r="B94">
        <f>INDEX(Table1[[Store ID ]],MATCH('Trends and Patterns (&lt; Large)'!A94,Table1[Store_Area],0))</f>
        <v>119</v>
      </c>
      <c r="C94" s="1">
        <f>VLOOKUP(B94,Table1[[#All],[Store ID ]:[Store_Sales]],5,FALSE)</f>
        <v>56710</v>
      </c>
      <c r="D94" s="2">
        <f>VLOOKUP(B94,Table1[[#All],[Store ID ]:[Daily_Customer_Count]],4,FALSE)</f>
        <v>860</v>
      </c>
    </row>
    <row r="95" spans="1:4" x14ac:dyDescent="0.25">
      <c r="A95" s="60">
        <v>1682</v>
      </c>
      <c r="B95">
        <f>INDEX(Table1[[Store ID ]],MATCH('Trends and Patterns (&lt; Large)'!A95,Table1[Store_Area],0))</f>
        <v>120</v>
      </c>
      <c r="C95" s="1">
        <f>VLOOKUP(B95,Table1[[#All],[Store ID ]:[Store_Sales]],5,FALSE)</f>
        <v>49390</v>
      </c>
      <c r="D95" s="2">
        <f>VLOOKUP(B95,Table1[[#All],[Store ID ]:[Daily_Customer_Count]],4,FALSE)</f>
        <v>780</v>
      </c>
    </row>
    <row r="96" spans="1:4" x14ac:dyDescent="0.25">
      <c r="A96" s="60">
        <v>1441</v>
      </c>
      <c r="B96">
        <f>INDEX(Table1[[Store ID ]],MATCH('Trends and Patterns (&lt; Large)'!A96,Table1[Store_Area],0))</f>
        <v>83</v>
      </c>
      <c r="C96" s="1">
        <f>VLOOKUP(B96,Table1[[#All],[Store ID ]:[Store_Sales]],5,FALSE)</f>
        <v>57860</v>
      </c>
      <c r="D96" s="2">
        <f>VLOOKUP(B96,Table1[[#All],[Store ID ]:[Daily_Customer_Count]],4,FALSE)</f>
        <v>330</v>
      </c>
    </row>
    <row r="97" spans="1:4" x14ac:dyDescent="0.25">
      <c r="A97" s="60">
        <v>1525</v>
      </c>
      <c r="B97">
        <f>INDEX(Table1[[Store ID ]],MATCH('Trends and Patterns (&lt; Large)'!A97,Table1[Store_Area],0))</f>
        <v>122</v>
      </c>
      <c r="C97" s="1">
        <f>VLOOKUP(B97,Table1[[#All],[Store ID ]:[Store_Sales]],5,FALSE)</f>
        <v>32770</v>
      </c>
      <c r="D97" s="2">
        <f>VLOOKUP(B97,Table1[[#All],[Store ID ]:[Daily_Customer_Count]],4,FALSE)</f>
        <v>900</v>
      </c>
    </row>
    <row r="98" spans="1:4" x14ac:dyDescent="0.25">
      <c r="A98" s="60">
        <v>1408</v>
      </c>
      <c r="B98">
        <f>INDEX(Table1[[Store ID ]],MATCH('Trends and Patterns (&lt; Large)'!A98,Table1[Store_Area],0))</f>
        <v>50</v>
      </c>
      <c r="C98" s="1">
        <f>VLOOKUP(B98,Table1[[#All],[Store ID ]:[Store_Sales]],5,FALSE)</f>
        <v>76350</v>
      </c>
      <c r="D98" s="2">
        <f>VLOOKUP(B98,Table1[[#All],[Store ID ]:[Daily_Customer_Count]],4,FALSE)</f>
        <v>1040</v>
      </c>
    </row>
    <row r="99" spans="1:4" x14ac:dyDescent="0.25">
      <c r="A99" s="60">
        <v>1164</v>
      </c>
      <c r="B99">
        <f>INDEX(Table1[[Store ID ]],MATCH('Trends and Patterns (&lt; Large)'!A99,Table1[Store_Area],0))</f>
        <v>125</v>
      </c>
      <c r="C99" s="1">
        <f>VLOOKUP(B99,Table1[[#All],[Store ID ]:[Store_Sales]],5,FALSE)</f>
        <v>35510</v>
      </c>
      <c r="D99" s="2">
        <f>VLOOKUP(B99,Table1[[#All],[Store ID ]:[Daily_Customer_Count]],4,FALSE)</f>
        <v>370</v>
      </c>
    </row>
    <row r="100" spans="1:4" x14ac:dyDescent="0.25">
      <c r="A100" s="60">
        <v>1718</v>
      </c>
      <c r="B100">
        <f>INDEX(Table1[[Store ID ]],MATCH('Trends and Patterns (&lt; Large)'!A100,Table1[Store_Area],0))</f>
        <v>128</v>
      </c>
      <c r="C100" s="1">
        <f>VLOOKUP(B100,Table1[[#All],[Store ID ]:[Store_Sales]],5,FALSE)</f>
        <v>49210</v>
      </c>
      <c r="D100" s="2">
        <f>VLOOKUP(B100,Table1[[#All],[Store ID ]:[Daily_Customer_Count]],4,FALSE)</f>
        <v>750</v>
      </c>
    </row>
    <row r="101" spans="1:4" x14ac:dyDescent="0.25">
      <c r="A101" s="60">
        <v>1365</v>
      </c>
      <c r="B101">
        <f>INDEX(Table1[[Store ID ]],MATCH('Trends and Patterns (&lt; Large)'!A101,Table1[Store_Area],0))</f>
        <v>129</v>
      </c>
      <c r="C101" s="1">
        <f>VLOOKUP(B101,Table1[[#All],[Store ID ]:[Store_Sales]],5,FALSE)</f>
        <v>79950</v>
      </c>
      <c r="D101" s="2">
        <f>VLOOKUP(B101,Table1[[#All],[Store ID ]:[Daily_Customer_Count]],4,FALSE)</f>
        <v>980</v>
      </c>
    </row>
    <row r="102" spans="1:4" x14ac:dyDescent="0.25">
      <c r="A102" s="60">
        <v>1368</v>
      </c>
      <c r="B102">
        <f>INDEX(Table1[[Store ID ]],MATCH('Trends and Patterns (&lt; Large)'!A102,Table1[Store_Area],0))</f>
        <v>130</v>
      </c>
      <c r="C102" s="1">
        <f>VLOOKUP(B102,Table1[[#All],[Store ID ]:[Store_Sales]],5,FALSE)</f>
        <v>68740</v>
      </c>
      <c r="D102" s="2">
        <f>VLOOKUP(B102,Table1[[#All],[Store ID ]:[Daily_Customer_Count]],4,FALSE)</f>
        <v>530</v>
      </c>
    </row>
    <row r="103" spans="1:4" x14ac:dyDescent="0.25">
      <c r="A103" s="60">
        <v>1342</v>
      </c>
      <c r="B103">
        <f>INDEX(Table1[[Store ID ]],MATCH('Trends and Patterns (&lt; Large)'!A103,Table1[Store_Area],0))</f>
        <v>131</v>
      </c>
      <c r="C103" s="1">
        <f>VLOOKUP(B103,Table1[[#All],[Store ID ]:[Store_Sales]],5,FALSE)</f>
        <v>57480</v>
      </c>
      <c r="D103" s="2">
        <f>VLOOKUP(B103,Table1[[#All],[Store ID ]:[Daily_Customer_Count]],4,FALSE)</f>
        <v>910</v>
      </c>
    </row>
    <row r="104" spans="1:4" x14ac:dyDescent="0.25">
      <c r="A104" s="60">
        <v>1076</v>
      </c>
      <c r="B104">
        <f>INDEX(Table1[[Store ID ]],MATCH('Trends and Patterns (&lt; Large)'!A104,Table1[Store_Area],0))</f>
        <v>132</v>
      </c>
      <c r="C104" s="1">
        <f>VLOOKUP(B104,Table1[[#All],[Store ID ]:[Store_Sales]],5,FALSE)</f>
        <v>72630</v>
      </c>
      <c r="D104" s="2">
        <f>VLOOKUP(B104,Table1[[#All],[Store ID ]:[Daily_Customer_Count]],4,FALSE)</f>
        <v>620</v>
      </c>
    </row>
    <row r="105" spans="1:4" x14ac:dyDescent="0.25">
      <c r="A105" s="60">
        <v>1396</v>
      </c>
      <c r="B105">
        <f>INDEX(Table1[[Store ID ]],MATCH('Trends and Patterns (&lt; Large)'!A105,Table1[Store_Area],0))</f>
        <v>133</v>
      </c>
      <c r="C105" s="1">
        <f>VLOOKUP(B105,Table1[[#All],[Store ID ]:[Store_Sales]],5,FALSE)</f>
        <v>50070</v>
      </c>
      <c r="D105" s="2">
        <f>VLOOKUP(B105,Table1[[#All],[Store ID ]:[Daily_Customer_Count]],4,FALSE)</f>
        <v>1170</v>
      </c>
    </row>
    <row r="106" spans="1:4" x14ac:dyDescent="0.25">
      <c r="A106" s="60">
        <v>1713</v>
      </c>
      <c r="B106">
        <f>INDEX(Table1[[Store ID ]],MATCH('Trends and Patterns (&lt; Large)'!A106,Table1[Store_Area],0))</f>
        <v>134</v>
      </c>
      <c r="C106" s="1">
        <f>VLOOKUP(B106,Table1[[#All],[Store ID ]:[Store_Sales]],5,FALSE)</f>
        <v>40490</v>
      </c>
      <c r="D106" s="2">
        <f>VLOOKUP(B106,Table1[[#All],[Store ID ]:[Daily_Customer_Count]],4,FALSE)</f>
        <v>900</v>
      </c>
    </row>
    <row r="107" spans="1:4" x14ac:dyDescent="0.25">
      <c r="A107" s="60">
        <v>1370</v>
      </c>
      <c r="B107">
        <f>INDEX(Table1[[Store ID ]],MATCH('Trends and Patterns (&lt; Large)'!A107,Table1[Store_Area],0))</f>
        <v>135</v>
      </c>
      <c r="C107" s="1">
        <f>VLOOKUP(B107,Table1[[#All],[Store ID ]:[Store_Sales]],5,FALSE)</f>
        <v>51850</v>
      </c>
      <c r="D107" s="2">
        <f>VLOOKUP(B107,Table1[[#All],[Store ID ]:[Daily_Customer_Count]],4,FALSE)</f>
        <v>980</v>
      </c>
    </row>
    <row r="108" spans="1:4" x14ac:dyDescent="0.25">
      <c r="A108" s="60">
        <v>1667</v>
      </c>
      <c r="B108">
        <f>INDEX(Table1[[Store ID ]],MATCH('Trends and Patterns (&lt; Large)'!A108,Table1[Store_Area],0))</f>
        <v>136</v>
      </c>
      <c r="C108" s="1">
        <f>VLOOKUP(B108,Table1[[#All],[Store ID ]:[Store_Sales]],5,FALSE)</f>
        <v>42840</v>
      </c>
      <c r="D108" s="2">
        <f>VLOOKUP(B108,Table1[[#All],[Store ID ]:[Daily_Customer_Count]],4,FALSE)</f>
        <v>740</v>
      </c>
    </row>
    <row r="109" spans="1:4" x14ac:dyDescent="0.25">
      <c r="A109" s="60">
        <v>1638</v>
      </c>
      <c r="B109">
        <f>INDEX(Table1[[Store ID ]],MATCH('Trends and Patterns (&lt; Large)'!A109,Table1[Store_Area],0))</f>
        <v>137</v>
      </c>
      <c r="C109" s="1">
        <f>VLOOKUP(B109,Table1[[#All],[Store ID ]:[Store_Sales]],5,FALSE)</f>
        <v>60940</v>
      </c>
      <c r="D109" s="2">
        <f>VLOOKUP(B109,Table1[[#All],[Store ID ]:[Daily_Customer_Count]],4,FALSE)</f>
        <v>810</v>
      </c>
    </row>
    <row r="110" spans="1:4" x14ac:dyDescent="0.25">
      <c r="A110" s="60">
        <v>1581</v>
      </c>
      <c r="B110">
        <f>INDEX(Table1[[Store ID ]],MATCH('Trends and Patterns (&lt; Large)'!A110,Table1[Store_Area],0))</f>
        <v>138</v>
      </c>
      <c r="C110" s="1">
        <f>VLOOKUP(B110,Table1[[#All],[Store ID ]:[Store_Sales]],5,FALSE)</f>
        <v>62280</v>
      </c>
      <c r="D110" s="2">
        <f>VLOOKUP(B110,Table1[[#All],[Store ID ]:[Daily_Customer_Count]],4,FALSE)</f>
        <v>810</v>
      </c>
    </row>
    <row r="111" spans="1:4" x14ac:dyDescent="0.25">
      <c r="A111" s="60">
        <v>1179</v>
      </c>
      <c r="B111">
        <f>INDEX(Table1[[Store ID ]],MATCH('Trends and Patterns (&lt; Large)'!A111,Table1[Store_Area],0))</f>
        <v>140</v>
      </c>
      <c r="C111" s="1">
        <f>VLOOKUP(B111,Table1[[#All],[Store ID ]:[Store_Sales]],5,FALSE)</f>
        <v>85130</v>
      </c>
      <c r="D111" s="2">
        <f>VLOOKUP(B111,Table1[[#All],[Store ID ]:[Daily_Customer_Count]],4,FALSE)</f>
        <v>790</v>
      </c>
    </row>
    <row r="112" spans="1:4" x14ac:dyDescent="0.25">
      <c r="A112" s="60">
        <v>1688</v>
      </c>
      <c r="B112">
        <f>INDEX(Table1[[Store ID ]],MATCH('Trends and Patterns (&lt; Large)'!A112,Table1[Store_Area],0))</f>
        <v>142</v>
      </c>
      <c r="C112" s="1">
        <f>VLOOKUP(B112,Table1[[#All],[Store ID ]:[Store_Sales]],5,FALSE)</f>
        <v>73080</v>
      </c>
      <c r="D112" s="2">
        <f>VLOOKUP(B112,Table1[[#All],[Store ID ]:[Daily_Customer_Count]],4,FALSE)</f>
        <v>760</v>
      </c>
    </row>
    <row r="113" spans="1:4" x14ac:dyDescent="0.25">
      <c r="A113" s="60">
        <v>1214</v>
      </c>
      <c r="B113">
        <f>INDEX(Table1[[Store ID ]],MATCH('Trends and Patterns (&lt; Large)'!A113,Table1[Store_Area],0))</f>
        <v>143</v>
      </c>
      <c r="C113" s="1">
        <f>VLOOKUP(B113,Table1[[#All],[Store ID ]:[Store_Sales]],5,FALSE)</f>
        <v>48950</v>
      </c>
      <c r="D113" s="2">
        <f>VLOOKUP(B113,Table1[[#All],[Store ID ]:[Daily_Customer_Count]],4,FALSE)</f>
        <v>530</v>
      </c>
    </row>
    <row r="114" spans="1:4" x14ac:dyDescent="0.25">
      <c r="A114" s="60">
        <v>1504</v>
      </c>
      <c r="B114">
        <f>INDEX(Table1[[Store ID ]],MATCH('Trends and Patterns (&lt; Large)'!A114,Table1[Store_Area],0))</f>
        <v>144</v>
      </c>
      <c r="C114" s="1">
        <f>VLOOKUP(B114,Table1[[#All],[Store ID ]:[Store_Sales]],5,FALSE)</f>
        <v>48560</v>
      </c>
      <c r="D114" s="2">
        <f>VLOOKUP(B114,Table1[[#All],[Store ID ]:[Daily_Customer_Count]],4,FALSE)</f>
        <v>540</v>
      </c>
    </row>
    <row r="115" spans="1:4" x14ac:dyDescent="0.25">
      <c r="A115" s="60">
        <v>1498</v>
      </c>
      <c r="B115">
        <f>INDEX(Table1[[Store ID ]],MATCH('Trends and Patterns (&lt; Large)'!A115,Table1[Store_Area],0))</f>
        <v>145</v>
      </c>
      <c r="C115" s="1">
        <f>VLOOKUP(B115,Table1[[#All],[Store ID ]:[Store_Sales]],5,FALSE)</f>
        <v>59380</v>
      </c>
      <c r="D115" s="2">
        <f>VLOOKUP(B115,Table1[[#All],[Store ID ]:[Daily_Customer_Count]],4,FALSE)</f>
        <v>620</v>
      </c>
    </row>
    <row r="116" spans="1:4" x14ac:dyDescent="0.25">
      <c r="A116" s="60">
        <v>1462</v>
      </c>
      <c r="B116">
        <f>INDEX(Table1[[Store ID ]],MATCH('Trends and Patterns (&lt; Large)'!A116,Table1[Store_Area],0))</f>
        <v>80</v>
      </c>
      <c r="C116" s="1">
        <f>VLOOKUP(B116,Table1[[#All],[Store ID ]:[Store_Sales]],5,FALSE)</f>
        <v>65660</v>
      </c>
      <c r="D116" s="2">
        <f>VLOOKUP(B116,Table1[[#All],[Store ID ]:[Daily_Customer_Count]],4,FALSE)</f>
        <v>600</v>
      </c>
    </row>
    <row r="117" spans="1:4" x14ac:dyDescent="0.25">
      <c r="A117" s="60">
        <v>1442</v>
      </c>
      <c r="B117">
        <f>INDEX(Table1[[Store ID ]],MATCH('Trends and Patterns (&lt; Large)'!A117,Table1[Store_Area],0))</f>
        <v>6</v>
      </c>
      <c r="C117" s="1">
        <f>VLOOKUP(B117,Table1[[#All],[Store ID ]:[Store_Sales]],5,FALSE)</f>
        <v>45260</v>
      </c>
      <c r="D117" s="2">
        <f>VLOOKUP(B117,Table1[[#All],[Store ID ]:[Daily_Customer_Count]],4,FALSE)</f>
        <v>760</v>
      </c>
    </row>
    <row r="118" spans="1:4" x14ac:dyDescent="0.25">
      <c r="A118" s="60">
        <v>1250</v>
      </c>
      <c r="B118">
        <f>INDEX(Table1[[Store ID ]],MATCH('Trends and Patterns (&lt; Large)'!A118,Table1[Store_Area],0))</f>
        <v>32</v>
      </c>
      <c r="C118" s="1">
        <f>VLOOKUP(B118,Table1[[#All],[Store ID ]:[Store_Sales]],5,FALSE)</f>
        <v>14920</v>
      </c>
      <c r="D118" s="2">
        <f>VLOOKUP(B118,Table1[[#All],[Store ID ]:[Daily_Customer_Count]],4,FALSE)</f>
        <v>990</v>
      </c>
    </row>
    <row r="119" spans="1:4" x14ac:dyDescent="0.25">
      <c r="A119" s="60">
        <v>1229</v>
      </c>
      <c r="B119">
        <f>INDEX(Table1[[Store ID ]],MATCH('Trends and Patterns (&lt; Large)'!A119,Table1[Store_Area],0))</f>
        <v>149</v>
      </c>
      <c r="C119" s="1">
        <f>VLOOKUP(B119,Table1[[#All],[Store ID ]:[Store_Sales]],5,FALSE)</f>
        <v>38070</v>
      </c>
      <c r="D119" s="2">
        <f>VLOOKUP(B119,Table1[[#All],[Store ID ]:[Daily_Customer_Count]],4,FALSE)</f>
        <v>830</v>
      </c>
    </row>
    <row r="120" spans="1:4" x14ac:dyDescent="0.25">
      <c r="A120" s="60">
        <v>1369</v>
      </c>
      <c r="B120">
        <f>INDEX(Table1[[Store ID ]],MATCH('Trends and Patterns (&lt; Large)'!A120,Table1[Store_Area],0))</f>
        <v>151</v>
      </c>
      <c r="C120" s="1">
        <f>VLOOKUP(B120,Table1[[#All],[Store ID ]:[Store_Sales]],5,FALSE)</f>
        <v>39740</v>
      </c>
      <c r="D120" s="2">
        <f>VLOOKUP(B120,Table1[[#All],[Store ID ]:[Daily_Customer_Count]],4,FALSE)</f>
        <v>770</v>
      </c>
    </row>
    <row r="121" spans="1:4" x14ac:dyDescent="0.25">
      <c r="A121" s="60">
        <v>1662</v>
      </c>
      <c r="B121">
        <f>INDEX(Table1[[Store ID ]],MATCH('Trends and Patterns (&lt; Large)'!A121,Table1[Store_Area],0))</f>
        <v>152</v>
      </c>
      <c r="C121" s="1">
        <f>VLOOKUP(B121,Table1[[#All],[Store ID ]:[Store_Sales]],5,FALSE)</f>
        <v>63730</v>
      </c>
      <c r="D121" s="2">
        <f>VLOOKUP(B121,Table1[[#All],[Store ID ]:[Daily_Customer_Count]],4,FALSE)</f>
        <v>70</v>
      </c>
    </row>
    <row r="122" spans="1:4" x14ac:dyDescent="0.25">
      <c r="A122" s="60">
        <v>1548</v>
      </c>
      <c r="B122">
        <f>INDEX(Table1[[Store ID ]],MATCH('Trends and Patterns (&lt; Large)'!A122,Table1[Store_Area],0))</f>
        <v>153</v>
      </c>
      <c r="C122" s="1">
        <f>VLOOKUP(B122,Table1[[#All],[Store ID ]:[Store_Sales]],5,FALSE)</f>
        <v>85330</v>
      </c>
      <c r="D122" s="2">
        <f>VLOOKUP(B122,Table1[[#All],[Store ID ]:[Daily_Customer_Count]],4,FALSE)</f>
        <v>670</v>
      </c>
    </row>
    <row r="123" spans="1:4" x14ac:dyDescent="0.25">
      <c r="A123" s="60">
        <v>1649</v>
      </c>
      <c r="B123">
        <f>INDEX(Table1[[Store ID ]],MATCH('Trends and Patterns (&lt; Large)'!A123,Table1[Store_Area],0))</f>
        <v>154</v>
      </c>
      <c r="C123" s="1">
        <f>VLOOKUP(B123,Table1[[#All],[Store ID ]:[Store_Sales]],5,FALSE)</f>
        <v>27410</v>
      </c>
      <c r="D123" s="2">
        <f>VLOOKUP(B123,Table1[[#All],[Store ID ]:[Daily_Customer_Count]],4,FALSE)</f>
        <v>490</v>
      </c>
    </row>
    <row r="124" spans="1:4" x14ac:dyDescent="0.25">
      <c r="A124" s="60">
        <v>1393</v>
      </c>
      <c r="B124">
        <f>INDEX(Table1[[Store ID ]],MATCH('Trends and Patterns (&lt; Large)'!A124,Table1[Store_Area],0))</f>
        <v>155</v>
      </c>
      <c r="C124" s="1">
        <f>VLOOKUP(B124,Table1[[#All],[Store ID ]:[Store_Sales]],5,FALSE)</f>
        <v>37320</v>
      </c>
      <c r="D124" s="2">
        <f>VLOOKUP(B124,Table1[[#All],[Store ID ]:[Daily_Customer_Count]],4,FALSE)</f>
        <v>670</v>
      </c>
    </row>
    <row r="125" spans="1:4" x14ac:dyDescent="0.25">
      <c r="A125" s="60">
        <v>1450</v>
      </c>
      <c r="B125">
        <f>INDEX(Table1[[Store ID ]],MATCH('Trends and Patterns (&lt; Large)'!A125,Table1[Store_Area],0))</f>
        <v>156</v>
      </c>
      <c r="C125" s="1">
        <f>VLOOKUP(B125,Table1[[#All],[Store ID ]:[Store_Sales]],5,FALSE)</f>
        <v>71120</v>
      </c>
      <c r="D125" s="2">
        <f>VLOOKUP(B125,Table1[[#All],[Store ID ]:[Daily_Customer_Count]],4,FALSE)</f>
        <v>380</v>
      </c>
    </row>
    <row r="126" spans="1:4" x14ac:dyDescent="0.25">
      <c r="A126" s="60">
        <v>1613</v>
      </c>
      <c r="B126">
        <f>INDEX(Table1[[Store ID ]],MATCH('Trends and Patterns (&lt; Large)'!A126,Table1[Store_Area],0))</f>
        <v>157</v>
      </c>
      <c r="C126" s="1">
        <f>VLOOKUP(B126,Table1[[#All],[Store ID ]:[Store_Sales]],5,FALSE)</f>
        <v>72800</v>
      </c>
      <c r="D126" s="2">
        <f>VLOOKUP(B126,Table1[[#All],[Store ID ]:[Daily_Customer_Count]],4,FALSE)</f>
        <v>1200</v>
      </c>
    </row>
    <row r="127" spans="1:4" x14ac:dyDescent="0.25">
      <c r="A127" s="60">
        <v>1408</v>
      </c>
      <c r="B127">
        <f>INDEX(Table1[[Store ID ]],MATCH('Trends and Patterns (&lt; Large)'!A127,Table1[Store_Area],0))</f>
        <v>50</v>
      </c>
      <c r="C127" s="1">
        <f>VLOOKUP(B127,Table1[[#All],[Store ID ]:[Store_Sales]],5,FALSE)</f>
        <v>76350</v>
      </c>
      <c r="D127" s="2">
        <f>VLOOKUP(B127,Table1[[#All],[Store ID ]:[Daily_Customer_Count]],4,FALSE)</f>
        <v>1040</v>
      </c>
    </row>
    <row r="128" spans="1:4" x14ac:dyDescent="0.25">
      <c r="A128" s="60">
        <v>775</v>
      </c>
      <c r="B128">
        <f>INDEX(Table1[[Store ID ]],MATCH('Trends and Patterns (&lt; Large)'!A128,Table1[Store_Area],0))</f>
        <v>159</v>
      </c>
      <c r="C128" s="1">
        <f>VLOOKUP(B128,Table1[[#All],[Store ID ]:[Store_Sales]],5,FALSE)</f>
        <v>42530</v>
      </c>
      <c r="D128" s="2">
        <f>VLOOKUP(B128,Table1[[#All],[Store ID ]:[Daily_Customer_Count]],4,FALSE)</f>
        <v>1090</v>
      </c>
    </row>
    <row r="129" spans="1:4" x14ac:dyDescent="0.25">
      <c r="A129" s="60">
        <v>1275</v>
      </c>
      <c r="B129">
        <f>INDEX(Table1[[Store ID ]],MATCH('Trends and Patterns (&lt; Large)'!A129,Table1[Store_Area],0))</f>
        <v>160</v>
      </c>
      <c r="C129" s="1">
        <f>VLOOKUP(B129,Table1[[#All],[Store ID ]:[Store_Sales]],5,FALSE)</f>
        <v>54300</v>
      </c>
      <c r="D129" s="2">
        <f>VLOOKUP(B129,Table1[[#All],[Store ID ]:[Daily_Customer_Count]],4,FALSE)</f>
        <v>1230</v>
      </c>
    </row>
    <row r="130" spans="1:4" x14ac:dyDescent="0.25">
      <c r="A130" s="60">
        <v>1372</v>
      </c>
      <c r="B130">
        <f>INDEX(Table1[[Store ID ]],MATCH('Trends and Patterns (&lt; Large)'!A130,Table1[Store_Area],0))</f>
        <v>162</v>
      </c>
      <c r="C130" s="1">
        <f>VLOOKUP(B130,Table1[[#All],[Store ID ]:[Store_Sales]],5,FALSE)</f>
        <v>45020</v>
      </c>
      <c r="D130" s="2">
        <f>VLOOKUP(B130,Table1[[#All],[Store ID ]:[Daily_Customer_Count]],4,FALSE)</f>
        <v>580</v>
      </c>
    </row>
    <row r="131" spans="1:4" x14ac:dyDescent="0.25">
      <c r="A131" s="60">
        <v>1414</v>
      </c>
      <c r="B131">
        <f>INDEX(Table1[[Store ID ]],MATCH('Trends and Patterns (&lt; Large)'!A131,Table1[Store_Area],0))</f>
        <v>163</v>
      </c>
      <c r="C131" s="1">
        <f>VLOOKUP(B131,Table1[[#All],[Store ID ]:[Store_Sales]],5,FALSE)</f>
        <v>69600</v>
      </c>
      <c r="D131" s="2">
        <f>VLOOKUP(B131,Table1[[#All],[Store ID ]:[Daily_Customer_Count]],4,FALSE)</f>
        <v>680</v>
      </c>
    </row>
    <row r="132" spans="1:4" x14ac:dyDescent="0.25">
      <c r="A132" s="60">
        <v>955</v>
      </c>
      <c r="B132">
        <f>INDEX(Table1[[Store ID ]],MATCH('Trends and Patterns (&lt; Large)'!A132,Table1[Store_Area],0))</f>
        <v>166</v>
      </c>
      <c r="C132" s="1">
        <f>VLOOKUP(B132,Table1[[#All],[Store ID ]:[Store_Sales]],5,FALSE)</f>
        <v>46140</v>
      </c>
      <c r="D132" s="2">
        <f>VLOOKUP(B132,Table1[[#All],[Store ID ]:[Daily_Customer_Count]],4,FALSE)</f>
        <v>580</v>
      </c>
    </row>
    <row r="133" spans="1:4" x14ac:dyDescent="0.25">
      <c r="A133" s="60">
        <v>1465</v>
      </c>
      <c r="B133">
        <f>INDEX(Table1[[Store ID ]],MATCH('Trends and Patterns (&lt; Large)'!A133,Table1[Store_Area],0))</f>
        <v>167</v>
      </c>
      <c r="C133" s="1">
        <f>VLOOKUP(B133,Table1[[#All],[Store ID ]:[Store_Sales]],5,FALSE)</f>
        <v>99570</v>
      </c>
      <c r="D133" s="2">
        <f>VLOOKUP(B133,Table1[[#All],[Store ID ]:[Daily_Customer_Count]],4,FALSE)</f>
        <v>680</v>
      </c>
    </row>
    <row r="134" spans="1:4" x14ac:dyDescent="0.25">
      <c r="A134" s="60">
        <v>1331</v>
      </c>
      <c r="B134">
        <f>INDEX(Table1[[Store ID ]],MATCH('Trends and Patterns (&lt; Large)'!A134,Table1[Store_Area],0))</f>
        <v>33</v>
      </c>
      <c r="C134" s="1">
        <f>VLOOKUP(B134,Table1[[#All],[Store ID ]:[Store_Sales]],5,FALSE)</f>
        <v>60460</v>
      </c>
      <c r="D134" s="2">
        <f>VLOOKUP(B134,Table1[[#All],[Store ID ]:[Daily_Customer_Count]],4,FALSE)</f>
        <v>880</v>
      </c>
    </row>
    <row r="135" spans="1:4" x14ac:dyDescent="0.25">
      <c r="A135" s="60">
        <v>1232</v>
      </c>
      <c r="B135">
        <f>INDEX(Table1[[Store ID ]],MATCH('Trends and Patterns (&lt; Large)'!A135,Table1[Store_Area],0))</f>
        <v>169</v>
      </c>
      <c r="C135" s="1">
        <f>VLOOKUP(B135,Table1[[#All],[Store ID ]:[Store_Sales]],5,FALSE)</f>
        <v>49800</v>
      </c>
      <c r="D135" s="2">
        <f>VLOOKUP(B135,Table1[[#All],[Store ID ]:[Daily_Customer_Count]],4,FALSE)</f>
        <v>860</v>
      </c>
    </row>
    <row r="136" spans="1:4" x14ac:dyDescent="0.25">
      <c r="A136" s="60">
        <v>1481</v>
      </c>
      <c r="B136">
        <f>INDEX(Table1[[Store ID ]],MATCH('Trends and Patterns (&lt; Large)'!A136,Table1[Store_Area],0))</f>
        <v>170</v>
      </c>
      <c r="C136" s="1">
        <f>VLOOKUP(B136,Table1[[#All],[Store ID ]:[Store_Sales]],5,FALSE)</f>
        <v>69910</v>
      </c>
      <c r="D136" s="2">
        <f>VLOOKUP(B136,Table1[[#All],[Store ID ]:[Daily_Customer_Count]],4,FALSE)</f>
        <v>490</v>
      </c>
    </row>
    <row r="137" spans="1:4" x14ac:dyDescent="0.25">
      <c r="A137" s="60">
        <v>1343</v>
      </c>
      <c r="B137">
        <f>INDEX(Table1[[Store ID ]],MATCH('Trends and Patterns (&lt; Large)'!A137,Table1[Store_Area],0))</f>
        <v>171</v>
      </c>
      <c r="C137" s="1">
        <f>VLOOKUP(B137,Table1[[#All],[Store ID ]:[Store_Sales]],5,FALSE)</f>
        <v>44910</v>
      </c>
      <c r="D137" s="2">
        <f>VLOOKUP(B137,Table1[[#All],[Store ID ]:[Daily_Customer_Count]],4,FALSE)</f>
        <v>870</v>
      </c>
    </row>
    <row r="138" spans="1:4" x14ac:dyDescent="0.25">
      <c r="A138" s="60">
        <v>1539</v>
      </c>
      <c r="B138">
        <f>INDEX(Table1[[Store ID ]],MATCH('Trends and Patterns (&lt; Large)'!A138,Table1[Store_Area],0))</f>
        <v>75</v>
      </c>
      <c r="C138" s="1">
        <f>VLOOKUP(B138,Table1[[#All],[Store ID ]:[Store_Sales]],5,FALSE)</f>
        <v>84840</v>
      </c>
      <c r="D138" s="2">
        <f>VLOOKUP(B138,Table1[[#All],[Store ID ]:[Daily_Customer_Count]],4,FALSE)</f>
        <v>650</v>
      </c>
    </row>
    <row r="139" spans="1:4" x14ac:dyDescent="0.25">
      <c r="A139" s="60">
        <v>1007</v>
      </c>
      <c r="B139">
        <f>INDEX(Table1[[Store ID ]],MATCH('Trends and Patterns (&lt; Large)'!A139,Table1[Store_Area],0))</f>
        <v>173</v>
      </c>
      <c r="C139" s="1">
        <f>VLOOKUP(B139,Table1[[#All],[Store ID ]:[Store_Sales]],5,FALSE)</f>
        <v>47460</v>
      </c>
      <c r="D139" s="2">
        <f>VLOOKUP(B139,Table1[[#All],[Store ID ]:[Daily_Customer_Count]],4,FALSE)</f>
        <v>670</v>
      </c>
    </row>
    <row r="140" spans="1:4" x14ac:dyDescent="0.25">
      <c r="A140" s="60">
        <v>1527</v>
      </c>
      <c r="B140">
        <f>INDEX(Table1[[Store ID ]],MATCH('Trends and Patterns (&lt; Large)'!A140,Table1[Store_Area],0))</f>
        <v>175</v>
      </c>
      <c r="C140" s="1">
        <f>VLOOKUP(B140,Table1[[#All],[Store ID ]:[Store_Sales]],5,FALSE)</f>
        <v>44090</v>
      </c>
      <c r="D140" s="2">
        <f>VLOOKUP(B140,Table1[[#All],[Store ID ]:[Daily_Customer_Count]],4,FALSE)</f>
        <v>580</v>
      </c>
    </row>
    <row r="141" spans="1:4" x14ac:dyDescent="0.25">
      <c r="A141" s="60">
        <v>1356</v>
      </c>
      <c r="B141">
        <f>INDEX(Table1[[Store ID ]],MATCH('Trends and Patterns (&lt; Large)'!A141,Table1[Store_Area],0))</f>
        <v>176</v>
      </c>
      <c r="C141" s="1">
        <f>VLOOKUP(B141,Table1[[#All],[Store ID ]:[Store_Sales]],5,FALSE)</f>
        <v>42620</v>
      </c>
      <c r="D141" s="2">
        <f>VLOOKUP(B141,Table1[[#All],[Store ID ]:[Daily_Customer_Count]],4,FALSE)</f>
        <v>700</v>
      </c>
    </row>
    <row r="142" spans="1:4" x14ac:dyDescent="0.25">
      <c r="A142" s="60">
        <v>1536</v>
      </c>
      <c r="B142">
        <f>INDEX(Table1[[Store ID ]],MATCH('Trends and Patterns (&lt; Large)'!A142,Table1[Store_Area],0))</f>
        <v>177</v>
      </c>
      <c r="C142" s="1">
        <f>VLOOKUP(B142,Table1[[#All],[Store ID ]:[Store_Sales]],5,FALSE)</f>
        <v>69450</v>
      </c>
      <c r="D142" s="2">
        <f>VLOOKUP(B142,Table1[[#All],[Store ID ]:[Daily_Customer_Count]],4,FALSE)</f>
        <v>670</v>
      </c>
    </row>
    <row r="143" spans="1:4" x14ac:dyDescent="0.25">
      <c r="A143" s="60">
        <v>1605</v>
      </c>
      <c r="B143">
        <f>INDEX(Table1[[Store ID ]],MATCH('Trends and Patterns (&lt; Large)'!A143,Table1[Store_Area],0))</f>
        <v>178</v>
      </c>
      <c r="C143" s="1">
        <f>VLOOKUP(B143,Table1[[#All],[Store ID ]:[Store_Sales]],5,FALSE)</f>
        <v>73120</v>
      </c>
      <c r="D143" s="2">
        <f>VLOOKUP(B143,Table1[[#All],[Store ID ]:[Daily_Customer_Count]],4,FALSE)</f>
        <v>390</v>
      </c>
    </row>
    <row r="144" spans="1:4" x14ac:dyDescent="0.25">
      <c r="A144" s="60">
        <v>1704</v>
      </c>
      <c r="B144">
        <f>INDEX(Table1[[Store ID ]],MATCH('Trends and Patterns (&lt; Large)'!A144,Table1[Store_Area],0))</f>
        <v>61</v>
      </c>
      <c r="C144" s="1">
        <f>VLOOKUP(B144,Table1[[#All],[Store ID ]:[Store_Sales]],5,FALSE)</f>
        <v>71300</v>
      </c>
      <c r="D144" s="2">
        <f>VLOOKUP(B144,Table1[[#All],[Store ID ]:[Daily_Customer_Count]],4,FALSE)</f>
        <v>300</v>
      </c>
    </row>
    <row r="145" spans="1:4" x14ac:dyDescent="0.25">
      <c r="A145" s="60">
        <v>1626</v>
      </c>
      <c r="B145">
        <f>INDEX(Table1[[Store ID ]],MATCH('Trends and Patterns (&lt; Large)'!A145,Table1[Store_Area],0))</f>
        <v>180</v>
      </c>
      <c r="C145" s="1">
        <f>VLOOKUP(B145,Table1[[#All],[Store ID ]:[Store_Sales]],5,FALSE)</f>
        <v>58090</v>
      </c>
      <c r="D145" s="2">
        <f>VLOOKUP(B145,Table1[[#All],[Store ID ]:[Daily_Customer_Count]],4,FALSE)</f>
        <v>1350</v>
      </c>
    </row>
    <row r="146" spans="1:4" x14ac:dyDescent="0.25">
      <c r="A146" s="60">
        <v>1612</v>
      </c>
      <c r="B146">
        <f>INDEX(Table1[[Store ID ]],MATCH('Trends and Patterns (&lt; Large)'!A146,Table1[Store_Area],0))</f>
        <v>181</v>
      </c>
      <c r="C146" s="1">
        <f>VLOOKUP(B146,Table1[[#All],[Store ID ]:[Store_Sales]],5,FALSE)</f>
        <v>74250</v>
      </c>
      <c r="D146" s="2">
        <f>VLOOKUP(B146,Table1[[#All],[Store ID ]:[Daily_Customer_Count]],4,FALSE)</f>
        <v>840</v>
      </c>
    </row>
    <row r="147" spans="1:4" x14ac:dyDescent="0.25">
      <c r="A147" s="60">
        <v>1174</v>
      </c>
      <c r="B147">
        <f>INDEX(Table1[[Store ID ]],MATCH('Trends and Patterns (&lt; Large)'!A147,Table1[Store_Area],0))</f>
        <v>38</v>
      </c>
      <c r="C147" s="1">
        <f>VLOOKUP(B147,Table1[[#All],[Store ID ]:[Store_Sales]],5,FALSE)</f>
        <v>62870</v>
      </c>
      <c r="D147" s="2">
        <f>VLOOKUP(B147,Table1[[#All],[Store ID ]:[Daily_Customer_Count]],4,FALSE)</f>
        <v>1080</v>
      </c>
    </row>
    <row r="148" spans="1:4" x14ac:dyDescent="0.25">
      <c r="A148" s="60">
        <v>1702</v>
      </c>
      <c r="B148">
        <f>INDEX(Table1[[Store ID ]],MATCH('Trends and Patterns (&lt; Large)'!A148,Table1[Store_Area],0))</f>
        <v>184</v>
      </c>
      <c r="C148" s="1">
        <f>VLOOKUP(B148,Table1[[#All],[Store ID ]:[Store_Sales]],5,FALSE)</f>
        <v>64670</v>
      </c>
      <c r="D148" s="2">
        <f>VLOOKUP(B148,Table1[[#All],[Store ID ]:[Daily_Customer_Count]],4,FALSE)</f>
        <v>950</v>
      </c>
    </row>
    <row r="149" spans="1:4" x14ac:dyDescent="0.25">
      <c r="A149" s="60">
        <v>1398</v>
      </c>
      <c r="B149">
        <f>INDEX(Table1[[Store ID ]],MATCH('Trends and Patterns (&lt; Large)'!A149,Table1[Store_Area],0))</f>
        <v>185</v>
      </c>
      <c r="C149" s="1">
        <f>VLOOKUP(B149,Table1[[#All],[Store ID ]:[Store_Sales]],5,FALSE)</f>
        <v>77420</v>
      </c>
      <c r="D149" s="2">
        <f>VLOOKUP(B149,Table1[[#All],[Store ID ]:[Daily_Customer_Count]],4,FALSE)</f>
        <v>650</v>
      </c>
    </row>
    <row r="150" spans="1:4" x14ac:dyDescent="0.25">
      <c r="A150" s="60">
        <v>1437</v>
      </c>
      <c r="B150">
        <f>INDEX(Table1[[Store ID ]],MATCH('Trends and Patterns (&lt; Large)'!A150,Table1[Store_Area],0))</f>
        <v>186</v>
      </c>
      <c r="C150" s="1">
        <f>VLOOKUP(B150,Table1[[#All],[Store ID ]:[Store_Sales]],5,FALSE)</f>
        <v>32330</v>
      </c>
      <c r="D150" s="2">
        <f>VLOOKUP(B150,Table1[[#All],[Store ID ]:[Daily_Customer_Count]],4,FALSE)</f>
        <v>230</v>
      </c>
    </row>
    <row r="151" spans="1:4" x14ac:dyDescent="0.25">
      <c r="A151" s="60">
        <v>1524</v>
      </c>
      <c r="B151">
        <f>INDEX(Table1[[Store ID ]],MATCH('Trends and Patterns (&lt; Large)'!A151,Table1[Store_Area],0))</f>
        <v>187</v>
      </c>
      <c r="C151" s="1">
        <f>VLOOKUP(B151,Table1[[#All],[Store ID ]:[Store_Sales]],5,FALSE)</f>
        <v>41080</v>
      </c>
      <c r="D151" s="2">
        <f>VLOOKUP(B151,Table1[[#All],[Store ID ]:[Daily_Customer_Count]],4,FALSE)</f>
        <v>1060</v>
      </c>
    </row>
    <row r="152" spans="1:4" x14ac:dyDescent="0.25">
      <c r="A152" s="60">
        <v>1660</v>
      </c>
      <c r="B152">
        <f>INDEX(Table1[[Store ID ]],MATCH('Trends and Patterns (&lt; Large)'!A152,Table1[Store_Area],0))</f>
        <v>48</v>
      </c>
      <c r="C152" s="1">
        <f>VLOOKUP(B152,Table1[[#All],[Store ID ]:[Store_Sales]],5,FALSE)</f>
        <v>62530</v>
      </c>
      <c r="D152" s="2">
        <f>VLOOKUP(B152,Table1[[#All],[Store ID ]:[Daily_Customer_Count]],4,FALSE)</f>
        <v>910</v>
      </c>
    </row>
    <row r="153" spans="1:4" x14ac:dyDescent="0.25">
      <c r="A153" s="60">
        <v>1302</v>
      </c>
      <c r="B153">
        <f>INDEX(Table1[[Store ID ]],MATCH('Trends and Patterns (&lt; Large)'!A153,Table1[Store_Area],0))</f>
        <v>189</v>
      </c>
      <c r="C153" s="1">
        <f>VLOOKUP(B153,Table1[[#All],[Store ID ]:[Store_Sales]],5,FALSE)</f>
        <v>68450</v>
      </c>
      <c r="D153" s="2">
        <f>VLOOKUP(B153,Table1[[#All],[Store ID ]:[Daily_Customer_Count]],4,FALSE)</f>
        <v>710</v>
      </c>
    </row>
    <row r="154" spans="1:4" x14ac:dyDescent="0.25">
      <c r="A154" s="60">
        <v>1666</v>
      </c>
      <c r="B154">
        <f>INDEX(Table1[[Store ID ]],MATCH('Trends and Patterns (&lt; Large)'!A154,Table1[Store_Area],0))</f>
        <v>190</v>
      </c>
      <c r="C154" s="1">
        <f>VLOOKUP(B154,Table1[[#All],[Store ID ]:[Store_Sales]],5,FALSE)</f>
        <v>39730</v>
      </c>
      <c r="D154" s="2">
        <f>VLOOKUP(B154,Table1[[#All],[Store ID ]:[Daily_Customer_Count]],4,FALSE)</f>
        <v>480</v>
      </c>
    </row>
    <row r="155" spans="1:4" x14ac:dyDescent="0.25">
      <c r="A155" s="60">
        <v>1391</v>
      </c>
      <c r="B155">
        <f>INDEX(Table1[[Store ID ]],MATCH('Trends and Patterns (&lt; Large)'!A155,Table1[Store_Area],0))</f>
        <v>191</v>
      </c>
      <c r="C155" s="1">
        <f>VLOOKUP(B155,Table1[[#All],[Store ID ]:[Store_Sales]],5,FALSE)</f>
        <v>83750</v>
      </c>
      <c r="D155" s="2">
        <f>VLOOKUP(B155,Table1[[#All],[Store ID ]:[Daily_Customer_Count]],4,FALSE)</f>
        <v>810</v>
      </c>
    </row>
    <row r="156" spans="1:4" x14ac:dyDescent="0.25">
      <c r="A156" s="60">
        <v>1462</v>
      </c>
      <c r="B156">
        <f>INDEX(Table1[[Store ID ]],MATCH('Trends and Patterns (&lt; Large)'!A156,Table1[Store_Area],0))</f>
        <v>80</v>
      </c>
      <c r="C156" s="1">
        <f>VLOOKUP(B156,Table1[[#All],[Store ID ]:[Store_Sales]],5,FALSE)</f>
        <v>65660</v>
      </c>
      <c r="D156" s="2">
        <f>VLOOKUP(B156,Table1[[#All],[Store ID ]:[Daily_Customer_Count]],4,FALSE)</f>
        <v>600</v>
      </c>
    </row>
    <row r="157" spans="1:4" x14ac:dyDescent="0.25">
      <c r="A157" s="60">
        <v>1652</v>
      </c>
      <c r="B157">
        <f>INDEX(Table1[[Store ID ]],MATCH('Trends and Patterns (&lt; Large)'!A157,Table1[Store_Area],0))</f>
        <v>195</v>
      </c>
      <c r="C157" s="1">
        <f>VLOOKUP(B157,Table1[[#All],[Store ID ]:[Store_Sales]],5,FALSE)</f>
        <v>52460</v>
      </c>
      <c r="D157" s="2">
        <f>VLOOKUP(B157,Table1[[#All],[Store ID ]:[Daily_Customer_Count]],4,FALSE)</f>
        <v>690</v>
      </c>
    </row>
    <row r="158" spans="1:4" x14ac:dyDescent="0.25">
      <c r="A158" s="60">
        <v>1496</v>
      </c>
      <c r="B158">
        <f>INDEX(Table1[[Store ID ]],MATCH('Trends and Patterns (&lt; Large)'!A158,Table1[Store_Area],0))</f>
        <v>197</v>
      </c>
      <c r="C158" s="1">
        <f>VLOOKUP(B158,Table1[[#All],[Store ID ]:[Store_Sales]],5,FALSE)</f>
        <v>67030</v>
      </c>
      <c r="D158" s="2">
        <f>VLOOKUP(B158,Table1[[#All],[Store ID ]:[Daily_Customer_Count]],4,FALSE)</f>
        <v>1240</v>
      </c>
    </row>
    <row r="159" spans="1:4" x14ac:dyDescent="0.25">
      <c r="A159" s="60">
        <v>1504</v>
      </c>
      <c r="B159">
        <f>INDEX(Table1[[Store ID ]],MATCH('Trends and Patterns (&lt; Large)'!A159,Table1[Store_Area],0))</f>
        <v>144</v>
      </c>
      <c r="C159" s="1">
        <f>VLOOKUP(B159,Table1[[#All],[Store ID ]:[Store_Sales]],5,FALSE)</f>
        <v>48560</v>
      </c>
      <c r="D159" s="2">
        <f>VLOOKUP(B159,Table1[[#All],[Store ID ]:[Daily_Customer_Count]],4,FALSE)</f>
        <v>540</v>
      </c>
    </row>
    <row r="160" spans="1:4" x14ac:dyDescent="0.25">
      <c r="A160" s="60">
        <v>1524</v>
      </c>
      <c r="B160">
        <f>INDEX(Table1[[Store ID ]],MATCH('Trends and Patterns (&lt; Large)'!A160,Table1[Store_Area],0))</f>
        <v>187</v>
      </c>
      <c r="C160" s="1">
        <f>VLOOKUP(B160,Table1[[#All],[Store ID ]:[Store_Sales]],5,FALSE)</f>
        <v>41080</v>
      </c>
      <c r="D160" s="2">
        <f>VLOOKUP(B160,Table1[[#All],[Store ID ]:[Daily_Customer_Count]],4,FALSE)</f>
        <v>1060</v>
      </c>
    </row>
    <row r="161" spans="1:4" x14ac:dyDescent="0.25">
      <c r="A161" s="60">
        <v>1148</v>
      </c>
      <c r="B161">
        <f>INDEX(Table1[[Store ID ]],MATCH('Trends and Patterns (&lt; Large)'!A161,Table1[Store_Area],0))</f>
        <v>200</v>
      </c>
      <c r="C161" s="1">
        <f>VLOOKUP(B161,Table1[[#All],[Store ID ]:[Store_Sales]],5,FALSE)</f>
        <v>49760</v>
      </c>
      <c r="D161" s="2">
        <f>VLOOKUP(B161,Table1[[#All],[Store ID ]:[Daily_Customer_Count]],4,FALSE)</f>
        <v>940</v>
      </c>
    </row>
    <row r="162" spans="1:4" x14ac:dyDescent="0.25">
      <c r="A162" s="60">
        <v>1468</v>
      </c>
      <c r="B162">
        <f>INDEX(Table1[[Store ID ]],MATCH('Trends and Patterns (&lt; Large)'!A162,Table1[Store_Area],0))</f>
        <v>74</v>
      </c>
      <c r="C162" s="1">
        <f>VLOOKUP(B162,Table1[[#All],[Store ID ]:[Store_Sales]],5,FALSE)</f>
        <v>71780</v>
      </c>
      <c r="D162" s="2">
        <f>VLOOKUP(B162,Table1[[#All],[Store ID ]:[Daily_Customer_Count]],4,FALSE)</f>
        <v>700</v>
      </c>
    </row>
    <row r="163" spans="1:4" x14ac:dyDescent="0.25">
      <c r="A163" s="60">
        <v>1310</v>
      </c>
      <c r="B163">
        <f>INDEX(Table1[[Store ID ]],MATCH('Trends and Patterns (&lt; Large)'!A163,Table1[Store_Area],0))</f>
        <v>64</v>
      </c>
      <c r="C163" s="1">
        <f>VLOOKUP(B163,Table1[[#All],[Store ID ]:[Store_Sales]],5,FALSE)</f>
        <v>65920</v>
      </c>
      <c r="D163" s="2">
        <f>VLOOKUP(B163,Table1[[#All],[Store ID ]:[Daily_Customer_Count]],4,FALSE)</f>
        <v>860</v>
      </c>
    </row>
    <row r="164" spans="1:4" x14ac:dyDescent="0.25">
      <c r="A164" s="60">
        <v>1321</v>
      </c>
      <c r="B164">
        <f>INDEX(Table1[[Store ID ]],MATCH('Trends and Patterns (&lt; Large)'!A164,Table1[Store_Area],0))</f>
        <v>203</v>
      </c>
      <c r="C164" s="1">
        <f>VLOOKUP(B164,Table1[[#All],[Store ID ]:[Store_Sales]],5,FALSE)</f>
        <v>68890</v>
      </c>
      <c r="D164" s="2">
        <f>VLOOKUP(B164,Table1[[#All],[Store ID ]:[Daily_Customer_Count]],4,FALSE)</f>
        <v>770</v>
      </c>
    </row>
    <row r="165" spans="1:4" x14ac:dyDescent="0.25">
      <c r="A165" s="60">
        <v>992</v>
      </c>
      <c r="B165">
        <f>INDEX(Table1[[Store ID ]],MATCH('Trends and Patterns (&lt; Large)'!A165,Table1[Store_Area],0))</f>
        <v>204</v>
      </c>
      <c r="C165" s="1">
        <f>VLOOKUP(B165,Table1[[#All],[Store ID ]:[Store_Sales]],5,FALSE)</f>
        <v>34180</v>
      </c>
      <c r="D165" s="2">
        <f>VLOOKUP(B165,Table1[[#All],[Store ID ]:[Daily_Customer_Count]],4,FALSE)</f>
        <v>900</v>
      </c>
    </row>
    <row r="166" spans="1:4" x14ac:dyDescent="0.25">
      <c r="A166" s="60">
        <v>1540</v>
      </c>
      <c r="B166">
        <f>INDEX(Table1[[Store ID ]],MATCH('Trends and Patterns (&lt; Large)'!A166,Table1[Store_Area],0))</f>
        <v>205</v>
      </c>
      <c r="C166" s="1">
        <f>VLOOKUP(B166,Table1[[#All],[Store ID ]:[Store_Sales]],5,FALSE)</f>
        <v>58260</v>
      </c>
      <c r="D166" s="2">
        <f>VLOOKUP(B166,Table1[[#All],[Store ID ]:[Daily_Customer_Count]],4,FALSE)</f>
        <v>1020</v>
      </c>
    </row>
    <row r="167" spans="1:4" x14ac:dyDescent="0.25">
      <c r="A167" s="60">
        <v>1526</v>
      </c>
      <c r="B167">
        <f>INDEX(Table1[[Store ID ]],MATCH('Trends and Patterns (&lt; Large)'!A167,Table1[Store_Area],0))</f>
        <v>207</v>
      </c>
      <c r="C167" s="1">
        <f>VLOOKUP(B167,Table1[[#All],[Store ID ]:[Store_Sales]],5,FALSE)</f>
        <v>49070</v>
      </c>
      <c r="D167" s="2">
        <f>VLOOKUP(B167,Table1[[#All],[Store ID ]:[Daily_Customer_Count]],4,FALSE)</f>
        <v>660</v>
      </c>
    </row>
    <row r="168" spans="1:4" x14ac:dyDescent="0.25">
      <c r="A168" s="60">
        <v>1406</v>
      </c>
      <c r="B168">
        <f>INDEX(Table1[[Store ID ]],MATCH('Trends and Patterns (&lt; Large)'!A168,Table1[Store_Area],0))</f>
        <v>208</v>
      </c>
      <c r="C168" s="1">
        <f>VLOOKUP(B168,Table1[[#All],[Store ID ]:[Store_Sales]],5,FALSE)</f>
        <v>61660</v>
      </c>
      <c r="D168" s="2">
        <f>VLOOKUP(B168,Table1[[#All],[Store ID ]:[Daily_Customer_Count]],4,FALSE)</f>
        <v>480</v>
      </c>
    </row>
    <row r="169" spans="1:4" x14ac:dyDescent="0.25">
      <c r="A169" s="60">
        <v>1703</v>
      </c>
      <c r="B169">
        <f>INDEX(Table1[[Store ID ]],MATCH('Trends and Patterns (&lt; Large)'!A169,Table1[Store_Area],0))</f>
        <v>18</v>
      </c>
      <c r="C169" s="1">
        <f>VLOOKUP(B169,Table1[[#All],[Store ID ]:[Store_Sales]],5,FALSE)</f>
        <v>38170</v>
      </c>
      <c r="D169" s="2">
        <f>VLOOKUP(B169,Table1[[#All],[Store ID ]:[Daily_Customer_Count]],4,FALSE)</f>
        <v>670</v>
      </c>
    </row>
    <row r="170" spans="1:4" x14ac:dyDescent="0.25">
      <c r="A170" s="60">
        <v>1575</v>
      </c>
      <c r="B170">
        <f>INDEX(Table1[[Store ID ]],MATCH('Trends and Patterns (&lt; Large)'!A170,Table1[Store_Area],0))</f>
        <v>210</v>
      </c>
      <c r="C170" s="1">
        <f>VLOOKUP(B170,Table1[[#All],[Store ID ]:[Store_Sales]],5,FALSE)</f>
        <v>52270</v>
      </c>
      <c r="D170" s="2">
        <f>VLOOKUP(B170,Table1[[#All],[Store ID ]:[Daily_Customer_Count]],4,FALSE)</f>
        <v>690</v>
      </c>
    </row>
    <row r="171" spans="1:4" x14ac:dyDescent="0.25">
      <c r="A171" s="60">
        <v>1309</v>
      </c>
      <c r="B171">
        <f>INDEX(Table1[[Store ID ]],MATCH('Trends and Patterns (&lt; Large)'!A171,Table1[Store_Area],0))</f>
        <v>105</v>
      </c>
      <c r="C171" s="1">
        <f>VLOOKUP(B171,Table1[[#All],[Store ID ]:[Store_Sales]],5,FALSE)</f>
        <v>50950</v>
      </c>
      <c r="D171" s="2">
        <f>VLOOKUP(B171,Table1[[#All],[Store ID ]:[Daily_Customer_Count]],4,FALSE)</f>
        <v>1000</v>
      </c>
    </row>
    <row r="172" spans="1:4" x14ac:dyDescent="0.25">
      <c r="A172" s="60">
        <v>1488</v>
      </c>
      <c r="B172">
        <f>INDEX(Table1[[Store ID ]],MATCH('Trends and Patterns (&lt; Large)'!A172,Table1[Store_Area],0))</f>
        <v>212</v>
      </c>
      <c r="C172" s="1">
        <f>VLOOKUP(B172,Table1[[#All],[Store ID ]:[Store_Sales]],5,FALSE)</f>
        <v>70810</v>
      </c>
      <c r="D172" s="2">
        <f>VLOOKUP(B172,Table1[[#All],[Store ID ]:[Daily_Customer_Count]],4,FALSE)</f>
        <v>1030</v>
      </c>
    </row>
    <row r="173" spans="1:4" x14ac:dyDescent="0.25">
      <c r="A173" s="60">
        <v>1658</v>
      </c>
      <c r="B173">
        <f>INDEX(Table1[[Store ID ]],MATCH('Trends and Patterns (&lt; Large)'!A173,Table1[Store_Area],0))</f>
        <v>213</v>
      </c>
      <c r="C173" s="1">
        <f>VLOOKUP(B173,Table1[[#All],[Store ID ]:[Store_Sales]],5,FALSE)</f>
        <v>71530</v>
      </c>
      <c r="D173" s="2">
        <f>VLOOKUP(B173,Table1[[#All],[Store ID ]:[Daily_Customer_Count]],4,FALSE)</f>
        <v>370</v>
      </c>
    </row>
    <row r="174" spans="1:4" x14ac:dyDescent="0.25">
      <c r="A174" s="60">
        <v>1458</v>
      </c>
      <c r="B174">
        <f>INDEX(Table1[[Store ID ]],MATCH('Trends and Patterns (&lt; Large)'!A174,Table1[Store_Area],0))</f>
        <v>22</v>
      </c>
      <c r="C174" s="1">
        <f>VLOOKUP(B174,Table1[[#All],[Store ID ]:[Store_Sales]],5,FALSE)</f>
        <v>68890</v>
      </c>
      <c r="D174" s="2">
        <f>VLOOKUP(B174,Table1[[#All],[Store ID ]:[Daily_Customer_Count]],4,FALSE)</f>
        <v>690</v>
      </c>
    </row>
    <row r="175" spans="1:4" x14ac:dyDescent="0.25">
      <c r="A175" s="60">
        <v>1604</v>
      </c>
      <c r="B175">
        <f>INDEX(Table1[[Store ID ]],MATCH('Trends and Patterns (&lt; Large)'!A175,Table1[Store_Area],0))</f>
        <v>216</v>
      </c>
      <c r="C175" s="1">
        <f>VLOOKUP(B175,Table1[[#All],[Store ID ]:[Store_Sales]],5,FALSE)</f>
        <v>33730</v>
      </c>
      <c r="D175" s="2">
        <f>VLOOKUP(B175,Table1[[#All],[Store ID ]:[Daily_Customer_Count]],4,FALSE)</f>
        <v>370</v>
      </c>
    </row>
    <row r="176" spans="1:4" x14ac:dyDescent="0.25">
      <c r="A176" s="60">
        <v>1575</v>
      </c>
      <c r="B176">
        <f>INDEX(Table1[[Store ID ]],MATCH('Trends and Patterns (&lt; Large)'!A176,Table1[Store_Area],0))</f>
        <v>210</v>
      </c>
      <c r="C176" s="1">
        <f>VLOOKUP(B176,Table1[[#All],[Store ID ]:[Store_Sales]],5,FALSE)</f>
        <v>52270</v>
      </c>
      <c r="D176" s="2">
        <f>VLOOKUP(B176,Table1[[#All],[Store ID ]:[Daily_Customer_Count]],4,FALSE)</f>
        <v>690</v>
      </c>
    </row>
    <row r="177" spans="1:4" x14ac:dyDescent="0.25">
      <c r="A177" s="60">
        <v>1525</v>
      </c>
      <c r="B177">
        <f>INDEX(Table1[[Store ID ]],MATCH('Trends and Patterns (&lt; Large)'!A177,Table1[Store_Area],0))</f>
        <v>122</v>
      </c>
      <c r="C177" s="1">
        <f>VLOOKUP(B177,Table1[[#All],[Store ID ]:[Store_Sales]],5,FALSE)</f>
        <v>32770</v>
      </c>
      <c r="D177" s="2">
        <f>VLOOKUP(B177,Table1[[#All],[Store ID ]:[Daily_Customer_Count]],4,FALSE)</f>
        <v>900</v>
      </c>
    </row>
    <row r="178" spans="1:4" x14ac:dyDescent="0.25">
      <c r="A178" s="60">
        <v>1451</v>
      </c>
      <c r="B178">
        <f>INDEX(Table1[[Store ID ]],MATCH('Trends and Patterns (&lt; Large)'!A178,Table1[Store_Area],0))</f>
        <v>4</v>
      </c>
      <c r="C178" s="1">
        <f>VLOOKUP(B178,Table1[[#All],[Store ID ]:[Store_Sales]],5,FALSE)</f>
        <v>53730</v>
      </c>
      <c r="D178" s="2">
        <f>VLOOKUP(B178,Table1[[#All],[Store ID ]:[Daily_Customer_Count]],4,FALSE)</f>
        <v>620</v>
      </c>
    </row>
    <row r="179" spans="1:4" x14ac:dyDescent="0.25">
      <c r="A179" s="60">
        <v>1390</v>
      </c>
      <c r="B179">
        <f>INDEX(Table1[[Store ID ]],MATCH('Trends and Patterns (&lt; Large)'!A179,Table1[Store_Area],0))</f>
        <v>28</v>
      </c>
      <c r="C179" s="1">
        <f>VLOOKUP(B179,Table1[[#All],[Store ID ]:[Store_Sales]],5,FALSE)</f>
        <v>60530</v>
      </c>
      <c r="D179" s="2">
        <f>VLOOKUP(B179,Table1[[#All],[Store ID ]:[Daily_Customer_Count]],4,FALSE)</f>
        <v>980</v>
      </c>
    </row>
    <row r="180" spans="1:4" x14ac:dyDescent="0.25">
      <c r="A180" s="60">
        <v>1442</v>
      </c>
      <c r="B180">
        <f>INDEX(Table1[[Store ID ]],MATCH('Trends and Patterns (&lt; Large)'!A180,Table1[Store_Area],0))</f>
        <v>6</v>
      </c>
      <c r="C180" s="1">
        <f>VLOOKUP(B180,Table1[[#All],[Store ID ]:[Store_Sales]],5,FALSE)</f>
        <v>45260</v>
      </c>
      <c r="D180" s="2">
        <f>VLOOKUP(B180,Table1[[#All],[Store ID ]:[Daily_Customer_Count]],4,FALSE)</f>
        <v>760</v>
      </c>
    </row>
    <row r="181" spans="1:4" x14ac:dyDescent="0.25">
      <c r="A181" s="60">
        <v>1620</v>
      </c>
      <c r="B181">
        <f>INDEX(Table1[[Store ID ]],MATCH('Trends and Patterns (&lt; Large)'!A181,Table1[Store_Area],0))</f>
        <v>222</v>
      </c>
      <c r="C181" s="1">
        <f>VLOOKUP(B181,Table1[[#All],[Store ID ]:[Store_Sales]],5,FALSE)</f>
        <v>33740</v>
      </c>
      <c r="D181" s="2">
        <f>VLOOKUP(B181,Table1[[#All],[Store ID ]:[Daily_Customer_Count]],4,FALSE)</f>
        <v>550</v>
      </c>
    </row>
    <row r="182" spans="1:4" x14ac:dyDescent="0.25">
      <c r="A182" s="60">
        <v>1251</v>
      </c>
      <c r="B182">
        <f>INDEX(Table1[[Store ID ]],MATCH('Trends and Patterns (&lt; Large)'!A182,Table1[Store_Area],0))</f>
        <v>223</v>
      </c>
      <c r="C182" s="1">
        <f>VLOOKUP(B182,Table1[[#All],[Store ID ]:[Store_Sales]],5,FALSE)</f>
        <v>63830</v>
      </c>
      <c r="D182" s="2">
        <f>VLOOKUP(B182,Table1[[#All],[Store ID ]:[Daily_Customer_Count]],4,FALSE)</f>
        <v>380</v>
      </c>
    </row>
    <row r="183" spans="1:4" x14ac:dyDescent="0.25">
      <c r="A183" s="60">
        <v>1318</v>
      </c>
      <c r="B183">
        <f>INDEX(Table1[[Store ID ]],MATCH('Trends and Patterns (&lt; Large)'!A183,Table1[Store_Area],0))</f>
        <v>70</v>
      </c>
      <c r="C183" s="1">
        <f>VLOOKUP(B183,Table1[[#All],[Store ID ]:[Store_Sales]],5,FALSE)</f>
        <v>42430</v>
      </c>
      <c r="D183" s="2">
        <f>VLOOKUP(B183,Table1[[#All],[Store ID ]:[Daily_Customer_Count]],4,FALSE)</f>
        <v>710</v>
      </c>
    </row>
    <row r="184" spans="1:4" x14ac:dyDescent="0.25">
      <c r="A184" s="60">
        <v>1647</v>
      </c>
      <c r="B184">
        <f>INDEX(Table1[[Store ID ]],MATCH('Trends and Patterns (&lt; Large)'!A184,Table1[Store_Area],0))</f>
        <v>225</v>
      </c>
      <c r="C184" s="1">
        <f>VLOOKUP(B184,Table1[[#All],[Store ID ]:[Store_Sales]],5,FALSE)</f>
        <v>70020</v>
      </c>
      <c r="D184" s="2">
        <f>VLOOKUP(B184,Table1[[#All],[Store ID ]:[Daily_Customer_Count]],4,FALSE)</f>
        <v>800</v>
      </c>
    </row>
    <row r="185" spans="1:4" x14ac:dyDescent="0.25">
      <c r="A185" s="60">
        <v>1699</v>
      </c>
      <c r="B185">
        <f>INDEX(Table1[[Store ID ]],MATCH('Trends and Patterns (&lt; Large)'!A185,Table1[Store_Area],0))</f>
        <v>228</v>
      </c>
      <c r="C185" s="1">
        <f>VLOOKUP(B185,Table1[[#All],[Store ID ]:[Store_Sales]],5,FALSE)</f>
        <v>81870</v>
      </c>
      <c r="D185" s="2">
        <f>VLOOKUP(B185,Table1[[#All],[Store ID ]:[Daily_Customer_Count]],4,FALSE)</f>
        <v>1080</v>
      </c>
    </row>
    <row r="186" spans="1:4" x14ac:dyDescent="0.25">
      <c r="A186" s="60">
        <v>1325</v>
      </c>
      <c r="B186">
        <f>INDEX(Table1[[Store ID ]],MATCH('Trends and Patterns (&lt; Large)'!A186,Table1[Store_Area],0))</f>
        <v>229</v>
      </c>
      <c r="C186" s="1">
        <f>VLOOKUP(B186,Table1[[#All],[Store ID ]:[Store_Sales]],5,FALSE)</f>
        <v>73860</v>
      </c>
      <c r="D186" s="2">
        <f>VLOOKUP(B186,Table1[[#All],[Store ID ]:[Daily_Customer_Count]],4,FALSE)</f>
        <v>540</v>
      </c>
    </row>
    <row r="187" spans="1:4" x14ac:dyDescent="0.25">
      <c r="A187" s="60">
        <v>1350</v>
      </c>
      <c r="B187">
        <f>INDEX(Table1[[Store ID ]],MATCH('Trends and Patterns (&lt; Large)'!A187,Table1[Store_Area],0))</f>
        <v>230</v>
      </c>
      <c r="C187" s="1">
        <f>VLOOKUP(B187,Table1[[#All],[Store ID ]:[Store_Sales]],5,FALSE)</f>
        <v>77120</v>
      </c>
      <c r="D187" s="2">
        <f>VLOOKUP(B187,Table1[[#All],[Store ID ]:[Daily_Customer_Count]],4,FALSE)</f>
        <v>880</v>
      </c>
    </row>
    <row r="188" spans="1:4" x14ac:dyDescent="0.25">
      <c r="A188" s="60">
        <v>1347</v>
      </c>
      <c r="B188">
        <f>INDEX(Table1[[Store ID ]],MATCH('Trends and Patterns (&lt; Large)'!A188,Table1[Store_Area],0))</f>
        <v>231</v>
      </c>
      <c r="C188" s="1">
        <f>VLOOKUP(B188,Table1[[#All],[Store ID ]:[Store_Sales]],5,FALSE)</f>
        <v>72350</v>
      </c>
      <c r="D188" s="2">
        <f>VLOOKUP(B188,Table1[[#All],[Store ID ]:[Daily_Customer_Count]],4,FALSE)</f>
        <v>120</v>
      </c>
    </row>
    <row r="189" spans="1:4" x14ac:dyDescent="0.25">
      <c r="A189" s="60">
        <v>1397</v>
      </c>
      <c r="B189">
        <f>INDEX(Table1[[Store ID ]],MATCH('Trends and Patterns (&lt; Large)'!A189,Table1[Store_Area],0))</f>
        <v>232</v>
      </c>
      <c r="C189" s="1">
        <f>VLOOKUP(B189,Table1[[#All],[Store ID ]:[Store_Sales]],5,FALSE)</f>
        <v>49160</v>
      </c>
      <c r="D189" s="2">
        <f>VLOOKUP(B189,Table1[[#All],[Store ID ]:[Daily_Customer_Count]],4,FALSE)</f>
        <v>1410</v>
      </c>
    </row>
    <row r="190" spans="1:4" x14ac:dyDescent="0.25">
      <c r="A190" s="60">
        <v>1245</v>
      </c>
      <c r="B190">
        <f>INDEX(Table1[[Store ID ]],MATCH('Trends and Patterns (&lt; Large)'!A190,Table1[Store_Area],0))</f>
        <v>233</v>
      </c>
      <c r="C190" s="1">
        <f>VLOOKUP(B190,Table1[[#All],[Store ID ]:[Store_Sales]],5,FALSE)</f>
        <v>45650</v>
      </c>
      <c r="D190" s="2">
        <f>VLOOKUP(B190,Table1[[#All],[Store ID ]:[Daily_Customer_Count]],4,FALSE)</f>
        <v>570</v>
      </c>
    </row>
    <row r="191" spans="1:4" x14ac:dyDescent="0.25">
      <c r="A191" s="60">
        <v>1366</v>
      </c>
      <c r="B191">
        <f>INDEX(Table1[[Store ID ]],MATCH('Trends and Patterns (&lt; Large)'!A191,Table1[Store_Area],0))</f>
        <v>234</v>
      </c>
      <c r="C191" s="1">
        <f>VLOOKUP(B191,Table1[[#All],[Store ID ]:[Store_Sales]],5,FALSE)</f>
        <v>52780</v>
      </c>
      <c r="D191" s="2">
        <f>VLOOKUP(B191,Table1[[#All],[Store ID ]:[Daily_Customer_Count]],4,FALSE)</f>
        <v>940</v>
      </c>
    </row>
    <row r="192" spans="1:4" x14ac:dyDescent="0.25">
      <c r="A192" s="60">
        <v>1378</v>
      </c>
      <c r="B192">
        <f>INDEX(Table1[[Store ID ]],MATCH('Trends and Patterns (&lt; Large)'!A192,Table1[Store_Area],0))</f>
        <v>235</v>
      </c>
      <c r="C192" s="1">
        <f>VLOOKUP(B192,Table1[[#All],[Store ID ]:[Store_Sales]],5,FALSE)</f>
        <v>90960</v>
      </c>
      <c r="D192" s="2">
        <f>VLOOKUP(B192,Table1[[#All],[Store ID ]:[Daily_Customer_Count]],4,FALSE)</f>
        <v>760</v>
      </c>
    </row>
    <row r="193" spans="1:4" x14ac:dyDescent="0.25">
      <c r="A193" s="60">
        <v>1184</v>
      </c>
      <c r="B193">
        <f>INDEX(Table1[[Store ID ]],MATCH('Trends and Patterns (&lt; Large)'!A193,Table1[Store_Area],0))</f>
        <v>237</v>
      </c>
      <c r="C193" s="1">
        <f>VLOOKUP(B193,Table1[[#All],[Store ID ]:[Store_Sales]],5,FALSE)</f>
        <v>47230</v>
      </c>
      <c r="D193" s="2">
        <f>VLOOKUP(B193,Table1[[#All],[Store ID ]:[Daily_Customer_Count]],4,FALSE)</f>
        <v>670</v>
      </c>
    </row>
    <row r="194" spans="1:4" x14ac:dyDescent="0.25">
      <c r="A194" s="60">
        <v>1257</v>
      </c>
      <c r="B194">
        <f>INDEX(Table1[[Store ID ]],MATCH('Trends and Patterns (&lt; Large)'!A194,Table1[Store_Area],0))</f>
        <v>238</v>
      </c>
      <c r="C194" s="1">
        <f>VLOOKUP(B194,Table1[[#All],[Store ID ]:[Store_Sales]],5,FALSE)</f>
        <v>83250</v>
      </c>
      <c r="D194" s="2">
        <f>VLOOKUP(B194,Table1[[#All],[Store ID ]:[Daily_Customer_Count]],4,FALSE)</f>
        <v>950</v>
      </c>
    </row>
    <row r="195" spans="1:4" x14ac:dyDescent="0.25">
      <c r="A195" s="60">
        <v>1329</v>
      </c>
      <c r="B195">
        <f>INDEX(Table1[[Store ID ]],MATCH('Trends and Patterns (&lt; Large)'!A195,Table1[Store_Area],0))</f>
        <v>241</v>
      </c>
      <c r="C195" s="1">
        <f>VLOOKUP(B195,Table1[[#All],[Store ID ]:[Store_Sales]],5,FALSE)</f>
        <v>68590</v>
      </c>
      <c r="D195" s="2">
        <f>VLOOKUP(B195,Table1[[#All],[Store ID ]:[Daily_Customer_Count]],4,FALSE)</f>
        <v>1150</v>
      </c>
    </row>
    <row r="196" spans="1:4" x14ac:dyDescent="0.25">
      <c r="A196" s="60">
        <v>1539</v>
      </c>
      <c r="B196">
        <f>INDEX(Table1[[Store ID ]],MATCH('Trends and Patterns (&lt; Large)'!A196,Table1[Store_Area],0))</f>
        <v>75</v>
      </c>
      <c r="C196" s="1">
        <f>VLOOKUP(B196,Table1[[#All],[Store ID ]:[Store_Sales]],5,FALSE)</f>
        <v>84840</v>
      </c>
      <c r="D196" s="2">
        <f>VLOOKUP(B196,Table1[[#All],[Store ID ]:[Daily_Customer_Count]],4,FALSE)</f>
        <v>650</v>
      </c>
    </row>
    <row r="197" spans="1:4" x14ac:dyDescent="0.25">
      <c r="A197" s="60">
        <v>1557</v>
      </c>
      <c r="B197">
        <f>INDEX(Table1[[Store ID ]],MATCH('Trends and Patterns (&lt; Large)'!A197,Table1[Store_Area],0))</f>
        <v>243</v>
      </c>
      <c r="C197" s="1">
        <f>VLOOKUP(B197,Table1[[#All],[Store ID ]:[Store_Sales]],5,FALSE)</f>
        <v>69940</v>
      </c>
      <c r="D197" s="2">
        <f>VLOOKUP(B197,Table1[[#All],[Store ID ]:[Daily_Customer_Count]],4,FALSE)</f>
        <v>370</v>
      </c>
    </row>
    <row r="198" spans="1:4" x14ac:dyDescent="0.25">
      <c r="A198" s="60">
        <v>1185</v>
      </c>
      <c r="B198">
        <f>INDEX(Table1[[Store ID ]],MATCH('Trends and Patterns (&lt; Large)'!A198,Table1[Store_Area],0))</f>
        <v>245</v>
      </c>
      <c r="C198" s="1">
        <f>VLOOKUP(B198,Table1[[#All],[Store ID ]:[Store_Sales]],5,FALSE)</f>
        <v>89310</v>
      </c>
      <c r="D198" s="2">
        <f>VLOOKUP(B198,Table1[[#All],[Store ID ]:[Daily_Customer_Count]],4,FALSE)</f>
        <v>1150</v>
      </c>
    </row>
    <row r="199" spans="1:4" x14ac:dyDescent="0.25">
      <c r="A199" s="60">
        <v>1657</v>
      </c>
      <c r="B199">
        <f>INDEX(Table1[[Store ID ]],MATCH('Trends and Patterns (&lt; Large)'!A199,Table1[Store_Area],0))</f>
        <v>246</v>
      </c>
      <c r="C199" s="1">
        <f>VLOOKUP(B199,Table1[[#All],[Store ID ]:[Store_Sales]],5,FALSE)</f>
        <v>58540</v>
      </c>
      <c r="D199" s="2">
        <f>VLOOKUP(B199,Table1[[#All],[Store ID ]:[Daily_Customer_Count]],4,FALSE)</f>
        <v>1070</v>
      </c>
    </row>
    <row r="200" spans="1:4" x14ac:dyDescent="0.25">
      <c r="A200" s="60">
        <v>1294</v>
      </c>
      <c r="B200">
        <f>INDEX(Table1[[Store ID ]],MATCH('Trends and Patterns (&lt; Large)'!A200,Table1[Store_Area],0))</f>
        <v>247</v>
      </c>
      <c r="C200" s="1">
        <f>VLOOKUP(B200,Table1[[#All],[Store ID ]:[Store_Sales]],5,FALSE)</f>
        <v>78130</v>
      </c>
      <c r="D200" s="2">
        <f>VLOOKUP(B200,Table1[[#All],[Store ID ]:[Daily_Customer_Count]],4,FALSE)</f>
        <v>790</v>
      </c>
    </row>
    <row r="201" spans="1:4" x14ac:dyDescent="0.25">
      <c r="A201" s="60">
        <v>1296</v>
      </c>
      <c r="B201">
        <f>INDEX(Table1[[Store ID ]],MATCH('Trends and Patterns (&lt; Large)'!A201,Table1[Store_Area],0))</f>
        <v>248</v>
      </c>
      <c r="C201" s="1">
        <f>VLOOKUP(B201,Table1[[#All],[Store ID ]:[Store_Sales]],5,FALSE)</f>
        <v>92300</v>
      </c>
      <c r="D201" s="2">
        <f>VLOOKUP(B201,Table1[[#All],[Store ID ]:[Daily_Customer_Count]],4,FALSE)</f>
        <v>1070</v>
      </c>
    </row>
    <row r="202" spans="1:4" x14ac:dyDescent="0.25">
      <c r="A202" s="60">
        <v>1733</v>
      </c>
      <c r="B202">
        <f>INDEX(Table1[[Store ID ]],MATCH('Trends and Patterns (&lt; Large)'!A202,Table1[Store_Area],0))</f>
        <v>249</v>
      </c>
      <c r="C202" s="1">
        <f>VLOOKUP(B202,Table1[[#All],[Store ID ]:[Store_Sales]],5,FALSE)</f>
        <v>56170</v>
      </c>
      <c r="D202" s="2">
        <f>VLOOKUP(B202,Table1[[#All],[Store ID ]:[Daily_Customer_Count]],4,FALSE)</f>
        <v>730</v>
      </c>
    </row>
    <row r="203" spans="1:4" x14ac:dyDescent="0.25">
      <c r="A203" s="60">
        <v>1641</v>
      </c>
      <c r="B203">
        <f>INDEX(Table1[[Store ID ]],MATCH('Trends and Patterns (&lt; Large)'!A203,Table1[Store_Area],0))</f>
        <v>250</v>
      </c>
      <c r="C203" s="1">
        <f>VLOOKUP(B203,Table1[[#All],[Store ID ]:[Store_Sales]],5,FALSE)</f>
        <v>46050</v>
      </c>
      <c r="D203" s="2">
        <f>VLOOKUP(B203,Table1[[#All],[Store ID ]:[Daily_Customer_Count]],4,FALSE)</f>
        <v>620</v>
      </c>
    </row>
    <row r="204" spans="1:4" x14ac:dyDescent="0.25">
      <c r="A204" s="60">
        <v>1373</v>
      </c>
      <c r="B204">
        <f>INDEX(Table1[[Store ID ]],MATCH('Trends and Patterns (&lt; Large)'!A204,Table1[Store_Area],0))</f>
        <v>251</v>
      </c>
      <c r="C204" s="1">
        <f>VLOOKUP(B204,Table1[[#All],[Store ID ]:[Store_Sales]],5,FALSE)</f>
        <v>43390</v>
      </c>
      <c r="D204" s="2">
        <f>VLOOKUP(B204,Table1[[#All],[Store ID ]:[Daily_Customer_Count]],4,FALSE)</f>
        <v>530</v>
      </c>
    </row>
    <row r="205" spans="1:4" x14ac:dyDescent="0.25">
      <c r="A205" s="60">
        <v>1550</v>
      </c>
      <c r="B205">
        <f>INDEX(Table1[[Store ID ]],MATCH('Trends and Patterns (&lt; Large)'!A205,Table1[Store_Area],0))</f>
        <v>252</v>
      </c>
      <c r="C205" s="1">
        <f>VLOOKUP(B205,Table1[[#All],[Store ID ]:[Store_Sales]],5,FALSE)</f>
        <v>61750</v>
      </c>
      <c r="D205" s="2">
        <f>VLOOKUP(B205,Table1[[#All],[Store ID ]:[Daily_Customer_Count]],4,FALSE)</f>
        <v>700</v>
      </c>
    </row>
    <row r="206" spans="1:4" x14ac:dyDescent="0.25">
      <c r="A206" s="60">
        <v>1583</v>
      </c>
      <c r="B206">
        <f>INDEX(Table1[[Store ID ]],MATCH('Trends and Patterns (&lt; Large)'!A206,Table1[Store_Area],0))</f>
        <v>253</v>
      </c>
      <c r="C206" s="1">
        <f>VLOOKUP(B206,Table1[[#All],[Store ID ]:[Store_Sales]],5,FALSE)</f>
        <v>21830</v>
      </c>
      <c r="D206" s="2">
        <f>VLOOKUP(B206,Table1[[#All],[Store ID ]:[Daily_Customer_Count]],4,FALSE)</f>
        <v>680</v>
      </c>
    </row>
    <row r="207" spans="1:4" x14ac:dyDescent="0.25">
      <c r="A207" s="60">
        <v>1428</v>
      </c>
      <c r="B207">
        <f>INDEX(Table1[[Store ID ]],MATCH('Trends and Patterns (&lt; Large)'!A207,Table1[Store_Area],0))</f>
        <v>254</v>
      </c>
      <c r="C207" s="1">
        <f>VLOOKUP(B207,Table1[[#All],[Store ID ]:[Store_Sales]],5,FALSE)</f>
        <v>39800</v>
      </c>
      <c r="D207" s="2">
        <f>VLOOKUP(B207,Table1[[#All],[Store ID ]:[Daily_Customer_Count]],4,FALSE)</f>
        <v>1060</v>
      </c>
    </row>
    <row r="208" spans="1:4" x14ac:dyDescent="0.25">
      <c r="A208" s="60">
        <v>1604</v>
      </c>
      <c r="B208">
        <f>INDEX(Table1[[Store ID ]],MATCH('Trends and Patterns (&lt; Large)'!A208,Table1[Store_Area],0))</f>
        <v>216</v>
      </c>
      <c r="C208" s="1">
        <f>VLOOKUP(B208,Table1[[#All],[Store ID ]:[Store_Sales]],5,FALSE)</f>
        <v>33730</v>
      </c>
      <c r="D208" s="2">
        <f>VLOOKUP(B208,Table1[[#All],[Store ID ]:[Daily_Customer_Count]],4,FALSE)</f>
        <v>370</v>
      </c>
    </row>
    <row r="209" spans="1:4" x14ac:dyDescent="0.25">
      <c r="A209" s="60">
        <v>1439</v>
      </c>
      <c r="B209">
        <f>INDEX(Table1[[Store ID ]],MATCH('Trends and Patterns (&lt; Large)'!A209,Table1[Store_Area],0))</f>
        <v>31</v>
      </c>
      <c r="C209" s="1">
        <f>VLOOKUP(B209,Table1[[#All],[Store ID ]:[Store_Sales]],5,FALSE)</f>
        <v>80140</v>
      </c>
      <c r="D209" s="2">
        <f>VLOOKUP(B209,Table1[[#All],[Store ID ]:[Daily_Customer_Count]],4,FALSE)</f>
        <v>990</v>
      </c>
    </row>
    <row r="210" spans="1:4" x14ac:dyDescent="0.25">
      <c r="A210" s="60">
        <v>1648</v>
      </c>
      <c r="B210">
        <f>INDEX(Table1[[Store ID ]],MATCH('Trends and Patterns (&lt; Large)'!A210,Table1[Store_Area],0))</f>
        <v>257</v>
      </c>
      <c r="C210" s="1">
        <f>VLOOKUP(B210,Table1[[#All],[Store ID ]:[Store_Sales]],5,FALSE)</f>
        <v>82930</v>
      </c>
      <c r="D210" s="2">
        <f>VLOOKUP(B210,Table1[[#All],[Store ID ]:[Daily_Customer_Count]],4,FALSE)</f>
        <v>910</v>
      </c>
    </row>
    <row r="211" spans="1:4" x14ac:dyDescent="0.25">
      <c r="A211" s="60">
        <v>1025</v>
      </c>
      <c r="B211">
        <f>INDEX(Table1[[Store ID ]],MATCH('Trends and Patterns (&lt; Large)'!A211,Table1[Store_Area],0))</f>
        <v>258</v>
      </c>
      <c r="C211" s="1">
        <f>VLOOKUP(B211,Table1[[#All],[Store ID ]:[Store_Sales]],5,FALSE)</f>
        <v>63720</v>
      </c>
      <c r="D211" s="2">
        <f>VLOOKUP(B211,Table1[[#All],[Store ID ]:[Daily_Customer_Count]],4,FALSE)</f>
        <v>760</v>
      </c>
    </row>
    <row r="212" spans="1:4" x14ac:dyDescent="0.25">
      <c r="A212" s="60">
        <v>1145</v>
      </c>
      <c r="B212">
        <f>INDEX(Table1[[Store ID ]],MATCH('Trends and Patterns (&lt; Large)'!A212,Table1[Store_Area],0))</f>
        <v>260</v>
      </c>
      <c r="C212" s="1">
        <f>VLOOKUP(B212,Table1[[#All],[Store ID ]:[Store_Sales]],5,FALSE)</f>
        <v>38210</v>
      </c>
      <c r="D212" s="2">
        <f>VLOOKUP(B212,Table1[[#All],[Store ID ]:[Daily_Customer_Count]],4,FALSE)</f>
        <v>350</v>
      </c>
    </row>
    <row r="213" spans="1:4" x14ac:dyDescent="0.25">
      <c r="A213" s="60">
        <v>1174</v>
      </c>
      <c r="B213">
        <f>INDEX(Table1[[Store ID ]],MATCH('Trends and Patterns (&lt; Large)'!A213,Table1[Store_Area],0))</f>
        <v>38</v>
      </c>
      <c r="C213" s="1">
        <f>VLOOKUP(B213,Table1[[#All],[Store ID ]:[Store_Sales]],5,FALSE)</f>
        <v>62870</v>
      </c>
      <c r="D213" s="2">
        <f>VLOOKUP(B213,Table1[[#All],[Store ID ]:[Daily_Customer_Count]],4,FALSE)</f>
        <v>1080</v>
      </c>
    </row>
    <row r="214" spans="1:4" x14ac:dyDescent="0.25">
      <c r="A214" s="60">
        <v>913</v>
      </c>
      <c r="B214">
        <f>INDEX(Table1[[Store ID ]],MATCH('Trends and Patterns (&lt; Large)'!A214,Table1[Store_Area],0))</f>
        <v>262</v>
      </c>
      <c r="C214" s="1">
        <f>VLOOKUP(B214,Table1[[#All],[Store ID ]:[Store_Sales]],5,FALSE)</f>
        <v>56610</v>
      </c>
      <c r="D214" s="2">
        <f>VLOOKUP(B214,Table1[[#All],[Store ID ]:[Daily_Customer_Count]],4,FALSE)</f>
        <v>860</v>
      </c>
    </row>
    <row r="215" spans="1:4" x14ac:dyDescent="0.25">
      <c r="A215" s="60">
        <v>1199</v>
      </c>
      <c r="B215">
        <f>INDEX(Table1[[Store ID ]],MATCH('Trends and Patterns (&lt; Large)'!A215,Table1[Store_Area],0))</f>
        <v>263</v>
      </c>
      <c r="C215" s="1">
        <f>VLOOKUP(B215,Table1[[#All],[Store ID ]:[Store_Sales]],5,FALSE)</f>
        <v>73710</v>
      </c>
      <c r="D215" s="2">
        <f>VLOOKUP(B215,Table1[[#All],[Store ID ]:[Daily_Customer_Count]],4,FALSE)</f>
        <v>1020</v>
      </c>
    </row>
    <row r="216" spans="1:4" x14ac:dyDescent="0.25">
      <c r="A216" s="60">
        <v>1153</v>
      </c>
      <c r="B216">
        <f>INDEX(Table1[[Store ID ]],MATCH('Trends and Patterns (&lt; Large)'!A216,Table1[Store_Area],0))</f>
        <v>265</v>
      </c>
      <c r="C216" s="1">
        <f>VLOOKUP(B216,Table1[[#All],[Store ID ]:[Store_Sales]],5,FALSE)</f>
        <v>50440</v>
      </c>
      <c r="D216" s="2">
        <f>VLOOKUP(B216,Table1[[#All],[Store ID ]:[Daily_Customer_Count]],4,FALSE)</f>
        <v>1020</v>
      </c>
    </row>
    <row r="217" spans="1:4" x14ac:dyDescent="0.25">
      <c r="A217" s="60">
        <v>1240</v>
      </c>
      <c r="B217">
        <f>INDEX(Table1[[Store ID ]],MATCH('Trends and Patterns (&lt; Large)'!A217,Table1[Store_Area],0))</f>
        <v>266</v>
      </c>
      <c r="C217" s="1">
        <f>VLOOKUP(B217,Table1[[#All],[Store ID ]:[Store_Sales]],5,FALSE)</f>
        <v>66840</v>
      </c>
      <c r="D217" s="2">
        <f>VLOOKUP(B217,Table1[[#All],[Store ID ]:[Daily_Customer_Count]],4,FALSE)</f>
        <v>940</v>
      </c>
    </row>
    <row r="218" spans="1:4" x14ac:dyDescent="0.25">
      <c r="A218" s="60">
        <v>1381</v>
      </c>
      <c r="B218">
        <f>INDEX(Table1[[Store ID ]],MATCH('Trends and Patterns (&lt; Large)'!A218,Table1[Store_Area],0))</f>
        <v>267</v>
      </c>
      <c r="C218" s="1">
        <f>VLOOKUP(B218,Table1[[#All],[Store ID ]:[Store_Sales]],5,FALSE)</f>
        <v>50170</v>
      </c>
      <c r="D218" s="2">
        <f>VLOOKUP(B218,Table1[[#All],[Store ID ]:[Daily_Customer_Count]],4,FALSE)</f>
        <v>970</v>
      </c>
    </row>
    <row r="219" spans="1:4" x14ac:dyDescent="0.25">
      <c r="A219" s="60">
        <v>1701</v>
      </c>
      <c r="B219">
        <f>INDEX(Table1[[Store ID ]],MATCH('Trends and Patterns (&lt; Large)'!A219,Table1[Store_Area],0))</f>
        <v>268</v>
      </c>
      <c r="C219" s="1">
        <f>VLOOKUP(B219,Table1[[#All],[Store ID ]:[Store_Sales]],5,FALSE)</f>
        <v>60140</v>
      </c>
      <c r="D219" s="2">
        <f>VLOOKUP(B219,Table1[[#All],[Store ID ]:[Daily_Customer_Count]],4,FALSE)</f>
        <v>830</v>
      </c>
    </row>
    <row r="220" spans="1:4" x14ac:dyDescent="0.25">
      <c r="A220" s="60">
        <v>1206</v>
      </c>
      <c r="B220">
        <f>INDEX(Table1[[Store ID ]],MATCH('Trends and Patterns (&lt; Large)'!A220,Table1[Store_Area],0))</f>
        <v>269</v>
      </c>
      <c r="C220" s="1">
        <f>VLOOKUP(B220,Table1[[#All],[Store ID ]:[Store_Sales]],5,FALSE)</f>
        <v>37130</v>
      </c>
      <c r="D220" s="2">
        <f>VLOOKUP(B220,Table1[[#All],[Store ID ]:[Daily_Customer_Count]],4,FALSE)</f>
        <v>920</v>
      </c>
    </row>
    <row r="221" spans="1:4" x14ac:dyDescent="0.25">
      <c r="A221" s="60">
        <v>1476</v>
      </c>
      <c r="B221">
        <f>INDEX(Table1[[Store ID ]],MATCH('Trends and Patterns (&lt; Large)'!A221,Table1[Store_Area],0))</f>
        <v>270</v>
      </c>
      <c r="C221" s="1">
        <f>VLOOKUP(B221,Table1[[#All],[Store ID ]:[Store_Sales]],5,FALSE)</f>
        <v>42890</v>
      </c>
      <c r="D221" s="2">
        <f>VLOOKUP(B221,Table1[[#All],[Store ID ]:[Daily_Customer_Count]],4,FALSE)</f>
        <v>660</v>
      </c>
    </row>
    <row r="222" spans="1:4" x14ac:dyDescent="0.25">
      <c r="A222" s="60">
        <v>1189</v>
      </c>
      <c r="B222">
        <f>INDEX(Table1[[Store ID ]],MATCH('Trends and Patterns (&lt; Large)'!A222,Table1[Store_Area],0))</f>
        <v>271</v>
      </c>
      <c r="C222" s="1">
        <f>VLOOKUP(B222,Table1[[#All],[Store ID ]:[Store_Sales]],5,FALSE)</f>
        <v>26220</v>
      </c>
      <c r="D222" s="2">
        <f>VLOOKUP(B222,Table1[[#All],[Store ID ]:[Daily_Customer_Count]],4,FALSE)</f>
        <v>780</v>
      </c>
    </row>
    <row r="223" spans="1:4" x14ac:dyDescent="0.25">
      <c r="A223" s="60">
        <v>1319</v>
      </c>
      <c r="B223">
        <f>INDEX(Table1[[Store ID ]],MATCH('Trends and Patterns (&lt; Large)'!A223,Table1[Store_Area],0))</f>
        <v>273</v>
      </c>
      <c r="C223" s="1">
        <f>VLOOKUP(B223,Table1[[#All],[Store ID ]:[Store_Sales]],5,FALSE)</f>
        <v>25630</v>
      </c>
      <c r="D223" s="2">
        <f>VLOOKUP(B223,Table1[[#All],[Store ID ]:[Daily_Customer_Count]],4,FALSE)</f>
        <v>1190</v>
      </c>
    </row>
    <row r="224" spans="1:4" x14ac:dyDescent="0.25">
      <c r="A224" s="60">
        <v>1617</v>
      </c>
      <c r="B224">
        <f>INDEX(Table1[[Store ID ]],MATCH('Trends and Patterns (&lt; Large)'!A224,Table1[Store_Area],0))</f>
        <v>274</v>
      </c>
      <c r="C224" s="1">
        <f>VLOOKUP(B224,Table1[[#All],[Store ID ]:[Store_Sales]],5,FALSE)</f>
        <v>60770</v>
      </c>
      <c r="D224" s="2">
        <f>VLOOKUP(B224,Table1[[#All],[Store ID ]:[Daily_Customer_Count]],4,FALSE)</f>
        <v>490</v>
      </c>
    </row>
    <row r="225" spans="1:4" x14ac:dyDescent="0.25">
      <c r="A225" s="60">
        <v>1631</v>
      </c>
      <c r="B225">
        <f>INDEX(Table1[[Store ID ]],MATCH('Trends and Patterns (&lt; Large)'!A225,Table1[Store_Area],0))</f>
        <v>69</v>
      </c>
      <c r="C225" s="1">
        <f>VLOOKUP(B225,Table1[[#All],[Store ID ]:[Store_Sales]],5,FALSE)</f>
        <v>33430</v>
      </c>
      <c r="D225" s="2">
        <f>VLOOKUP(B225,Table1[[#All],[Store ID ]:[Daily_Customer_Count]],4,FALSE)</f>
        <v>650</v>
      </c>
    </row>
    <row r="226" spans="1:4" x14ac:dyDescent="0.25">
      <c r="A226" s="60">
        <v>1517</v>
      </c>
      <c r="B226">
        <f>INDEX(Table1[[Store ID ]],MATCH('Trends and Patterns (&lt; Large)'!A226,Table1[Store_Area],0))</f>
        <v>276</v>
      </c>
      <c r="C226" s="1">
        <f>VLOOKUP(B226,Table1[[#All],[Store ID ]:[Store_Sales]],5,FALSE)</f>
        <v>41740</v>
      </c>
      <c r="D226" s="2">
        <f>VLOOKUP(B226,Table1[[#All],[Store ID ]:[Daily_Customer_Count]],4,FALSE)</f>
        <v>1040</v>
      </c>
    </row>
    <row r="227" spans="1:4" x14ac:dyDescent="0.25">
      <c r="A227" s="60">
        <v>1572</v>
      </c>
      <c r="B227">
        <f>INDEX(Table1[[Store ID ]],MATCH('Trends and Patterns (&lt; Large)'!A227,Table1[Store_Area],0))</f>
        <v>84</v>
      </c>
      <c r="C227" s="1">
        <f>VLOOKUP(B227,Table1[[#All],[Store ID ]:[Store_Sales]],5,FALSE)</f>
        <v>42670</v>
      </c>
      <c r="D227" s="2">
        <f>VLOOKUP(B227,Table1[[#All],[Store ID ]:[Daily_Customer_Count]],4,FALSE)</f>
        <v>1410</v>
      </c>
    </row>
    <row r="228" spans="1:4" x14ac:dyDescent="0.25">
      <c r="A228" s="60">
        <v>1327</v>
      </c>
      <c r="B228">
        <f>INDEX(Table1[[Store ID ]],MATCH('Trends and Patterns (&lt; Large)'!A228,Table1[Store_Area],0))</f>
        <v>280</v>
      </c>
      <c r="C228" s="1">
        <f>VLOOKUP(B228,Table1[[#All],[Store ID ]:[Store_Sales]],5,FALSE)</f>
        <v>34020</v>
      </c>
      <c r="D228" s="2">
        <f>VLOOKUP(B228,Table1[[#All],[Store ID ]:[Daily_Customer_Count]],4,FALSE)</f>
        <v>730</v>
      </c>
    </row>
    <row r="229" spans="1:4" x14ac:dyDescent="0.25">
      <c r="A229" s="60">
        <v>1270</v>
      </c>
      <c r="B229">
        <f>INDEX(Table1[[Store ID ]],MATCH('Trends and Patterns (&lt; Large)'!A229,Table1[Store_Area],0))</f>
        <v>40</v>
      </c>
      <c r="C229" s="1">
        <f>VLOOKUP(B229,Table1[[#All],[Store ID ]:[Store_Sales]],5,FALSE)</f>
        <v>45480</v>
      </c>
      <c r="D229" s="2">
        <f>VLOOKUP(B229,Table1[[#All],[Store ID ]:[Daily_Customer_Count]],4,FALSE)</f>
        <v>10</v>
      </c>
    </row>
    <row r="230" spans="1:4" x14ac:dyDescent="0.25">
      <c r="A230" s="60">
        <v>1734</v>
      </c>
      <c r="B230">
        <f>INDEX(Table1[[Store ID ]],MATCH('Trends and Patterns (&lt; Large)'!A230,Table1[Store_Area],0))</f>
        <v>57</v>
      </c>
      <c r="C230" s="1">
        <f>VLOOKUP(B230,Table1[[#All],[Store ID ]:[Store_Sales]],5,FALSE)</f>
        <v>66210</v>
      </c>
      <c r="D230" s="2">
        <f>VLOOKUP(B230,Table1[[#All],[Store ID ]:[Daily_Customer_Count]],4,FALSE)</f>
        <v>1240</v>
      </c>
    </row>
    <row r="231" spans="1:4" x14ac:dyDescent="0.25">
      <c r="A231" s="60">
        <v>1533</v>
      </c>
      <c r="B231">
        <f>INDEX(Table1[[Store ID ]],MATCH('Trends and Patterns (&lt; Large)'!A231,Table1[Store_Area],0))</f>
        <v>283</v>
      </c>
      <c r="C231" s="1">
        <f>VLOOKUP(B231,Table1[[#All],[Store ID ]:[Store_Sales]],5,FALSE)</f>
        <v>56440</v>
      </c>
      <c r="D231" s="2">
        <f>VLOOKUP(B231,Table1[[#All],[Store ID ]:[Daily_Customer_Count]],4,FALSE)</f>
        <v>1070</v>
      </c>
    </row>
    <row r="232" spans="1:4" x14ac:dyDescent="0.25">
      <c r="A232" s="60">
        <v>1390</v>
      </c>
      <c r="B232">
        <f>INDEX(Table1[[Store ID ]],MATCH('Trends and Patterns (&lt; Large)'!A232,Table1[Store_Area],0))</f>
        <v>28</v>
      </c>
      <c r="C232" s="1">
        <f>VLOOKUP(B232,Table1[[#All],[Store ID ]:[Store_Sales]],5,FALSE)</f>
        <v>60530</v>
      </c>
      <c r="D232" s="2">
        <f>VLOOKUP(B232,Table1[[#All],[Store ID ]:[Daily_Customer_Count]],4,FALSE)</f>
        <v>980</v>
      </c>
    </row>
    <row r="233" spans="1:4" x14ac:dyDescent="0.25">
      <c r="A233" s="60">
        <v>1000</v>
      </c>
      <c r="B233">
        <f>INDEX(Table1[[Store ID ]],MATCH('Trends and Patterns (&lt; Large)'!A233,Table1[Store_Area],0))</f>
        <v>286</v>
      </c>
      <c r="C233" s="1">
        <f>VLOOKUP(B233,Table1[[#All],[Store ID ]:[Store_Sales]],5,FALSE)</f>
        <v>52520</v>
      </c>
      <c r="D233" s="2">
        <f>VLOOKUP(B233,Table1[[#All],[Store ID ]:[Daily_Customer_Count]],4,FALSE)</f>
        <v>1070</v>
      </c>
    </row>
    <row r="234" spans="1:4" x14ac:dyDescent="0.25">
      <c r="A234" s="60">
        <v>1313</v>
      </c>
      <c r="B234">
        <f>INDEX(Table1[[Store ID ]],MATCH('Trends and Patterns (&lt; Large)'!A234,Table1[Store_Area],0))</f>
        <v>287</v>
      </c>
      <c r="C234" s="1">
        <f>VLOOKUP(B234,Table1[[#All],[Store ID ]:[Store_Sales]],5,FALSE)</f>
        <v>45940</v>
      </c>
      <c r="D234" s="2">
        <f>VLOOKUP(B234,Table1[[#All],[Store ID ]:[Daily_Customer_Count]],4,FALSE)</f>
        <v>420</v>
      </c>
    </row>
    <row r="235" spans="1:4" x14ac:dyDescent="0.25">
      <c r="A235" s="60">
        <v>1494</v>
      </c>
      <c r="B235">
        <f>INDEX(Table1[[Store ID ]],MATCH('Trends and Patterns (&lt; Large)'!A235,Table1[Store_Area],0))</f>
        <v>288</v>
      </c>
      <c r="C235" s="1">
        <f>VLOOKUP(B235,Table1[[#All],[Store ID ]:[Store_Sales]],5,FALSE)</f>
        <v>38970</v>
      </c>
      <c r="D235" s="2">
        <f>VLOOKUP(B235,Table1[[#All],[Store ID ]:[Daily_Customer_Count]],4,FALSE)</f>
        <v>510</v>
      </c>
    </row>
    <row r="236" spans="1:4" x14ac:dyDescent="0.25">
      <c r="A236" s="60">
        <v>1386</v>
      </c>
      <c r="B236">
        <f>INDEX(Table1[[Store ID ]],MATCH('Trends and Patterns (&lt; Large)'!A236,Table1[Store_Area],0))</f>
        <v>289</v>
      </c>
      <c r="C236" s="1">
        <f>VLOOKUP(B236,Table1[[#All],[Store ID ]:[Store_Sales]],5,FALSE)</f>
        <v>58610</v>
      </c>
      <c r="D236" s="2">
        <f>VLOOKUP(B236,Table1[[#All],[Store ID ]:[Daily_Customer_Count]],4,FALSE)</f>
        <v>1210</v>
      </c>
    </row>
    <row r="237" spans="1:4" x14ac:dyDescent="0.25">
      <c r="A237" s="60">
        <v>1057</v>
      </c>
      <c r="B237">
        <f>INDEX(Table1[[Store ID ]],MATCH('Trends and Patterns (&lt; Large)'!A237,Table1[Store_Area],0))</f>
        <v>291</v>
      </c>
      <c r="C237" s="1">
        <f>VLOOKUP(B237,Table1[[#All],[Store ID ]:[Store_Sales]],5,FALSE)</f>
        <v>47730</v>
      </c>
      <c r="D237" s="2">
        <f>VLOOKUP(B237,Table1[[#All],[Store ID ]:[Daily_Customer_Count]],4,FALSE)</f>
        <v>360</v>
      </c>
    </row>
    <row r="238" spans="1:4" x14ac:dyDescent="0.25">
      <c r="A238" s="60">
        <v>902</v>
      </c>
      <c r="B238">
        <f>INDEX(Table1[[Store ID ]],MATCH('Trends and Patterns (&lt; Large)'!A238,Table1[Store_Area],0))</f>
        <v>292</v>
      </c>
      <c r="C238" s="1">
        <f>VLOOKUP(B238,Table1[[#All],[Store ID ]:[Store_Sales]],5,FALSE)</f>
        <v>64640</v>
      </c>
      <c r="D238" s="2">
        <f>VLOOKUP(B238,Table1[[#All],[Store ID ]:[Daily_Customer_Count]],4,FALSE)</f>
        <v>1210</v>
      </c>
    </row>
    <row r="239" spans="1:4" x14ac:dyDescent="0.25">
      <c r="A239" s="60">
        <v>1347</v>
      </c>
      <c r="B239">
        <f>INDEX(Table1[[Store ID ]],MATCH('Trends and Patterns (&lt; Large)'!A239,Table1[Store_Area],0))</f>
        <v>231</v>
      </c>
      <c r="C239" s="1">
        <f>VLOOKUP(B239,Table1[[#All],[Store ID ]:[Store_Sales]],5,FALSE)</f>
        <v>72350</v>
      </c>
      <c r="D239" s="2">
        <f>VLOOKUP(B239,Table1[[#All],[Store ID ]:[Daily_Customer_Count]],4,FALSE)</f>
        <v>120</v>
      </c>
    </row>
    <row r="240" spans="1:4" x14ac:dyDescent="0.25">
      <c r="A240" s="60">
        <v>1314</v>
      </c>
      <c r="B240">
        <f>INDEX(Table1[[Store ID ]],MATCH('Trends and Patterns (&lt; Large)'!A240,Table1[Store_Area],0))</f>
        <v>294</v>
      </c>
      <c r="C240" s="1">
        <f>VLOOKUP(B240,Table1[[#All],[Store ID ]:[Store_Sales]],5,FALSE)</f>
        <v>55660</v>
      </c>
      <c r="D240" s="2">
        <f>VLOOKUP(B240,Table1[[#All],[Store ID ]:[Daily_Customer_Count]],4,FALSE)</f>
        <v>360</v>
      </c>
    </row>
    <row r="241" spans="1:4" x14ac:dyDescent="0.25">
      <c r="A241" s="60">
        <v>1513</v>
      </c>
      <c r="B241">
        <f>INDEX(Table1[[Store ID ]],MATCH('Trends and Patterns (&lt; Large)'!A241,Table1[Store_Area],0))</f>
        <v>295</v>
      </c>
      <c r="C241" s="1">
        <f>VLOOKUP(B241,Table1[[#All],[Store ID ]:[Store_Sales]],5,FALSE)</f>
        <v>57530</v>
      </c>
      <c r="D241" s="2">
        <f>VLOOKUP(B241,Table1[[#All],[Store ID ]:[Daily_Customer_Count]],4,FALSE)</f>
        <v>970</v>
      </c>
    </row>
    <row r="242" spans="1:4" x14ac:dyDescent="0.25">
      <c r="A242" s="60">
        <v>1305</v>
      </c>
      <c r="B242">
        <f>INDEX(Table1[[Store ID ]],MATCH('Trends and Patterns (&lt; Large)'!A242,Table1[Store_Area],0))</f>
        <v>296</v>
      </c>
      <c r="C242" s="1">
        <f>VLOOKUP(B242,Table1[[#All],[Store ID ]:[Store_Sales]],5,FALSE)</f>
        <v>75200</v>
      </c>
      <c r="D242" s="2">
        <f>VLOOKUP(B242,Table1[[#All],[Store ID ]:[Daily_Customer_Count]],4,FALSE)</f>
        <v>480</v>
      </c>
    </row>
    <row r="243" spans="1:4" x14ac:dyDescent="0.25">
      <c r="A243" s="60">
        <v>1180</v>
      </c>
      <c r="B243">
        <f>INDEX(Table1[[Store ID ]],MATCH('Trends and Patterns (&lt; Large)'!A243,Table1[Store_Area],0))</f>
        <v>297</v>
      </c>
      <c r="C243" s="1">
        <f>VLOOKUP(B243,Table1[[#All],[Store ID ]:[Store_Sales]],5,FALSE)</f>
        <v>37330</v>
      </c>
      <c r="D243" s="2">
        <f>VLOOKUP(B243,Table1[[#All],[Store ID ]:[Daily_Customer_Count]],4,FALSE)</f>
        <v>690</v>
      </c>
    </row>
    <row r="244" spans="1:4" x14ac:dyDescent="0.25">
      <c r="A244" s="60">
        <v>1142</v>
      </c>
      <c r="B244">
        <f>INDEX(Table1[[Store ID ]],MATCH('Trends and Patterns (&lt; Large)'!A244,Table1[Store_Area],0))</f>
        <v>298</v>
      </c>
      <c r="C244" s="1">
        <f>VLOOKUP(B244,Table1[[#All],[Store ID ]:[Store_Sales]],5,FALSE)</f>
        <v>35280</v>
      </c>
      <c r="D244" s="2">
        <f>VLOOKUP(B244,Table1[[#All],[Store ID ]:[Daily_Customer_Count]],4,FALSE)</f>
        <v>710</v>
      </c>
    </row>
    <row r="245" spans="1:4" x14ac:dyDescent="0.25">
      <c r="A245" s="60">
        <v>1471</v>
      </c>
      <c r="B245">
        <f>INDEX(Table1[[Store ID ]],MATCH('Trends and Patterns (&lt; Large)'!A245,Table1[Store_Area],0))</f>
        <v>299</v>
      </c>
      <c r="C245" s="1">
        <f>VLOOKUP(B245,Table1[[#All],[Store ID ]:[Store_Sales]],5,FALSE)</f>
        <v>70610</v>
      </c>
      <c r="D245" s="2">
        <f>VLOOKUP(B245,Table1[[#All],[Store ID ]:[Daily_Customer_Count]],4,FALSE)</f>
        <v>780</v>
      </c>
    </row>
    <row r="246" spans="1:4" x14ac:dyDescent="0.25">
      <c r="A246" s="60">
        <v>1075</v>
      </c>
      <c r="B246">
        <f>INDEX(Table1[[Store ID ]],MATCH('Trends and Patterns (&lt; Large)'!A246,Table1[Store_Area],0))</f>
        <v>300</v>
      </c>
      <c r="C246" s="1">
        <f>VLOOKUP(B246,Table1[[#All],[Store ID ]:[Store_Sales]],5,FALSE)</f>
        <v>49720</v>
      </c>
      <c r="D246" s="2">
        <f>VLOOKUP(B246,Table1[[#All],[Store ID ]:[Daily_Customer_Count]],4,FALSE)</f>
        <v>630</v>
      </c>
    </row>
    <row r="247" spans="1:4" x14ac:dyDescent="0.25">
      <c r="A247" s="60">
        <v>1578</v>
      </c>
      <c r="B247">
        <f>INDEX(Table1[[Store ID ]],MATCH('Trends and Patterns (&lt; Large)'!A247,Table1[Store_Area],0))</f>
        <v>17</v>
      </c>
      <c r="C247" s="1">
        <f>VLOOKUP(B247,Table1[[#All],[Store ID ]:[Store_Sales]],5,FALSE)</f>
        <v>77250</v>
      </c>
      <c r="D247" s="2">
        <f>VLOOKUP(B247,Table1[[#All],[Store ID ]:[Daily_Customer_Count]],4,FALSE)</f>
        <v>1440</v>
      </c>
    </row>
    <row r="248" spans="1:4" x14ac:dyDescent="0.25">
      <c r="A248" s="60">
        <v>1585</v>
      </c>
      <c r="B248">
        <f>INDEX(Table1[[Store ID ]],MATCH('Trends and Patterns (&lt; Large)'!A248,Table1[Store_Area],0))</f>
        <v>302</v>
      </c>
      <c r="C248" s="1">
        <f>VLOOKUP(B248,Table1[[#All],[Store ID ]:[Store_Sales]],5,FALSE)</f>
        <v>50740</v>
      </c>
      <c r="D248" s="2">
        <f>VLOOKUP(B248,Table1[[#All],[Store ID ]:[Daily_Customer_Count]],4,FALSE)</f>
        <v>1110</v>
      </c>
    </row>
    <row r="249" spans="1:4" x14ac:dyDescent="0.25">
      <c r="A249" s="60">
        <v>1391</v>
      </c>
      <c r="B249">
        <f>INDEX(Table1[[Store ID ]],MATCH('Trends and Patterns (&lt; Large)'!A249,Table1[Store_Area],0))</f>
        <v>191</v>
      </c>
      <c r="C249" s="1">
        <f>VLOOKUP(B249,Table1[[#All],[Store ID ]:[Store_Sales]],5,FALSE)</f>
        <v>83750</v>
      </c>
      <c r="D249" s="2">
        <f>VLOOKUP(B249,Table1[[#All],[Store ID ]:[Daily_Customer_Count]],4,FALSE)</f>
        <v>810</v>
      </c>
    </row>
    <row r="250" spans="1:4" x14ac:dyDescent="0.25">
      <c r="A250" s="60">
        <v>1577</v>
      </c>
      <c r="B250">
        <f>INDEX(Table1[[Store ID ]],MATCH('Trends and Patterns (&lt; Large)'!A250,Table1[Store_Area],0))</f>
        <v>304</v>
      </c>
      <c r="C250" s="1">
        <f>VLOOKUP(B250,Table1[[#All],[Store ID ]:[Store_Sales]],5,FALSE)</f>
        <v>74730</v>
      </c>
      <c r="D250" s="2">
        <f>VLOOKUP(B250,Table1[[#All],[Store ID ]:[Daily_Customer_Count]],4,FALSE)</f>
        <v>560</v>
      </c>
    </row>
    <row r="251" spans="1:4" x14ac:dyDescent="0.25">
      <c r="A251" s="60">
        <v>1092</v>
      </c>
      <c r="B251">
        <f>INDEX(Table1[[Store ID ]],MATCH('Trends and Patterns (&lt; Large)'!A251,Table1[Store_Area],0))</f>
        <v>305</v>
      </c>
      <c r="C251" s="1">
        <f>VLOOKUP(B251,Table1[[#All],[Store ID ]:[Store_Sales]],5,FALSE)</f>
        <v>76530</v>
      </c>
      <c r="D251" s="2">
        <f>VLOOKUP(B251,Table1[[#All],[Store ID ]:[Daily_Customer_Count]],4,FALSE)</f>
        <v>600</v>
      </c>
    </row>
    <row r="252" spans="1:4" x14ac:dyDescent="0.25">
      <c r="A252" s="60">
        <v>1375</v>
      </c>
      <c r="B252">
        <f>INDEX(Table1[[Store ID ]],MATCH('Trends and Patterns (&lt; Large)'!A252,Table1[Store_Area],0))</f>
        <v>35</v>
      </c>
      <c r="C252" s="1">
        <f>VLOOKUP(B252,Table1[[#All],[Store ID ]:[Store_Sales]],5,FALSE)</f>
        <v>72430</v>
      </c>
      <c r="D252" s="2">
        <f>VLOOKUP(B252,Table1[[#All],[Store ID ]:[Daily_Customer_Count]],4,FALSE)</f>
        <v>1020</v>
      </c>
    </row>
    <row r="253" spans="1:4" x14ac:dyDescent="0.25">
      <c r="A253" s="60">
        <v>1523</v>
      </c>
      <c r="B253">
        <f>INDEX(Table1[[Store ID ]],MATCH('Trends and Patterns (&lt; Large)'!A253,Table1[Store_Area],0))</f>
        <v>307</v>
      </c>
      <c r="C253" s="1">
        <f>VLOOKUP(B253,Table1[[#All],[Store ID ]:[Store_Sales]],5,FALSE)</f>
        <v>44960</v>
      </c>
      <c r="D253" s="2">
        <f>VLOOKUP(B253,Table1[[#All],[Store ID ]:[Daily_Customer_Count]],4,FALSE)</f>
        <v>520</v>
      </c>
    </row>
    <row r="254" spans="1:4" x14ac:dyDescent="0.25">
      <c r="A254" s="60">
        <v>1373</v>
      </c>
      <c r="B254">
        <f>INDEX(Table1[[Store ID ]],MATCH('Trends and Patterns (&lt; Large)'!A254,Table1[Store_Area],0))</f>
        <v>251</v>
      </c>
      <c r="C254" s="1">
        <f>VLOOKUP(B254,Table1[[#All],[Store ID ]:[Store_Sales]],5,FALSE)</f>
        <v>43390</v>
      </c>
      <c r="D254" s="2">
        <f>VLOOKUP(B254,Table1[[#All],[Store ID ]:[Daily_Customer_Count]],4,FALSE)</f>
        <v>530</v>
      </c>
    </row>
    <row r="255" spans="1:4" x14ac:dyDescent="0.25">
      <c r="A255" s="60">
        <v>1550</v>
      </c>
      <c r="B255">
        <f>INDEX(Table1[[Store ID ]],MATCH('Trends and Patterns (&lt; Large)'!A255,Table1[Store_Area],0))</f>
        <v>252</v>
      </c>
      <c r="C255" s="1">
        <f>VLOOKUP(B255,Table1[[#All],[Store ID ]:[Store_Sales]],5,FALSE)</f>
        <v>61750</v>
      </c>
      <c r="D255" s="2">
        <f>VLOOKUP(B255,Table1[[#All],[Store ID ]:[Daily_Customer_Count]],4,FALSE)</f>
        <v>700</v>
      </c>
    </row>
    <row r="256" spans="1:4" x14ac:dyDescent="0.25">
      <c r="A256" s="60">
        <v>1614</v>
      </c>
      <c r="B256">
        <f>INDEX(Table1[[Store ID ]],MATCH('Trends and Patterns (&lt; Large)'!A256,Table1[Store_Area],0))</f>
        <v>310</v>
      </c>
      <c r="C256" s="1">
        <f>VLOOKUP(B256,Table1[[#All],[Store ID ]:[Store_Sales]],5,FALSE)</f>
        <v>73800</v>
      </c>
      <c r="D256" s="2">
        <f>VLOOKUP(B256,Table1[[#All],[Store ID ]:[Daily_Customer_Count]],4,FALSE)</f>
        <v>740</v>
      </c>
    </row>
    <row r="257" spans="1:4" x14ac:dyDescent="0.25">
      <c r="A257" s="60">
        <v>1566</v>
      </c>
      <c r="B257">
        <f>INDEX(Table1[[Store ID ]],MATCH('Trends and Patterns (&lt; Large)'!A257,Table1[Store_Area],0))</f>
        <v>311</v>
      </c>
      <c r="C257" s="1">
        <f>VLOOKUP(B257,Table1[[#All],[Store ID ]:[Store_Sales]],5,FALSE)</f>
        <v>56400</v>
      </c>
      <c r="D257" s="2">
        <f>VLOOKUP(B257,Table1[[#All],[Store ID ]:[Daily_Customer_Count]],4,FALSE)</f>
        <v>610</v>
      </c>
    </row>
    <row r="258" spans="1:4" x14ac:dyDescent="0.25">
      <c r="A258" s="60">
        <v>1494</v>
      </c>
      <c r="B258">
        <f>INDEX(Table1[[Store ID ]],MATCH('Trends and Patterns (&lt; Large)'!A258,Table1[Store_Area],0))</f>
        <v>288</v>
      </c>
      <c r="C258" s="1">
        <f>VLOOKUP(B258,Table1[[#All],[Store ID ]:[Store_Sales]],5,FALSE)</f>
        <v>38970</v>
      </c>
      <c r="D258" s="2">
        <f>VLOOKUP(B258,Table1[[#All],[Store ID ]:[Daily_Customer_Count]],4,FALSE)</f>
        <v>510</v>
      </c>
    </row>
    <row r="259" spans="1:4" x14ac:dyDescent="0.25">
      <c r="A259" s="60">
        <v>1659</v>
      </c>
      <c r="B259">
        <f>INDEX(Table1[[Store ID ]],MATCH('Trends and Patterns (&lt; Large)'!A259,Table1[Store_Area],0))</f>
        <v>1</v>
      </c>
      <c r="C259" s="1">
        <f>VLOOKUP(B259,Table1[[#All],[Store ID ]:[Store_Sales]],5,FALSE)</f>
        <v>66490</v>
      </c>
      <c r="D259" s="2">
        <f>VLOOKUP(B259,Table1[[#All],[Store ID ]:[Daily_Customer_Count]],4,FALSE)</f>
        <v>530</v>
      </c>
    </row>
    <row r="260" spans="1:4" x14ac:dyDescent="0.25">
      <c r="A260" s="60">
        <v>1293</v>
      </c>
      <c r="B260">
        <f>INDEX(Table1[[Store ID ]],MATCH('Trends and Patterns (&lt; Large)'!A260,Table1[Store_Area],0))</f>
        <v>316</v>
      </c>
      <c r="C260" s="1">
        <f>VLOOKUP(B260,Table1[[#All],[Store ID ]:[Store_Sales]],5,FALSE)</f>
        <v>75800</v>
      </c>
      <c r="D260" s="2">
        <f>VLOOKUP(B260,Table1[[#All],[Store ID ]:[Daily_Customer_Count]],4,FALSE)</f>
        <v>970</v>
      </c>
    </row>
    <row r="261" spans="1:4" x14ac:dyDescent="0.25">
      <c r="A261" s="60">
        <v>1375</v>
      </c>
      <c r="B261">
        <f>INDEX(Table1[[Store ID ]],MATCH('Trends and Patterns (&lt; Large)'!A261,Table1[Store_Area],0))</f>
        <v>35</v>
      </c>
      <c r="C261" s="1">
        <f>VLOOKUP(B261,Table1[[#All],[Store ID ]:[Store_Sales]],5,FALSE)</f>
        <v>72430</v>
      </c>
      <c r="D261" s="2">
        <f>VLOOKUP(B261,Table1[[#All],[Store ID ]:[Daily_Customer_Count]],4,FALSE)</f>
        <v>1020</v>
      </c>
    </row>
    <row r="262" spans="1:4" x14ac:dyDescent="0.25">
      <c r="A262" s="60">
        <v>1236</v>
      </c>
      <c r="B262">
        <f>INDEX(Table1[[Store ID ]],MATCH('Trends and Patterns (&lt; Large)'!A262,Table1[Store_Area],0))</f>
        <v>318</v>
      </c>
      <c r="C262" s="1">
        <f>VLOOKUP(B262,Table1[[#All],[Store ID ]:[Store_Sales]],5,FALSE)</f>
        <v>31890</v>
      </c>
      <c r="D262" s="2">
        <f>VLOOKUP(B262,Table1[[#All],[Store ID ]:[Daily_Customer_Count]],4,FALSE)</f>
        <v>560</v>
      </c>
    </row>
    <row r="263" spans="1:4" x14ac:dyDescent="0.25">
      <c r="A263" s="60">
        <v>1332</v>
      </c>
      <c r="B263">
        <f>INDEX(Table1[[Store ID ]],MATCH('Trends and Patterns (&lt; Large)'!A263,Table1[Store_Area],0))</f>
        <v>319</v>
      </c>
      <c r="C263" s="1">
        <f>VLOOKUP(B263,Table1[[#All],[Store ID ]:[Store_Sales]],5,FALSE)</f>
        <v>61670</v>
      </c>
      <c r="D263" s="2">
        <f>VLOOKUP(B263,Table1[[#All],[Store ID ]:[Daily_Customer_Count]],4,FALSE)</f>
        <v>630</v>
      </c>
    </row>
    <row r="264" spans="1:4" x14ac:dyDescent="0.25">
      <c r="A264" s="60">
        <v>1513</v>
      </c>
      <c r="B264">
        <f>INDEX(Table1[[Store ID ]],MATCH('Trends and Patterns (&lt; Large)'!A264,Table1[Store_Area],0))</f>
        <v>295</v>
      </c>
      <c r="C264" s="1">
        <f>VLOOKUP(B264,Table1[[#All],[Store ID ]:[Store_Sales]],5,FALSE)</f>
        <v>57530</v>
      </c>
      <c r="D264" s="2">
        <f>VLOOKUP(B264,Table1[[#All],[Store ID ]:[Daily_Customer_Count]],4,FALSE)</f>
        <v>970</v>
      </c>
    </row>
    <row r="265" spans="1:4" x14ac:dyDescent="0.25">
      <c r="A265" s="60">
        <v>1208</v>
      </c>
      <c r="B265">
        <f>INDEX(Table1[[Store ID ]],MATCH('Trends and Patterns (&lt; Large)'!A265,Table1[Store_Area],0))</f>
        <v>321</v>
      </c>
      <c r="C265" s="1">
        <f>VLOOKUP(B265,Table1[[#All],[Store ID ]:[Store_Sales]],5,FALSE)</f>
        <v>41490</v>
      </c>
      <c r="D265" s="2">
        <f>VLOOKUP(B265,Table1[[#All],[Store ID ]:[Daily_Customer_Count]],4,FALSE)</f>
        <v>930</v>
      </c>
    </row>
    <row r="266" spans="1:4" x14ac:dyDescent="0.25">
      <c r="A266" s="60">
        <v>1190</v>
      </c>
      <c r="B266">
        <f>INDEX(Table1[[Store ID ]],MATCH('Trends and Patterns (&lt; Large)'!A266,Table1[Store_Area],0))</f>
        <v>322</v>
      </c>
      <c r="C266" s="1">
        <f>VLOOKUP(B266,Table1[[#All],[Store ID ]:[Store_Sales]],5,FALSE)</f>
        <v>66170</v>
      </c>
      <c r="D266" s="2">
        <f>VLOOKUP(B266,Table1[[#All],[Store ID ]:[Daily_Customer_Count]],4,FALSE)</f>
        <v>470</v>
      </c>
    </row>
    <row r="267" spans="1:4" x14ac:dyDescent="0.25">
      <c r="A267" s="60">
        <v>1448</v>
      </c>
      <c r="B267">
        <f>INDEX(Table1[[Store ID ]],MATCH('Trends and Patterns (&lt; Large)'!A267,Table1[Store_Area],0))</f>
        <v>323</v>
      </c>
      <c r="C267" s="1">
        <f>VLOOKUP(B267,Table1[[#All],[Store ID ]:[Store_Sales]],5,FALSE)</f>
        <v>37980</v>
      </c>
      <c r="D267" s="2">
        <f>VLOOKUP(B267,Table1[[#All],[Store ID ]:[Daily_Customer_Count]],4,FALSE)</f>
        <v>680</v>
      </c>
    </row>
    <row r="268" spans="1:4" x14ac:dyDescent="0.25">
      <c r="A268" s="60">
        <v>1365</v>
      </c>
      <c r="B268">
        <f>INDEX(Table1[[Store ID ]],MATCH('Trends and Patterns (&lt; Large)'!A268,Table1[Store_Area],0))</f>
        <v>129</v>
      </c>
      <c r="C268" s="1">
        <f>VLOOKUP(B268,Table1[[#All],[Store ID ]:[Store_Sales]],5,FALSE)</f>
        <v>79950</v>
      </c>
      <c r="D268" s="2">
        <f>VLOOKUP(B268,Table1[[#All],[Store ID ]:[Daily_Customer_Count]],4,FALSE)</f>
        <v>980</v>
      </c>
    </row>
    <row r="269" spans="1:4" x14ac:dyDescent="0.25">
      <c r="A269" s="60">
        <v>1510</v>
      </c>
      <c r="B269">
        <f>INDEX(Table1[[Store ID ]],MATCH('Trends and Patterns (&lt; Large)'!A269,Table1[Store_Area],0))</f>
        <v>326</v>
      </c>
      <c r="C269" s="1">
        <f>VLOOKUP(B269,Table1[[#All],[Store ID ]:[Store_Sales]],5,FALSE)</f>
        <v>35230</v>
      </c>
      <c r="D269" s="2">
        <f>VLOOKUP(B269,Table1[[#All],[Store ID ]:[Daily_Customer_Count]],4,FALSE)</f>
        <v>950</v>
      </c>
    </row>
    <row r="270" spans="1:4" x14ac:dyDescent="0.25">
      <c r="A270" s="60">
        <v>1458</v>
      </c>
      <c r="B270">
        <f>INDEX(Table1[[Store ID ]],MATCH('Trends and Patterns (&lt; Large)'!A270,Table1[Store_Area],0))</f>
        <v>22</v>
      </c>
      <c r="C270" s="1">
        <f>VLOOKUP(B270,Table1[[#All],[Store ID ]:[Store_Sales]],5,FALSE)</f>
        <v>68890</v>
      </c>
      <c r="D270" s="2">
        <f>VLOOKUP(B270,Table1[[#All],[Store ID ]:[Daily_Customer_Count]],4,FALSE)</f>
        <v>690</v>
      </c>
    </row>
    <row r="271" spans="1:4" x14ac:dyDescent="0.25">
      <c r="A271" s="60">
        <v>1615</v>
      </c>
      <c r="B271">
        <f>INDEX(Table1[[Store ID ]],MATCH('Trends and Patterns (&lt; Large)'!A271,Table1[Store_Area],0))</f>
        <v>14</v>
      </c>
      <c r="C271" s="1">
        <f>VLOOKUP(B271,Table1[[#All],[Store ID ]:[Store_Sales]],5,FALSE)</f>
        <v>59130</v>
      </c>
      <c r="D271" s="2">
        <f>VLOOKUP(B271,Table1[[#All],[Store ID ]:[Daily_Customer_Count]],4,FALSE)</f>
        <v>1160</v>
      </c>
    </row>
    <row r="272" spans="1:4" x14ac:dyDescent="0.25">
      <c r="A272" s="60">
        <v>1640</v>
      </c>
      <c r="B272">
        <f>INDEX(Table1[[Store ID ]],MATCH('Trends and Patterns (&lt; Large)'!A272,Table1[Store_Area],0))</f>
        <v>330</v>
      </c>
      <c r="C272" s="1">
        <f>VLOOKUP(B272,Table1[[#All],[Store ID ]:[Store_Sales]],5,FALSE)</f>
        <v>51270</v>
      </c>
      <c r="D272" s="2">
        <f>VLOOKUP(B272,Table1[[#All],[Store ID ]:[Daily_Customer_Count]],4,FALSE)</f>
        <v>960</v>
      </c>
    </row>
    <row r="273" spans="1:4" x14ac:dyDescent="0.25">
      <c r="A273" s="60">
        <v>1060</v>
      </c>
      <c r="B273">
        <f>INDEX(Table1[[Store ID ]],MATCH('Trends and Patterns (&lt; Large)'!A273,Table1[Store_Area],0))</f>
        <v>331</v>
      </c>
      <c r="C273" s="1">
        <f>VLOOKUP(B273,Table1[[#All],[Store ID ]:[Store_Sales]],5,FALSE)</f>
        <v>57500</v>
      </c>
      <c r="D273" s="2">
        <f>VLOOKUP(B273,Table1[[#All],[Store ID ]:[Daily_Customer_Count]],4,FALSE)</f>
        <v>860</v>
      </c>
    </row>
    <row r="274" spans="1:4" x14ac:dyDescent="0.25">
      <c r="A274" s="60">
        <v>1633</v>
      </c>
      <c r="B274">
        <f>INDEX(Table1[[Store ID ]],MATCH('Trends and Patterns (&lt; Large)'!A274,Table1[Store_Area],0))</f>
        <v>332</v>
      </c>
      <c r="C274" s="1">
        <f>VLOOKUP(B274,Table1[[#All],[Store ID ]:[Store_Sales]],5,FALSE)</f>
        <v>81470</v>
      </c>
      <c r="D274" s="2">
        <f>VLOOKUP(B274,Table1[[#All],[Store ID ]:[Daily_Customer_Count]],4,FALSE)</f>
        <v>330</v>
      </c>
    </row>
    <row r="275" spans="1:4" x14ac:dyDescent="0.25">
      <c r="A275" s="60">
        <v>1222</v>
      </c>
      <c r="B275">
        <f>INDEX(Table1[[Store ID ]],MATCH('Trends and Patterns (&lt; Large)'!A275,Table1[Store_Area],0))</f>
        <v>333</v>
      </c>
      <c r="C275" s="1">
        <f>VLOOKUP(B275,Table1[[#All],[Store ID ]:[Store_Sales]],5,FALSE)</f>
        <v>49570</v>
      </c>
      <c r="D275" s="2">
        <f>VLOOKUP(B275,Table1[[#All],[Store ID ]:[Daily_Customer_Count]],4,FALSE)</f>
        <v>630</v>
      </c>
    </row>
    <row r="276" spans="1:4" x14ac:dyDescent="0.25">
      <c r="A276" s="60">
        <v>1619</v>
      </c>
      <c r="B276">
        <f>INDEX(Table1[[Store ID ]],MATCH('Trends and Patterns (&lt; Large)'!A276,Table1[Store_Area],0))</f>
        <v>334</v>
      </c>
      <c r="C276" s="1">
        <f>VLOOKUP(B276,Table1[[#All],[Store ID ]:[Store_Sales]],5,FALSE)</f>
        <v>45580</v>
      </c>
      <c r="D276" s="2">
        <f>VLOOKUP(B276,Table1[[#All],[Store ID ]:[Daily_Customer_Count]],4,FALSE)</f>
        <v>1280</v>
      </c>
    </row>
    <row r="277" spans="1:4" x14ac:dyDescent="0.25">
      <c r="A277" s="60">
        <v>1624</v>
      </c>
      <c r="B277">
        <f>INDEX(Table1[[Store ID ]],MATCH('Trends and Patterns (&lt; Large)'!A277,Table1[Store_Area],0))</f>
        <v>335</v>
      </c>
      <c r="C277" s="1">
        <f>VLOOKUP(B277,Table1[[#All],[Store ID ]:[Store_Sales]],5,FALSE)</f>
        <v>44660</v>
      </c>
      <c r="D277" s="2">
        <f>VLOOKUP(B277,Table1[[#All],[Store ID ]:[Daily_Customer_Count]],4,FALSE)</f>
        <v>1440</v>
      </c>
    </row>
    <row r="278" spans="1:4" x14ac:dyDescent="0.25">
      <c r="A278" s="60">
        <v>1320</v>
      </c>
      <c r="B278">
        <f>INDEX(Table1[[Store ID ]],MATCH('Trends and Patterns (&lt; Large)'!A278,Table1[Store_Area],0))</f>
        <v>337</v>
      </c>
      <c r="C278" s="1">
        <f>VLOOKUP(B278,Table1[[#All],[Store ID ]:[Store_Sales]],5,FALSE)</f>
        <v>43720</v>
      </c>
      <c r="D278" s="2">
        <f>VLOOKUP(B278,Table1[[#All],[Store ID ]:[Daily_Customer_Count]],4,FALSE)</f>
        <v>540</v>
      </c>
    </row>
    <row r="279" spans="1:4" x14ac:dyDescent="0.25">
      <c r="A279" s="60">
        <v>1450</v>
      </c>
      <c r="B279">
        <f>INDEX(Table1[[Store ID ]],MATCH('Trends and Patterns (&lt; Large)'!A279,Table1[Store_Area],0))</f>
        <v>156</v>
      </c>
      <c r="C279" s="1">
        <f>VLOOKUP(B279,Table1[[#All],[Store ID ]:[Store_Sales]],5,FALSE)</f>
        <v>71120</v>
      </c>
      <c r="D279" s="2">
        <f>VLOOKUP(B279,Table1[[#All],[Store ID ]:[Daily_Customer_Count]],4,FALSE)</f>
        <v>380</v>
      </c>
    </row>
    <row r="280" spans="1:4" x14ac:dyDescent="0.25">
      <c r="A280" s="60">
        <v>1455</v>
      </c>
      <c r="B280">
        <f>INDEX(Table1[[Store ID ]],MATCH('Trends and Patterns (&lt; Large)'!A280,Table1[Store_Area],0))</f>
        <v>339</v>
      </c>
      <c r="C280" s="1">
        <f>VLOOKUP(B280,Table1[[#All],[Store ID ]:[Store_Sales]],5,FALSE)</f>
        <v>84690</v>
      </c>
      <c r="D280" s="2">
        <f>VLOOKUP(B280,Table1[[#All],[Store ID ]:[Daily_Customer_Count]],4,FALSE)</f>
        <v>390</v>
      </c>
    </row>
    <row r="281" spans="1:4" x14ac:dyDescent="0.25">
      <c r="A281" s="60">
        <v>966</v>
      </c>
      <c r="B281">
        <f>INDEX(Table1[[Store ID ]],MATCH('Trends and Patterns (&lt; Large)'!A281,Table1[Store_Area],0))</f>
        <v>340</v>
      </c>
      <c r="C281" s="1">
        <f>VLOOKUP(B281,Table1[[#All],[Store ID ]:[Store_Sales]],5,FALSE)</f>
        <v>85470</v>
      </c>
      <c r="D281" s="2">
        <f>VLOOKUP(B281,Table1[[#All],[Store ID ]:[Daily_Customer_Count]],4,FALSE)</f>
        <v>900</v>
      </c>
    </row>
    <row r="282" spans="1:4" x14ac:dyDescent="0.25">
      <c r="A282" s="60">
        <v>1678</v>
      </c>
      <c r="B282">
        <f>INDEX(Table1[[Store ID ]],MATCH('Trends and Patterns (&lt; Large)'!A282,Table1[Store_Area],0))</f>
        <v>342</v>
      </c>
      <c r="C282" s="1">
        <f>VLOOKUP(B282,Table1[[#All],[Store ID ]:[Store_Sales]],5,FALSE)</f>
        <v>46650</v>
      </c>
      <c r="D282" s="2">
        <f>VLOOKUP(B282,Table1[[#All],[Store ID ]:[Daily_Customer_Count]],4,FALSE)</f>
        <v>740</v>
      </c>
    </row>
    <row r="283" spans="1:4" x14ac:dyDescent="0.25">
      <c r="A283" s="60">
        <v>1638</v>
      </c>
      <c r="B283">
        <f>INDEX(Table1[[Store ID ]],MATCH('Trends and Patterns (&lt; Large)'!A283,Table1[Store_Area],0))</f>
        <v>137</v>
      </c>
      <c r="C283" s="1">
        <f>VLOOKUP(B283,Table1[[#All],[Store ID ]:[Store_Sales]],5,FALSE)</f>
        <v>60940</v>
      </c>
      <c r="D283" s="2">
        <f>VLOOKUP(B283,Table1[[#All],[Store ID ]:[Daily_Customer_Count]],4,FALSE)</f>
        <v>810</v>
      </c>
    </row>
    <row r="284" spans="1:4" x14ac:dyDescent="0.25">
      <c r="A284" s="60">
        <v>1145</v>
      </c>
      <c r="B284">
        <f>INDEX(Table1[[Store ID ]],MATCH('Trends and Patterns (&lt; Large)'!A284,Table1[Store_Area],0))</f>
        <v>260</v>
      </c>
      <c r="C284" s="1">
        <f>VLOOKUP(B284,Table1[[#All],[Store ID ]:[Store_Sales]],5,FALSE)</f>
        <v>38210</v>
      </c>
      <c r="D284" s="2">
        <f>VLOOKUP(B284,Table1[[#All],[Store ID ]:[Daily_Customer_Count]],4,FALSE)</f>
        <v>350</v>
      </c>
    </row>
    <row r="285" spans="1:4" x14ac:dyDescent="0.25">
      <c r="A285" s="60">
        <v>1577</v>
      </c>
      <c r="B285">
        <f>INDEX(Table1[[Store ID ]],MATCH('Trends and Patterns (&lt; Large)'!A285,Table1[Store_Area],0))</f>
        <v>304</v>
      </c>
      <c r="C285" s="1">
        <f>VLOOKUP(B285,Table1[[#All],[Store ID ]:[Store_Sales]],5,FALSE)</f>
        <v>74730</v>
      </c>
      <c r="D285" s="2">
        <f>VLOOKUP(B285,Table1[[#All],[Store ID ]:[Daily_Customer_Count]],4,FALSE)</f>
        <v>560</v>
      </c>
    </row>
    <row r="286" spans="1:4" x14ac:dyDescent="0.25">
      <c r="A286" s="60">
        <v>1362</v>
      </c>
      <c r="B286">
        <f>INDEX(Table1[[Store ID ]],MATCH('Trends and Patterns (&lt; Large)'!A286,Table1[Store_Area],0))</f>
        <v>349</v>
      </c>
      <c r="C286" s="1">
        <f>VLOOKUP(B286,Table1[[#All],[Store ID ]:[Store_Sales]],5,FALSE)</f>
        <v>82940</v>
      </c>
      <c r="D286" s="2">
        <f>VLOOKUP(B286,Table1[[#All],[Store ID ]:[Daily_Customer_Count]],4,FALSE)</f>
        <v>770</v>
      </c>
    </row>
    <row r="287" spans="1:4" x14ac:dyDescent="0.25">
      <c r="A287" s="60">
        <v>1291</v>
      </c>
      <c r="B287">
        <f>INDEX(Table1[[Store ID ]],MATCH('Trends and Patterns (&lt; Large)'!A287,Table1[Store_Area],0))</f>
        <v>351</v>
      </c>
      <c r="C287" s="1">
        <f>VLOOKUP(B287,Table1[[#All],[Store ID ]:[Store_Sales]],5,FALSE)</f>
        <v>93950</v>
      </c>
      <c r="D287" s="2">
        <f>VLOOKUP(B287,Table1[[#All],[Store ID ]:[Daily_Customer_Count]],4,FALSE)</f>
        <v>420</v>
      </c>
    </row>
    <row r="288" spans="1:4" x14ac:dyDescent="0.25">
      <c r="A288" s="60">
        <v>1584</v>
      </c>
      <c r="B288">
        <f>INDEX(Table1[[Store ID ]],MATCH('Trends and Patterns (&lt; Large)'!A288,Table1[Store_Area],0))</f>
        <v>352</v>
      </c>
      <c r="C288" s="1">
        <f>VLOOKUP(B288,Table1[[#All],[Store ID ]:[Store_Sales]],5,FALSE)</f>
        <v>47310</v>
      </c>
      <c r="D288" s="2">
        <f>VLOOKUP(B288,Table1[[#All],[Store ID ]:[Daily_Customer_Count]],4,FALSE)</f>
        <v>1210</v>
      </c>
    </row>
    <row r="289" spans="1:4" x14ac:dyDescent="0.25">
      <c r="A289" s="60">
        <v>1397</v>
      </c>
      <c r="B289">
        <f>INDEX(Table1[[Store ID ]],MATCH('Trends and Patterns (&lt; Large)'!A289,Table1[Store_Area],0))</f>
        <v>232</v>
      </c>
      <c r="C289" s="1">
        <f>VLOOKUP(B289,Table1[[#All],[Store ID ]:[Store_Sales]],5,FALSE)</f>
        <v>49160</v>
      </c>
      <c r="D289" s="2">
        <f>VLOOKUP(B289,Table1[[#All],[Store ID ]:[Daily_Customer_Count]],4,FALSE)</f>
        <v>1410</v>
      </c>
    </row>
    <row r="290" spans="1:4" x14ac:dyDescent="0.25">
      <c r="A290" s="60">
        <v>1445</v>
      </c>
      <c r="B290">
        <f>INDEX(Table1[[Store ID ]],MATCH('Trends and Patterns (&lt; Large)'!A290,Table1[Store_Area],0))</f>
        <v>354</v>
      </c>
      <c r="C290" s="1">
        <f>VLOOKUP(B290,Table1[[#All],[Store ID ]:[Store_Sales]],5,FALSE)</f>
        <v>62180</v>
      </c>
      <c r="D290" s="2">
        <f>VLOOKUP(B290,Table1[[#All],[Store ID ]:[Daily_Customer_Count]],4,FALSE)</f>
        <v>1340</v>
      </c>
    </row>
    <row r="291" spans="1:4" x14ac:dyDescent="0.25">
      <c r="A291" s="60">
        <v>1433</v>
      </c>
      <c r="B291">
        <f>INDEX(Table1[[Store ID ]],MATCH('Trends and Patterns (&lt; Large)'!A291,Table1[Store_Area],0))</f>
        <v>355</v>
      </c>
      <c r="C291" s="1">
        <f>VLOOKUP(B291,Table1[[#All],[Store ID ]:[Store_Sales]],5,FALSE)</f>
        <v>61460</v>
      </c>
      <c r="D291" s="2">
        <f>VLOOKUP(B291,Table1[[#All],[Store ID ]:[Daily_Customer_Count]],4,FALSE)</f>
        <v>1160</v>
      </c>
    </row>
    <row r="292" spans="1:4" x14ac:dyDescent="0.25">
      <c r="A292" s="60">
        <v>1269</v>
      </c>
      <c r="B292">
        <f>INDEX(Table1[[Store ID ]],MATCH('Trends and Patterns (&lt; Large)'!A292,Table1[Store_Area],0))</f>
        <v>356</v>
      </c>
      <c r="C292" s="1">
        <f>VLOOKUP(B292,Table1[[#All],[Store ID ]:[Store_Sales]],5,FALSE)</f>
        <v>54360</v>
      </c>
      <c r="D292" s="2">
        <f>VLOOKUP(B292,Table1[[#All],[Store ID ]:[Daily_Customer_Count]],4,FALSE)</f>
        <v>500</v>
      </c>
    </row>
    <row r="293" spans="1:4" x14ac:dyDescent="0.25">
      <c r="A293" s="60">
        <v>1514</v>
      </c>
      <c r="B293">
        <f>INDEX(Table1[[Store ID ]],MATCH('Trends and Patterns (&lt; Large)'!A293,Table1[Store_Area],0))</f>
        <v>51</v>
      </c>
      <c r="C293" s="1">
        <f>VLOOKUP(B293,Table1[[#All],[Store ID ]:[Store_Sales]],5,FALSE)</f>
        <v>81820</v>
      </c>
      <c r="D293" s="2">
        <f>VLOOKUP(B293,Table1[[#All],[Store ID ]:[Daily_Customer_Count]],4,FALSE)</f>
        <v>910</v>
      </c>
    </row>
    <row r="294" spans="1:4" x14ac:dyDescent="0.25">
      <c r="A294" s="60">
        <v>1015</v>
      </c>
      <c r="B294">
        <f>INDEX(Table1[[Store ID ]],MATCH('Trends and Patterns (&lt; Large)'!A294,Table1[Store_Area],0))</f>
        <v>359</v>
      </c>
      <c r="C294" s="1">
        <f>VLOOKUP(B294,Table1[[#All],[Store ID ]:[Store_Sales]],5,FALSE)</f>
        <v>27310</v>
      </c>
      <c r="D294" s="2">
        <f>VLOOKUP(B294,Table1[[#All],[Store ID ]:[Daily_Customer_Count]],4,FALSE)</f>
        <v>460</v>
      </c>
    </row>
    <row r="295" spans="1:4" x14ac:dyDescent="0.25">
      <c r="A295" s="60">
        <v>1495</v>
      </c>
      <c r="B295">
        <f>INDEX(Table1[[Store ID ]],MATCH('Trends and Patterns (&lt; Large)'!A295,Table1[Store_Area],0))</f>
        <v>360</v>
      </c>
      <c r="C295" s="1">
        <f>VLOOKUP(B295,Table1[[#All],[Store ID ]:[Store_Sales]],5,FALSE)</f>
        <v>57160</v>
      </c>
      <c r="D295" s="2">
        <f>VLOOKUP(B295,Table1[[#All],[Store ID ]:[Daily_Customer_Count]],4,FALSE)</f>
        <v>950</v>
      </c>
    </row>
    <row r="296" spans="1:4" x14ac:dyDescent="0.25">
      <c r="A296" s="60">
        <v>1219</v>
      </c>
      <c r="B296">
        <f>INDEX(Table1[[Store ID ]],MATCH('Trends and Patterns (&lt; Large)'!A296,Table1[Store_Area],0))</f>
        <v>362</v>
      </c>
      <c r="C296" s="1">
        <f>VLOOKUP(B296,Table1[[#All],[Store ID ]:[Store_Sales]],5,FALSE)</f>
        <v>35600</v>
      </c>
      <c r="D296" s="2">
        <f>VLOOKUP(B296,Table1[[#All],[Store ID ]:[Daily_Customer_Count]],4,FALSE)</f>
        <v>850</v>
      </c>
    </row>
    <row r="297" spans="1:4" x14ac:dyDescent="0.25">
      <c r="A297" s="60">
        <v>1571</v>
      </c>
      <c r="B297">
        <f>INDEX(Table1[[Store ID ]],MATCH('Trends and Patterns (&lt; Large)'!A297,Table1[Store_Area],0))</f>
        <v>363</v>
      </c>
      <c r="C297" s="1">
        <f>VLOOKUP(B297,Table1[[#All],[Store ID ]:[Store_Sales]],5,FALSE)</f>
        <v>54670</v>
      </c>
      <c r="D297" s="2">
        <f>VLOOKUP(B297,Table1[[#All],[Store ID ]:[Daily_Customer_Count]],4,FALSE)</f>
        <v>580</v>
      </c>
    </row>
    <row r="298" spans="1:4" x14ac:dyDescent="0.25">
      <c r="A298" s="60">
        <v>1404</v>
      </c>
      <c r="B298">
        <f>INDEX(Table1[[Store ID ]],MATCH('Trends and Patterns (&lt; Large)'!A298,Table1[Store_Area],0))</f>
        <v>364</v>
      </c>
      <c r="C298" s="1">
        <f>VLOOKUP(B298,Table1[[#All],[Store ID ]:[Store_Sales]],5,FALSE)</f>
        <v>76730</v>
      </c>
      <c r="D298" s="2">
        <f>VLOOKUP(B298,Table1[[#All],[Store ID ]:[Daily_Customer_Count]],4,FALSE)</f>
        <v>620</v>
      </c>
    </row>
    <row r="299" spans="1:4" x14ac:dyDescent="0.25">
      <c r="A299" s="60">
        <v>1124</v>
      </c>
      <c r="B299">
        <f>INDEX(Table1[[Store ID ]],MATCH('Trends and Patterns (&lt; Large)'!A299,Table1[Store_Area],0))</f>
        <v>365</v>
      </c>
      <c r="C299" s="1">
        <f>VLOOKUP(B299,Table1[[#All],[Store ID ]:[Store_Sales]],5,FALSE)</f>
        <v>63540</v>
      </c>
      <c r="D299" s="2">
        <f>VLOOKUP(B299,Table1[[#All],[Store ID ]:[Daily_Customer_Count]],4,FALSE)</f>
        <v>650</v>
      </c>
    </row>
    <row r="300" spans="1:4" x14ac:dyDescent="0.25">
      <c r="A300" s="60">
        <v>1514</v>
      </c>
      <c r="B300">
        <f>INDEX(Table1[[Store ID ]],MATCH('Trends and Patterns (&lt; Large)'!A300,Table1[Store_Area],0))</f>
        <v>51</v>
      </c>
      <c r="C300" s="1">
        <f>VLOOKUP(B300,Table1[[#All],[Store ID ]:[Store_Sales]],5,FALSE)</f>
        <v>81820</v>
      </c>
      <c r="D300" s="2">
        <f>VLOOKUP(B300,Table1[[#All],[Store ID ]:[Daily_Customer_Count]],4,FALSE)</f>
        <v>910</v>
      </c>
    </row>
    <row r="301" spans="1:4" x14ac:dyDescent="0.25">
      <c r="A301" s="60">
        <v>1207</v>
      </c>
      <c r="B301">
        <f>INDEX(Table1[[Store ID ]],MATCH('Trends and Patterns (&lt; Large)'!A301,Table1[Store_Area],0))</f>
        <v>106</v>
      </c>
      <c r="C301" s="1">
        <f>VLOOKUP(B301,Table1[[#All],[Store ID ]:[Store_Sales]],5,FALSE)</f>
        <v>65180</v>
      </c>
      <c r="D301" s="2">
        <f>VLOOKUP(B301,Table1[[#All],[Store ID ]:[Daily_Customer_Count]],4,FALSE)</f>
        <v>690</v>
      </c>
    </row>
    <row r="302" spans="1:4" x14ac:dyDescent="0.25">
      <c r="A302" s="60">
        <v>1484</v>
      </c>
      <c r="B302">
        <f>INDEX(Table1[[Store ID ]],MATCH('Trends and Patterns (&lt; Large)'!A302,Table1[Store_Area],0))</f>
        <v>368</v>
      </c>
      <c r="C302" s="1">
        <f>VLOOKUP(B302,Table1[[#All],[Store ID ]:[Store_Sales]],5,FALSE)</f>
        <v>59800</v>
      </c>
      <c r="D302" s="2">
        <f>VLOOKUP(B302,Table1[[#All],[Store ID ]:[Daily_Customer_Count]],4,FALSE)</f>
        <v>940</v>
      </c>
    </row>
    <row r="303" spans="1:4" x14ac:dyDescent="0.25">
      <c r="A303" s="60">
        <v>1398</v>
      </c>
      <c r="B303">
        <f>INDEX(Table1[[Store ID ]],MATCH('Trends and Patterns (&lt; Large)'!A303,Table1[Store_Area],0))</f>
        <v>185</v>
      </c>
      <c r="C303" s="1">
        <f>VLOOKUP(B303,Table1[[#All],[Store ID ]:[Store_Sales]],5,FALSE)</f>
        <v>77420</v>
      </c>
      <c r="D303" s="2">
        <f>VLOOKUP(B303,Table1[[#All],[Store ID ]:[Daily_Customer_Count]],4,FALSE)</f>
        <v>650</v>
      </c>
    </row>
    <row r="304" spans="1:4" x14ac:dyDescent="0.25">
      <c r="A304" s="60">
        <v>1111</v>
      </c>
      <c r="B304">
        <f>INDEX(Table1[[Store ID ]],MATCH('Trends and Patterns (&lt; Large)'!A304,Table1[Store_Area],0))</f>
        <v>371</v>
      </c>
      <c r="C304" s="1">
        <f>VLOOKUP(B304,Table1[[#All],[Store ID ]:[Store_Sales]],5,FALSE)</f>
        <v>65500</v>
      </c>
      <c r="D304" s="2">
        <f>VLOOKUP(B304,Table1[[#All],[Store ID ]:[Daily_Customer_Count]],4,FALSE)</f>
        <v>610</v>
      </c>
    </row>
    <row r="305" spans="1:4" x14ac:dyDescent="0.25">
      <c r="A305" s="60">
        <v>1078</v>
      </c>
      <c r="B305">
        <f>INDEX(Table1[[Store ID ]],MATCH('Trends and Patterns (&lt; Large)'!A305,Table1[Store_Area],0))</f>
        <v>372</v>
      </c>
      <c r="C305" s="1">
        <f>VLOOKUP(B305,Table1[[#All],[Store ID ]:[Store_Sales]],5,FALSE)</f>
        <v>55530</v>
      </c>
      <c r="D305" s="2">
        <f>VLOOKUP(B305,Table1[[#All],[Store ID ]:[Daily_Customer_Count]],4,FALSE)</f>
        <v>1190</v>
      </c>
    </row>
    <row r="306" spans="1:4" x14ac:dyDescent="0.25">
      <c r="A306" s="60">
        <v>1391</v>
      </c>
      <c r="B306">
        <f>INDEX(Table1[[Store ID ]],MATCH('Trends and Patterns (&lt; Large)'!A306,Table1[Store_Area],0))</f>
        <v>191</v>
      </c>
      <c r="C306" s="1">
        <f>VLOOKUP(B306,Table1[[#All],[Store ID ]:[Store_Sales]],5,FALSE)</f>
        <v>83750</v>
      </c>
      <c r="D306" s="2">
        <f>VLOOKUP(B306,Table1[[#All],[Store ID ]:[Daily_Customer_Count]],4,FALSE)</f>
        <v>810</v>
      </c>
    </row>
    <row r="307" spans="1:4" x14ac:dyDescent="0.25">
      <c r="A307" s="60">
        <v>1496</v>
      </c>
      <c r="B307">
        <f>INDEX(Table1[[Store ID ]],MATCH('Trends and Patterns (&lt; Large)'!A307,Table1[Store_Area],0))</f>
        <v>197</v>
      </c>
      <c r="C307" s="1">
        <f>VLOOKUP(B307,Table1[[#All],[Store ID ]:[Store_Sales]],5,FALSE)</f>
        <v>67030</v>
      </c>
      <c r="D307" s="2">
        <f>VLOOKUP(B307,Table1[[#All],[Store ID ]:[Daily_Customer_Count]],4,FALSE)</f>
        <v>1240</v>
      </c>
    </row>
    <row r="308" spans="1:4" x14ac:dyDescent="0.25">
      <c r="A308" s="60">
        <v>1412</v>
      </c>
      <c r="B308">
        <f>INDEX(Table1[[Store ID ]],MATCH('Trends and Patterns (&lt; Large)'!A308,Table1[Store_Area],0))</f>
        <v>378</v>
      </c>
      <c r="C308" s="1">
        <f>VLOOKUP(B308,Table1[[#All],[Store ID ]:[Store_Sales]],5,FALSE)</f>
        <v>39200</v>
      </c>
      <c r="D308" s="2">
        <f>VLOOKUP(B308,Table1[[#All],[Store ID ]:[Daily_Customer_Count]],4,FALSE)</f>
        <v>680</v>
      </c>
    </row>
    <row r="309" spans="1:4" x14ac:dyDescent="0.25">
      <c r="A309" s="60">
        <v>1121</v>
      </c>
      <c r="B309">
        <f>INDEX(Table1[[Store ID ]],MATCH('Trends and Patterns (&lt; Large)'!A309,Table1[Store_Area],0))</f>
        <v>379</v>
      </c>
      <c r="C309" s="1">
        <f>VLOOKUP(B309,Table1[[#All],[Store ID ]:[Store_Sales]],5,FALSE)</f>
        <v>85670</v>
      </c>
      <c r="D309" s="2">
        <f>VLOOKUP(B309,Table1[[#All],[Store ID ]:[Daily_Customer_Count]],4,FALSE)</f>
        <v>320</v>
      </c>
    </row>
    <row r="310" spans="1:4" x14ac:dyDescent="0.25">
      <c r="A310" s="60">
        <v>1691</v>
      </c>
      <c r="B310">
        <f>INDEX(Table1[[Store ID ]],MATCH('Trends and Patterns (&lt; Large)'!A310,Table1[Store_Area],0))</f>
        <v>380</v>
      </c>
      <c r="C310" s="1">
        <f>VLOOKUP(B310,Table1[[#All],[Store ID ]:[Store_Sales]],5,FALSE)</f>
        <v>60530</v>
      </c>
      <c r="D310" s="2">
        <f>VLOOKUP(B310,Table1[[#All],[Store ID ]:[Daily_Customer_Count]],4,FALSE)</f>
        <v>700</v>
      </c>
    </row>
    <row r="311" spans="1:4" x14ac:dyDescent="0.25">
      <c r="A311" s="60">
        <v>1599</v>
      </c>
      <c r="B311">
        <f>INDEX(Table1[[Store ID ]],MATCH('Trends and Patterns (&lt; Large)'!A311,Table1[Store_Area],0))</f>
        <v>381</v>
      </c>
      <c r="C311" s="1">
        <f>VLOOKUP(B311,Table1[[#All],[Store ID ]:[Store_Sales]],5,FALSE)</f>
        <v>78090</v>
      </c>
      <c r="D311" s="2">
        <f>VLOOKUP(B311,Table1[[#All],[Store ID ]:[Daily_Customer_Count]],4,FALSE)</f>
        <v>940</v>
      </c>
    </row>
    <row r="312" spans="1:4" x14ac:dyDescent="0.25">
      <c r="A312" s="60">
        <v>1208</v>
      </c>
      <c r="B312">
        <f>INDEX(Table1[[Store ID ]],MATCH('Trends and Patterns (&lt; Large)'!A312,Table1[Store_Area],0))</f>
        <v>321</v>
      </c>
      <c r="C312" s="1">
        <f>VLOOKUP(B312,Table1[[#All],[Store ID ]:[Store_Sales]],5,FALSE)</f>
        <v>41490</v>
      </c>
      <c r="D312" s="2">
        <f>VLOOKUP(B312,Table1[[#All],[Store ID ]:[Daily_Customer_Count]],4,FALSE)</f>
        <v>930</v>
      </c>
    </row>
    <row r="313" spans="1:4" x14ac:dyDescent="0.25">
      <c r="A313" s="60">
        <v>1454</v>
      </c>
      <c r="B313">
        <f>INDEX(Table1[[Store ID ]],MATCH('Trends and Patterns (&lt; Large)'!A313,Table1[Store_Area],0))</f>
        <v>383</v>
      </c>
      <c r="C313" s="1">
        <f>VLOOKUP(B313,Table1[[#All],[Store ID ]:[Store_Sales]],5,FALSE)</f>
        <v>23090</v>
      </c>
      <c r="D313" s="2">
        <f>VLOOKUP(B313,Table1[[#All],[Store ID ]:[Daily_Customer_Count]],4,FALSE)</f>
        <v>870</v>
      </c>
    </row>
    <row r="314" spans="1:4" x14ac:dyDescent="0.25">
      <c r="A314" s="60">
        <v>1555</v>
      </c>
      <c r="B314">
        <f>INDEX(Table1[[Store ID ]],MATCH('Trends and Patterns (&lt; Large)'!A314,Table1[Store_Area],0))</f>
        <v>384</v>
      </c>
      <c r="C314" s="1">
        <f>VLOOKUP(B314,Table1[[#All],[Store ID ]:[Store_Sales]],5,FALSE)</f>
        <v>91360</v>
      </c>
      <c r="D314" s="2">
        <f>VLOOKUP(B314,Table1[[#All],[Store ID ]:[Daily_Customer_Count]],4,FALSE)</f>
        <v>1260</v>
      </c>
    </row>
    <row r="315" spans="1:4" x14ac:dyDescent="0.25">
      <c r="A315" s="60">
        <v>1554</v>
      </c>
      <c r="B315">
        <f>INDEX(Table1[[Store ID ]],MATCH('Trends and Patterns (&lt; Large)'!A315,Table1[Store_Area],0))</f>
        <v>385</v>
      </c>
      <c r="C315" s="1">
        <f>VLOOKUP(B315,Table1[[#All],[Store ID ]:[Store_Sales]],5,FALSE)</f>
        <v>48120</v>
      </c>
      <c r="D315" s="2">
        <f>VLOOKUP(B315,Table1[[#All],[Store ID ]:[Daily_Customer_Count]],4,FALSE)</f>
        <v>440</v>
      </c>
    </row>
    <row r="316" spans="1:4" x14ac:dyDescent="0.25">
      <c r="A316" s="60">
        <v>1491</v>
      </c>
      <c r="B316">
        <f>INDEX(Table1[[Store ID ]],MATCH('Trends and Patterns (&lt; Large)'!A316,Table1[Store_Area],0))</f>
        <v>386</v>
      </c>
      <c r="C316" s="1">
        <f>VLOOKUP(B316,Table1[[#All],[Store ID ]:[Store_Sales]],5,FALSE)</f>
        <v>75620</v>
      </c>
      <c r="D316" s="2">
        <f>VLOOKUP(B316,Table1[[#All],[Store ID ]:[Daily_Customer_Count]],4,FALSE)</f>
        <v>980</v>
      </c>
    </row>
    <row r="317" spans="1:4" x14ac:dyDescent="0.25">
      <c r="A317" s="60">
        <v>1415</v>
      </c>
      <c r="B317">
        <f>INDEX(Table1[[Store ID ]],MATCH('Trends and Patterns (&lt; Large)'!A317,Table1[Store_Area],0))</f>
        <v>110</v>
      </c>
      <c r="C317" s="1">
        <f>VLOOKUP(B317,Table1[[#All],[Store ID ]:[Store_Sales]],5,FALSE)</f>
        <v>36330</v>
      </c>
      <c r="D317" s="2">
        <f>VLOOKUP(B317,Table1[[#All],[Store ID ]:[Daily_Customer_Count]],4,FALSE)</f>
        <v>920</v>
      </c>
    </row>
    <row r="318" spans="1:4" x14ac:dyDescent="0.25">
      <c r="A318" s="60">
        <v>1487</v>
      </c>
      <c r="B318">
        <f>INDEX(Table1[[Store ID ]],MATCH('Trends and Patterns (&lt; Large)'!A318,Table1[Store_Area],0))</f>
        <v>388</v>
      </c>
      <c r="C318" s="1">
        <f>VLOOKUP(B318,Table1[[#All],[Store ID ]:[Store_Sales]],5,FALSE)</f>
        <v>51130</v>
      </c>
      <c r="D318" s="2">
        <f>VLOOKUP(B318,Table1[[#All],[Store ID ]:[Daily_Customer_Count]],4,FALSE)</f>
        <v>890</v>
      </c>
    </row>
    <row r="319" spans="1:4" x14ac:dyDescent="0.25">
      <c r="A319" s="60">
        <v>1339</v>
      </c>
      <c r="B319">
        <f>INDEX(Table1[[Store ID ]],MATCH('Trends and Patterns (&lt; Large)'!A319,Table1[Store_Area],0))</f>
        <v>389</v>
      </c>
      <c r="C319" s="1">
        <f>VLOOKUP(B319,Table1[[#All],[Store ID ]:[Store_Sales]],5,FALSE)</f>
        <v>33890</v>
      </c>
      <c r="D319" s="2">
        <f>VLOOKUP(B319,Table1[[#All],[Store ID ]:[Daily_Customer_Count]],4,FALSE)</f>
        <v>1050</v>
      </c>
    </row>
    <row r="320" spans="1:4" x14ac:dyDescent="0.25">
      <c r="A320" s="60">
        <v>1320</v>
      </c>
      <c r="B320">
        <f>INDEX(Table1[[Store ID ]],MATCH('Trends and Patterns (&lt; Large)'!A320,Table1[Store_Area],0))</f>
        <v>337</v>
      </c>
      <c r="C320" s="1">
        <f>VLOOKUP(B320,Table1[[#All],[Store ID ]:[Store_Sales]],5,FALSE)</f>
        <v>43720</v>
      </c>
      <c r="D320" s="2">
        <f>VLOOKUP(B320,Table1[[#All],[Store ID ]:[Daily_Customer_Count]],4,FALSE)</f>
        <v>540</v>
      </c>
    </row>
    <row r="321" spans="1:4" x14ac:dyDescent="0.25">
      <c r="A321" s="60">
        <v>1509</v>
      </c>
      <c r="B321">
        <f>INDEX(Table1[[Store ID ]],MATCH('Trends and Patterns (&lt; Large)'!A321,Table1[Store_Area],0))</f>
        <v>391</v>
      </c>
      <c r="C321" s="1">
        <f>VLOOKUP(B321,Table1[[#All],[Store ID ]:[Store_Sales]],5,FALSE)</f>
        <v>38600</v>
      </c>
      <c r="D321" s="2">
        <f>VLOOKUP(B321,Table1[[#All],[Store ID ]:[Daily_Customer_Count]],4,FALSE)</f>
        <v>960</v>
      </c>
    </row>
    <row r="322" spans="1:4" x14ac:dyDescent="0.25">
      <c r="A322" s="60">
        <v>1406</v>
      </c>
      <c r="B322">
        <f>INDEX(Table1[[Store ID ]],MATCH('Trends and Patterns (&lt; Large)'!A322,Table1[Store_Area],0))</f>
        <v>208</v>
      </c>
      <c r="C322" s="1">
        <f>VLOOKUP(B322,Table1[[#All],[Store ID ]:[Store_Sales]],5,FALSE)</f>
        <v>61660</v>
      </c>
      <c r="D322" s="2">
        <f>VLOOKUP(B322,Table1[[#All],[Store ID ]:[Daily_Customer_Count]],4,FALSE)</f>
        <v>480</v>
      </c>
    </row>
    <row r="323" spans="1:4" x14ac:dyDescent="0.25">
      <c r="A323" s="60">
        <v>1264</v>
      </c>
      <c r="B323">
        <f>INDEX(Table1[[Store ID ]],MATCH('Trends and Patterns (&lt; Large)'!A323,Table1[Store_Area],0))</f>
        <v>393</v>
      </c>
      <c r="C323" s="1">
        <f>VLOOKUP(B323,Table1[[#All],[Store ID ]:[Store_Sales]],5,FALSE)</f>
        <v>79410</v>
      </c>
      <c r="D323" s="2">
        <f>VLOOKUP(B323,Table1[[#All],[Store ID ]:[Daily_Customer_Count]],4,FALSE)</f>
        <v>800</v>
      </c>
    </row>
    <row r="324" spans="1:4" x14ac:dyDescent="0.25">
      <c r="A324" s="60">
        <v>1209</v>
      </c>
      <c r="B324">
        <f>INDEX(Table1[[Store ID ]],MATCH('Trends and Patterns (&lt; Large)'!A324,Table1[Store_Area],0))</f>
        <v>395</v>
      </c>
      <c r="C324" s="1">
        <f>VLOOKUP(B324,Table1[[#All],[Store ID ]:[Store_Sales]],5,FALSE)</f>
        <v>36740</v>
      </c>
      <c r="D324" s="2">
        <f>VLOOKUP(B324,Table1[[#All],[Store ID ]:[Daily_Customer_Count]],4,FALSE)</f>
        <v>600</v>
      </c>
    </row>
    <row r="325" spans="1:4" x14ac:dyDescent="0.25">
      <c r="A325" s="60">
        <v>1546</v>
      </c>
      <c r="B325">
        <f>INDEX(Table1[[Store ID ]],MATCH('Trends and Patterns (&lt; Large)'!A325,Table1[Store_Area],0))</f>
        <v>396</v>
      </c>
      <c r="C325" s="1">
        <f>VLOOKUP(B325,Table1[[#All],[Store ID ]:[Store_Sales]],5,FALSE)</f>
        <v>27720</v>
      </c>
      <c r="D325" s="2">
        <f>VLOOKUP(B325,Table1[[#All],[Store ID ]:[Daily_Customer_Count]],4,FALSE)</f>
        <v>380</v>
      </c>
    </row>
    <row r="326" spans="1:4" x14ac:dyDescent="0.25">
      <c r="A326" s="60">
        <v>1689</v>
      </c>
      <c r="B326">
        <f>INDEX(Table1[[Store ID ]],MATCH('Trends and Patterns (&lt; Large)'!A326,Table1[Store_Area],0))</f>
        <v>397</v>
      </c>
      <c r="C326" s="1">
        <f>VLOOKUP(B326,Table1[[#All],[Store ID ]:[Store_Sales]],5,FALSE)</f>
        <v>32260</v>
      </c>
      <c r="D326" s="2">
        <f>VLOOKUP(B326,Table1[[#All],[Store ID ]:[Daily_Customer_Count]],4,FALSE)</f>
        <v>1140</v>
      </c>
    </row>
    <row r="327" spans="1:4" x14ac:dyDescent="0.25">
      <c r="A327" s="60">
        <v>1153</v>
      </c>
      <c r="B327">
        <f>INDEX(Table1[[Store ID ]],MATCH('Trends and Patterns (&lt; Large)'!A327,Table1[Store_Area],0))</f>
        <v>265</v>
      </c>
      <c r="C327" s="1">
        <f>VLOOKUP(B327,Table1[[#All],[Store ID ]:[Store_Sales]],5,FALSE)</f>
        <v>50440</v>
      </c>
      <c r="D327" s="2">
        <f>VLOOKUP(B327,Table1[[#All],[Store ID ]:[Daily_Customer_Count]],4,FALSE)</f>
        <v>1020</v>
      </c>
    </row>
    <row r="328" spans="1:4" x14ac:dyDescent="0.25">
      <c r="A328" s="60">
        <v>1718</v>
      </c>
      <c r="B328">
        <f>INDEX(Table1[[Store ID ]],MATCH('Trends and Patterns (&lt; Large)'!A328,Table1[Store_Area],0))</f>
        <v>128</v>
      </c>
      <c r="C328" s="1">
        <f>VLOOKUP(B328,Table1[[#All],[Store ID ]:[Store_Sales]],5,FALSE)</f>
        <v>49210</v>
      </c>
      <c r="D328" s="2">
        <f>VLOOKUP(B328,Table1[[#All],[Store ID ]:[Daily_Customer_Count]],4,FALSE)</f>
        <v>750</v>
      </c>
    </row>
    <row r="329" spans="1:4" x14ac:dyDescent="0.25">
      <c r="A329" s="60">
        <v>1480</v>
      </c>
      <c r="B329">
        <f>INDEX(Table1[[Store ID ]],MATCH('Trends and Patterns (&lt; Large)'!A329,Table1[Store_Area],0))</f>
        <v>402</v>
      </c>
      <c r="C329" s="1">
        <f>VLOOKUP(B329,Table1[[#All],[Store ID ]:[Store_Sales]],5,FALSE)</f>
        <v>63020</v>
      </c>
      <c r="D329" s="2">
        <f>VLOOKUP(B329,Table1[[#All],[Store ID ]:[Daily_Customer_Count]],4,FALSE)</f>
        <v>360</v>
      </c>
    </row>
    <row r="330" spans="1:4" x14ac:dyDescent="0.25">
      <c r="A330" s="60">
        <v>1439</v>
      </c>
      <c r="B330">
        <f>INDEX(Table1[[Store ID ]],MATCH('Trends and Patterns (&lt; Large)'!A330,Table1[Store_Area],0))</f>
        <v>31</v>
      </c>
      <c r="C330" s="1">
        <f>VLOOKUP(B330,Table1[[#All],[Store ID ]:[Store_Sales]],5,FALSE)</f>
        <v>80140</v>
      </c>
      <c r="D330" s="2">
        <f>VLOOKUP(B330,Table1[[#All],[Store ID ]:[Daily_Customer_Count]],4,FALSE)</f>
        <v>990</v>
      </c>
    </row>
    <row r="331" spans="1:4" x14ac:dyDescent="0.25">
      <c r="A331" s="60">
        <v>1576</v>
      </c>
      <c r="B331">
        <f>INDEX(Table1[[Store ID ]],MATCH('Trends and Patterns (&lt; Large)'!A331,Table1[Store_Area],0))</f>
        <v>404</v>
      </c>
      <c r="C331" s="1">
        <f>VLOOKUP(B331,Table1[[#All],[Store ID ]:[Store_Sales]],5,FALSE)</f>
        <v>56450</v>
      </c>
      <c r="D331" s="2">
        <f>VLOOKUP(B331,Table1[[#All],[Store ID ]:[Daily_Customer_Count]],4,FALSE)</f>
        <v>750</v>
      </c>
    </row>
    <row r="332" spans="1:4" x14ac:dyDescent="0.25">
      <c r="A332" s="60">
        <v>1613</v>
      </c>
      <c r="B332">
        <f>INDEX(Table1[[Store ID ]],MATCH('Trends and Patterns (&lt; Large)'!A332,Table1[Store_Area],0))</f>
        <v>157</v>
      </c>
      <c r="C332" s="1">
        <f>VLOOKUP(B332,Table1[[#All],[Store ID ]:[Store_Sales]],5,FALSE)</f>
        <v>72800</v>
      </c>
      <c r="D332" s="2">
        <f>VLOOKUP(B332,Table1[[#All],[Store ID ]:[Daily_Customer_Count]],4,FALSE)</f>
        <v>1200</v>
      </c>
    </row>
    <row r="333" spans="1:4" x14ac:dyDescent="0.25">
      <c r="A333" s="60">
        <v>896</v>
      </c>
      <c r="B333">
        <f>INDEX(Table1[[Store ID ]],MATCH('Trends and Patterns (&lt; Large)'!A333,Table1[Store_Area],0))</f>
        <v>407</v>
      </c>
      <c r="C333" s="1">
        <f>VLOOKUP(B333,Table1[[#All],[Store ID ]:[Store_Sales]],5,FALSE)</f>
        <v>75110</v>
      </c>
      <c r="D333" s="2">
        <f>VLOOKUP(B333,Table1[[#All],[Store ID ]:[Daily_Customer_Count]],4,FALSE)</f>
        <v>870</v>
      </c>
    </row>
    <row r="334" spans="1:4" x14ac:dyDescent="0.25">
      <c r="A334" s="60">
        <v>1625</v>
      </c>
      <c r="B334">
        <f>INDEX(Table1[[Store ID ]],MATCH('Trends and Patterns (&lt; Large)'!A334,Table1[Store_Area],0))</f>
        <v>408</v>
      </c>
      <c r="C334" s="1">
        <f>VLOOKUP(B334,Table1[[#All],[Store ID ]:[Store_Sales]],5,FALSE)</f>
        <v>74520</v>
      </c>
      <c r="D334" s="2">
        <f>VLOOKUP(B334,Table1[[#All],[Store ID ]:[Daily_Customer_Count]],4,FALSE)</f>
        <v>680</v>
      </c>
    </row>
    <row r="335" spans="1:4" x14ac:dyDescent="0.25">
      <c r="A335" s="60">
        <v>1303</v>
      </c>
      <c r="B335">
        <f>INDEX(Table1[[Store ID ]],MATCH('Trends and Patterns (&lt; Large)'!A335,Table1[Store_Area],0))</f>
        <v>409</v>
      </c>
      <c r="C335" s="1">
        <f>VLOOKUP(B335,Table1[[#All],[Store ID ]:[Store_Sales]],5,FALSE)</f>
        <v>102310</v>
      </c>
      <c r="D335" s="2">
        <f>VLOOKUP(B335,Table1[[#All],[Store ID ]:[Daily_Customer_Count]],4,FALSE)</f>
        <v>1310</v>
      </c>
    </row>
    <row r="336" spans="1:4" x14ac:dyDescent="0.25">
      <c r="A336" s="60">
        <v>1340</v>
      </c>
      <c r="B336">
        <f>INDEX(Table1[[Store ID ]],MATCH('Trends and Patterns (&lt; Large)'!A336,Table1[Store_Area],0))</f>
        <v>3</v>
      </c>
      <c r="C336" s="1">
        <f>VLOOKUP(B336,Table1[[#All],[Store ID ]:[Store_Sales]],5,FALSE)</f>
        <v>54010</v>
      </c>
      <c r="D336" s="2">
        <f>VLOOKUP(B336,Table1[[#All],[Store ID ]:[Daily_Customer_Count]],4,FALSE)</f>
        <v>720</v>
      </c>
    </row>
    <row r="337" spans="1:4" x14ac:dyDescent="0.25">
      <c r="A337" s="60">
        <v>1410</v>
      </c>
      <c r="B337">
        <f>INDEX(Table1[[Store ID ]],MATCH('Trends and Patterns (&lt; Large)'!A337,Table1[Store_Area],0))</f>
        <v>411</v>
      </c>
      <c r="C337" s="1">
        <f>VLOOKUP(B337,Table1[[#All],[Store ID ]:[Store_Sales]],5,FALSE)</f>
        <v>59760</v>
      </c>
      <c r="D337" s="2">
        <f>VLOOKUP(B337,Table1[[#All],[Store ID ]:[Daily_Customer_Count]],4,FALSE)</f>
        <v>1130</v>
      </c>
    </row>
    <row r="338" spans="1:4" x14ac:dyDescent="0.25">
      <c r="A338" s="60">
        <v>1432</v>
      </c>
      <c r="B338">
        <f>INDEX(Table1[[Store ID ]],MATCH('Trends and Patterns (&lt; Large)'!A338,Table1[Store_Area],0))</f>
        <v>412</v>
      </c>
      <c r="C338" s="1">
        <f>VLOOKUP(B338,Table1[[#All],[Store ID ]:[Store_Sales]],5,FALSE)</f>
        <v>49540</v>
      </c>
      <c r="D338" s="2">
        <f>VLOOKUP(B338,Table1[[#All],[Store ID ]:[Daily_Customer_Count]],4,FALSE)</f>
        <v>990</v>
      </c>
    </row>
    <row r="339" spans="1:4" x14ac:dyDescent="0.25">
      <c r="A339" s="60">
        <v>1322</v>
      </c>
      <c r="B339">
        <f>INDEX(Table1[[Store ID ]],MATCH('Trends and Patterns (&lt; Large)'!A339,Table1[Store_Area],0))</f>
        <v>414</v>
      </c>
      <c r="C339" s="1">
        <f>VLOOKUP(B339,Table1[[#All],[Store ID ]:[Store_Sales]],5,FALSE)</f>
        <v>49510</v>
      </c>
      <c r="D339" s="2">
        <f>VLOOKUP(B339,Table1[[#All],[Store ID ]:[Daily_Customer_Count]],4,FALSE)</f>
        <v>720</v>
      </c>
    </row>
    <row r="340" spans="1:4" x14ac:dyDescent="0.25">
      <c r="A340" s="60">
        <v>1378</v>
      </c>
      <c r="B340">
        <f>INDEX(Table1[[Store ID ]],MATCH('Trends and Patterns (&lt; Large)'!A340,Table1[Store_Area],0))</f>
        <v>235</v>
      </c>
      <c r="C340" s="1">
        <f>VLOOKUP(B340,Table1[[#All],[Store ID ]:[Store_Sales]],5,FALSE)</f>
        <v>90960</v>
      </c>
      <c r="D340" s="2">
        <f>VLOOKUP(B340,Table1[[#All],[Store ID ]:[Daily_Customer_Count]],4,FALSE)</f>
        <v>760</v>
      </c>
    </row>
    <row r="341" spans="1:4" x14ac:dyDescent="0.25">
      <c r="A341" s="60">
        <v>1462</v>
      </c>
      <c r="B341">
        <f>INDEX(Table1[[Store ID ]],MATCH('Trends and Patterns (&lt; Large)'!A341,Table1[Store_Area],0))</f>
        <v>80</v>
      </c>
      <c r="C341" s="1">
        <f>VLOOKUP(B341,Table1[[#All],[Store ID ]:[Store_Sales]],5,FALSE)</f>
        <v>65660</v>
      </c>
      <c r="D341" s="2">
        <f>VLOOKUP(B341,Table1[[#All],[Store ID ]:[Daily_Customer_Count]],4,FALSE)</f>
        <v>600</v>
      </c>
    </row>
    <row r="342" spans="1:4" x14ac:dyDescent="0.25">
      <c r="A342" s="60">
        <v>1440</v>
      </c>
      <c r="B342">
        <f>INDEX(Table1[[Store ID ]],MATCH('Trends and Patterns (&lt; Large)'!A342,Table1[Store_Area],0))</f>
        <v>417</v>
      </c>
      <c r="C342" s="1">
        <f>VLOOKUP(B342,Table1[[#All],[Store ID ]:[Store_Sales]],5,FALSE)</f>
        <v>65310</v>
      </c>
      <c r="D342" s="2">
        <f>VLOOKUP(B342,Table1[[#All],[Store ID ]:[Daily_Customer_Count]],4,FALSE)</f>
        <v>1120</v>
      </c>
    </row>
    <row r="343" spans="1:4" x14ac:dyDescent="0.25">
      <c r="A343" s="60">
        <v>1421</v>
      </c>
      <c r="B343">
        <f>INDEX(Table1[[Store ID ]],MATCH('Trends and Patterns (&lt; Large)'!A343,Table1[Store_Area],0))</f>
        <v>21</v>
      </c>
      <c r="C343" s="1">
        <f>VLOOKUP(B343,Table1[[#All],[Store ID ]:[Store_Sales]],5,FALSE)</f>
        <v>43460</v>
      </c>
      <c r="D343" s="2">
        <f>VLOOKUP(B343,Table1[[#All],[Store ID ]:[Daily_Customer_Count]],4,FALSE)</f>
        <v>370</v>
      </c>
    </row>
    <row r="344" spans="1:4" x14ac:dyDescent="0.25">
      <c r="A344" s="60">
        <v>1280</v>
      </c>
      <c r="B344">
        <f>INDEX(Table1[[Store ID ]],MATCH('Trends and Patterns (&lt; Large)'!A344,Table1[Store_Area],0))</f>
        <v>419</v>
      </c>
      <c r="C344" s="1">
        <f>VLOOKUP(B344,Table1[[#All],[Store ID ]:[Store_Sales]],5,FALSE)</f>
        <v>43860</v>
      </c>
      <c r="D344" s="2">
        <f>VLOOKUP(B344,Table1[[#All],[Store ID ]:[Daily_Customer_Count]],4,FALSE)</f>
        <v>1240</v>
      </c>
    </row>
    <row r="345" spans="1:4" x14ac:dyDescent="0.25">
      <c r="A345" s="60">
        <v>1431</v>
      </c>
      <c r="B345">
        <f>INDEX(Table1[[Store ID ]],MATCH('Trends and Patterns (&lt; Large)'!A345,Table1[Store_Area],0))</f>
        <v>81</v>
      </c>
      <c r="C345" s="1">
        <f>VLOOKUP(B345,Table1[[#All],[Store ID ]:[Store_Sales]],5,FALSE)</f>
        <v>40700</v>
      </c>
      <c r="D345" s="2">
        <f>VLOOKUP(B345,Table1[[#All],[Store ID ]:[Daily_Customer_Count]],4,FALSE)</f>
        <v>620</v>
      </c>
    </row>
    <row r="346" spans="1:4" x14ac:dyDescent="0.25">
      <c r="A346" s="60">
        <v>1161</v>
      </c>
      <c r="B346">
        <f>INDEX(Table1[[Store ID ]],MATCH('Trends and Patterns (&lt; Large)'!A346,Table1[Store_Area],0))</f>
        <v>421</v>
      </c>
      <c r="C346" s="1">
        <f>VLOOKUP(B346,Table1[[#All],[Store ID ]:[Store_Sales]],5,FALSE)</f>
        <v>58380</v>
      </c>
      <c r="D346" s="2">
        <f>VLOOKUP(B346,Table1[[#All],[Store ID ]:[Daily_Customer_Count]],4,FALSE)</f>
        <v>430</v>
      </c>
    </row>
    <row r="347" spans="1:4" x14ac:dyDescent="0.25">
      <c r="A347" s="60">
        <v>1175</v>
      </c>
      <c r="B347">
        <f>INDEX(Table1[[Store ID ]],MATCH('Trends and Patterns (&lt; Large)'!A347,Table1[Store_Area],0))</f>
        <v>422</v>
      </c>
      <c r="C347" s="1">
        <f>VLOOKUP(B347,Table1[[#All],[Store ID ]:[Store_Sales]],5,FALSE)</f>
        <v>91200</v>
      </c>
      <c r="D347" s="2">
        <f>VLOOKUP(B347,Table1[[#All],[Store ID ]:[Daily_Customer_Count]],4,FALSE)</f>
        <v>810</v>
      </c>
    </row>
    <row r="348" spans="1:4" x14ac:dyDescent="0.25">
      <c r="A348" s="60">
        <v>1395</v>
      </c>
      <c r="B348">
        <f>INDEX(Table1[[Store ID ]],MATCH('Trends and Patterns (&lt; Large)'!A348,Table1[Store_Area],0))</f>
        <v>423</v>
      </c>
      <c r="C348" s="1">
        <f>VLOOKUP(B348,Table1[[#All],[Store ID ]:[Store_Sales]],5,FALSE)</f>
        <v>90940</v>
      </c>
      <c r="D348" s="2">
        <f>VLOOKUP(B348,Table1[[#All],[Store ID ]:[Daily_Customer_Count]],4,FALSE)</f>
        <v>920</v>
      </c>
    </row>
    <row r="349" spans="1:4" x14ac:dyDescent="0.25">
      <c r="A349" s="60">
        <v>1443</v>
      </c>
      <c r="B349">
        <f>INDEX(Table1[[Store ID ]],MATCH('Trends and Patterns (&lt; Large)'!A349,Table1[Store_Area],0))</f>
        <v>424</v>
      </c>
      <c r="C349" s="1">
        <f>VLOOKUP(B349,Table1[[#All],[Store ID ]:[Store_Sales]],5,FALSE)</f>
        <v>49330</v>
      </c>
      <c r="D349" s="2">
        <f>VLOOKUP(B349,Table1[[#All],[Store ID ]:[Daily_Customer_Count]],4,FALSE)</f>
        <v>880</v>
      </c>
    </row>
    <row r="350" spans="1:4" x14ac:dyDescent="0.25">
      <c r="A350" s="60">
        <v>1247</v>
      </c>
      <c r="B350">
        <f>INDEX(Table1[[Store ID ]],MATCH('Trends and Patterns (&lt; Large)'!A350,Table1[Store_Area],0))</f>
        <v>425</v>
      </c>
      <c r="C350" s="1">
        <f>VLOOKUP(B350,Table1[[#All],[Store ID ]:[Store_Sales]],5,FALSE)</f>
        <v>53500</v>
      </c>
      <c r="D350" s="2">
        <f>VLOOKUP(B350,Table1[[#All],[Store ID ]:[Daily_Customer_Count]],4,FALSE)</f>
        <v>1350</v>
      </c>
    </row>
    <row r="351" spans="1:4" x14ac:dyDescent="0.25">
      <c r="A351" s="60">
        <v>1138</v>
      </c>
      <c r="B351">
        <f>INDEX(Table1[[Store ID ]],MATCH('Trends and Patterns (&lt; Large)'!A351,Table1[Store_Area],0))</f>
        <v>427</v>
      </c>
      <c r="C351" s="1">
        <f>VLOOKUP(B351,Table1[[#All],[Store ID ]:[Store_Sales]],5,FALSE)</f>
        <v>57450</v>
      </c>
      <c r="D351" s="2">
        <f>VLOOKUP(B351,Table1[[#All],[Store ID ]:[Daily_Customer_Count]],4,FALSE)</f>
        <v>1220</v>
      </c>
    </row>
    <row r="352" spans="1:4" x14ac:dyDescent="0.25">
      <c r="A352" s="60">
        <v>1709</v>
      </c>
      <c r="B352">
        <f>INDEX(Table1[[Store ID ]],MATCH('Trends and Patterns (&lt; Large)'!A352,Table1[Store_Area],0))</f>
        <v>428</v>
      </c>
      <c r="C352" s="1">
        <f>VLOOKUP(B352,Table1[[#All],[Store ID ]:[Store_Sales]],5,FALSE)</f>
        <v>33240</v>
      </c>
      <c r="D352" s="2">
        <f>VLOOKUP(B352,Table1[[#All],[Store ID ]:[Daily_Customer_Count]],4,FALSE)</f>
        <v>430</v>
      </c>
    </row>
    <row r="353" spans="1:4" x14ac:dyDescent="0.25">
      <c r="A353" s="60">
        <v>1612</v>
      </c>
      <c r="B353">
        <f>INDEX(Table1[[Store ID ]],MATCH('Trends and Patterns (&lt; Large)'!A353,Table1[Store_Area],0))</f>
        <v>181</v>
      </c>
      <c r="C353" s="1">
        <f>VLOOKUP(B353,Table1[[#All],[Store ID ]:[Store_Sales]],5,FALSE)</f>
        <v>74250</v>
      </c>
      <c r="D353" s="2">
        <f>VLOOKUP(B353,Table1[[#All],[Store ID ]:[Daily_Customer_Count]],4,FALSE)</f>
        <v>840</v>
      </c>
    </row>
    <row r="354" spans="1:4" x14ac:dyDescent="0.25">
      <c r="A354" s="60">
        <v>1618</v>
      </c>
      <c r="B354">
        <f>INDEX(Table1[[Store ID ]],MATCH('Trends and Patterns (&lt; Large)'!A354,Table1[Store_Area],0))</f>
        <v>431</v>
      </c>
      <c r="C354" s="1">
        <f>VLOOKUP(B354,Table1[[#All],[Store ID ]:[Store_Sales]],5,FALSE)</f>
        <v>47620</v>
      </c>
      <c r="D354" s="2">
        <f>VLOOKUP(B354,Table1[[#All],[Store ID ]:[Daily_Customer_Count]],4,FALSE)</f>
        <v>460</v>
      </c>
    </row>
    <row r="355" spans="1:4" x14ac:dyDescent="0.25">
      <c r="A355" s="60">
        <v>1311</v>
      </c>
      <c r="B355">
        <f>INDEX(Table1[[Store ID ]],MATCH('Trends and Patterns (&lt; Large)'!A355,Table1[Store_Area],0))</f>
        <v>432</v>
      </c>
      <c r="C355" s="1">
        <f>VLOOKUP(B355,Table1[[#All],[Store ID ]:[Store_Sales]],5,FALSE)</f>
        <v>72090</v>
      </c>
      <c r="D355" s="2">
        <f>VLOOKUP(B355,Table1[[#All],[Store ID ]:[Daily_Customer_Count]],4,FALSE)</f>
        <v>470</v>
      </c>
    </row>
    <row r="356" spans="1:4" x14ac:dyDescent="0.25">
      <c r="A356" s="60">
        <v>1365</v>
      </c>
      <c r="B356">
        <f>INDEX(Table1[[Store ID ]],MATCH('Trends and Patterns (&lt; Large)'!A356,Table1[Store_Area],0))</f>
        <v>129</v>
      </c>
      <c r="C356" s="1">
        <f>VLOOKUP(B356,Table1[[#All],[Store ID ]:[Store_Sales]],5,FALSE)</f>
        <v>79950</v>
      </c>
      <c r="D356" s="2">
        <f>VLOOKUP(B356,Table1[[#All],[Store ID ]:[Daily_Customer_Count]],4,FALSE)</f>
        <v>980</v>
      </c>
    </row>
    <row r="357" spans="1:4" x14ac:dyDescent="0.25">
      <c r="A357" s="60">
        <v>1249</v>
      </c>
      <c r="B357">
        <f>INDEX(Table1[[Store ID ]],MATCH('Trends and Patterns (&lt; Large)'!A357,Table1[Store_Area],0))</f>
        <v>434</v>
      </c>
      <c r="C357" s="1">
        <f>VLOOKUP(B357,Table1[[#All],[Store ID ]:[Store_Sales]],5,FALSE)</f>
        <v>61970</v>
      </c>
      <c r="D357" s="2">
        <f>VLOOKUP(B357,Table1[[#All],[Store ID ]:[Daily_Customer_Count]],4,FALSE)</f>
        <v>950</v>
      </c>
    </row>
    <row r="358" spans="1:4" x14ac:dyDescent="0.25">
      <c r="A358" s="60">
        <v>1373</v>
      </c>
      <c r="B358">
        <f>INDEX(Table1[[Store ID ]],MATCH('Trends and Patterns (&lt; Large)'!A358,Table1[Store_Area],0))</f>
        <v>251</v>
      </c>
      <c r="C358" s="1">
        <f>VLOOKUP(B358,Table1[[#All],[Store ID ]:[Store_Sales]],5,FALSE)</f>
        <v>43390</v>
      </c>
      <c r="D358" s="2">
        <f>VLOOKUP(B358,Table1[[#All],[Store ID ]:[Daily_Customer_Count]],4,FALSE)</f>
        <v>530</v>
      </c>
    </row>
    <row r="359" spans="1:4" x14ac:dyDescent="0.25">
      <c r="A359" s="60">
        <v>1536</v>
      </c>
      <c r="B359">
        <f>INDEX(Table1[[Store ID ]],MATCH('Trends and Patterns (&lt; Large)'!A359,Table1[Store_Area],0))</f>
        <v>177</v>
      </c>
      <c r="C359" s="1">
        <f>VLOOKUP(B359,Table1[[#All],[Store ID ]:[Store_Sales]],5,FALSE)</f>
        <v>69450</v>
      </c>
      <c r="D359" s="2">
        <f>VLOOKUP(B359,Table1[[#All],[Store ID ]:[Daily_Customer_Count]],4,FALSE)</f>
        <v>670</v>
      </c>
    </row>
    <row r="360" spans="1:4" x14ac:dyDescent="0.25">
      <c r="A360" s="60">
        <v>1513</v>
      </c>
      <c r="B360">
        <f>INDEX(Table1[[Store ID ]],MATCH('Trends and Patterns (&lt; Large)'!A360,Table1[Store_Area],0))</f>
        <v>295</v>
      </c>
      <c r="C360" s="1">
        <f>VLOOKUP(B360,Table1[[#All],[Store ID ]:[Store_Sales]],5,FALSE)</f>
        <v>57530</v>
      </c>
      <c r="D360" s="2">
        <f>VLOOKUP(B360,Table1[[#All],[Store ID ]:[Daily_Customer_Count]],4,FALSE)</f>
        <v>970</v>
      </c>
    </row>
    <row r="361" spans="1:4" x14ac:dyDescent="0.25">
      <c r="A361" s="60">
        <v>1297</v>
      </c>
      <c r="B361">
        <f>INDEX(Table1[[Store ID ]],MATCH('Trends and Patterns (&lt; Large)'!A361,Table1[Store_Area],0))</f>
        <v>439</v>
      </c>
      <c r="C361" s="1">
        <f>VLOOKUP(B361,Table1[[#All],[Store ID ]:[Store_Sales]],5,FALSE)</f>
        <v>40000</v>
      </c>
      <c r="D361" s="2">
        <f>VLOOKUP(B361,Table1[[#All],[Store ID ]:[Daily_Customer_Count]],4,FALSE)</f>
        <v>1070</v>
      </c>
    </row>
    <row r="362" spans="1:4" x14ac:dyDescent="0.25">
      <c r="A362" s="60">
        <v>1721</v>
      </c>
      <c r="B362">
        <f>INDEX(Table1[[Store ID ]],MATCH('Trends and Patterns (&lt; Large)'!A362,Table1[Store_Area],0))</f>
        <v>441</v>
      </c>
      <c r="C362" s="1">
        <f>VLOOKUP(B362,Table1[[#All],[Store ID ]:[Store_Sales]],5,FALSE)</f>
        <v>76300</v>
      </c>
      <c r="D362" s="2">
        <f>VLOOKUP(B362,Table1[[#All],[Store ID ]:[Daily_Customer_Count]],4,FALSE)</f>
        <v>710</v>
      </c>
    </row>
    <row r="363" spans="1:4" x14ac:dyDescent="0.25">
      <c r="A363" s="60">
        <v>1243</v>
      </c>
      <c r="B363">
        <f>INDEX(Table1[[Store ID ]],MATCH('Trends and Patterns (&lt; Large)'!A363,Table1[Store_Area],0))</f>
        <v>442</v>
      </c>
      <c r="C363" s="1">
        <f>VLOOKUP(B363,Table1[[#All],[Store ID ]:[Store_Sales]],5,FALSE)</f>
        <v>69030</v>
      </c>
      <c r="D363" s="2">
        <f>VLOOKUP(B363,Table1[[#All],[Store ID ]:[Daily_Customer_Count]],4,FALSE)</f>
        <v>430</v>
      </c>
    </row>
    <row r="364" spans="1:4" x14ac:dyDescent="0.25">
      <c r="A364" s="60">
        <v>1472</v>
      </c>
      <c r="B364">
        <f>INDEX(Table1[[Store ID ]],MATCH('Trends and Patterns (&lt; Large)'!A364,Table1[Store_Area],0))</f>
        <v>49</v>
      </c>
      <c r="C364" s="1">
        <f>VLOOKUP(B364,Table1[[#All],[Store ID ]:[Store_Sales]],5,FALSE)</f>
        <v>59980</v>
      </c>
      <c r="D364" s="2">
        <f>VLOOKUP(B364,Table1[[#All],[Store ID ]:[Daily_Customer_Count]],4,FALSE)</f>
        <v>1260</v>
      </c>
    </row>
    <row r="365" spans="1:4" x14ac:dyDescent="0.25">
      <c r="A365" s="60">
        <v>1307</v>
      </c>
      <c r="B365">
        <f>INDEX(Table1[[Store ID ]],MATCH('Trends and Patterns (&lt; Large)'!A365,Table1[Store_Area],0))</f>
        <v>444</v>
      </c>
      <c r="C365" s="1">
        <f>VLOOKUP(B365,Table1[[#All],[Store ID ]:[Store_Sales]],5,FALSE)</f>
        <v>41710</v>
      </c>
      <c r="D365" s="2">
        <f>VLOOKUP(B365,Table1[[#All],[Store ID ]:[Daily_Customer_Count]],4,FALSE)</f>
        <v>1080</v>
      </c>
    </row>
    <row r="366" spans="1:4" x14ac:dyDescent="0.25">
      <c r="A366" s="60">
        <v>1628</v>
      </c>
      <c r="B366">
        <f>INDEX(Table1[[Store ID ]],MATCH('Trends and Patterns (&lt; Large)'!A366,Table1[Store_Area],0))</f>
        <v>445</v>
      </c>
      <c r="C366" s="1">
        <f>VLOOKUP(B366,Table1[[#All],[Store ID ]:[Store_Sales]],5,FALSE)</f>
        <v>71480</v>
      </c>
      <c r="D366" s="2">
        <f>VLOOKUP(B366,Table1[[#All],[Store ID ]:[Daily_Customer_Count]],4,FALSE)</f>
        <v>890</v>
      </c>
    </row>
    <row r="367" spans="1:4" x14ac:dyDescent="0.25">
      <c r="A367" s="60">
        <v>1556</v>
      </c>
      <c r="B367">
        <f>INDEX(Table1[[Store ID ]],MATCH('Trends and Patterns (&lt; Large)'!A367,Table1[Store_Area],0))</f>
        <v>446</v>
      </c>
      <c r="C367" s="1">
        <f>VLOOKUP(B367,Table1[[#All],[Store ID ]:[Store_Sales]],5,FALSE)</f>
        <v>33010</v>
      </c>
      <c r="D367" s="2">
        <f>VLOOKUP(B367,Table1[[#All],[Store ID ]:[Daily_Customer_Count]],4,FALSE)</f>
        <v>1000</v>
      </c>
    </row>
    <row r="368" spans="1:4" x14ac:dyDescent="0.25">
      <c r="A368" s="60">
        <v>1179</v>
      </c>
      <c r="B368">
        <f>INDEX(Table1[[Store ID ]],MATCH('Trends and Patterns (&lt; Large)'!A368,Table1[Store_Area],0))</f>
        <v>140</v>
      </c>
      <c r="C368" s="1">
        <f>VLOOKUP(B368,Table1[[#All],[Store ID ]:[Store_Sales]],5,FALSE)</f>
        <v>85130</v>
      </c>
      <c r="D368" s="2">
        <f>VLOOKUP(B368,Table1[[#All],[Store ID ]:[Daily_Customer_Count]],4,FALSE)</f>
        <v>790</v>
      </c>
    </row>
    <row r="369" spans="1:4" x14ac:dyDescent="0.25">
      <c r="A369" s="60">
        <v>1378</v>
      </c>
      <c r="B369">
        <f>INDEX(Table1[[Store ID ]],MATCH('Trends and Patterns (&lt; Large)'!A369,Table1[Store_Area],0))</f>
        <v>235</v>
      </c>
      <c r="C369" s="1">
        <f>VLOOKUP(B369,Table1[[#All],[Store ID ]:[Store_Sales]],5,FALSE)</f>
        <v>90960</v>
      </c>
      <c r="D369" s="2">
        <f>VLOOKUP(B369,Table1[[#All],[Store ID ]:[Daily_Customer_Count]],4,FALSE)</f>
        <v>760</v>
      </c>
    </row>
    <row r="370" spans="1:4" x14ac:dyDescent="0.25">
      <c r="A370" s="60">
        <v>1685</v>
      </c>
      <c r="B370">
        <f>INDEX(Table1[[Store ID ]],MATCH('Trends and Patterns (&lt; Large)'!A370,Table1[Store_Area],0))</f>
        <v>450</v>
      </c>
      <c r="C370" s="1">
        <f>VLOOKUP(B370,Table1[[#All],[Store ID ]:[Store_Sales]],5,FALSE)</f>
        <v>79220</v>
      </c>
      <c r="D370" s="2">
        <f>VLOOKUP(B370,Table1[[#All],[Store ID ]:[Daily_Customer_Count]],4,FALSE)</f>
        <v>1160</v>
      </c>
    </row>
    <row r="371" spans="1:4" x14ac:dyDescent="0.25">
      <c r="A371" s="60">
        <v>1474</v>
      </c>
      <c r="B371">
        <f>INDEX(Table1[[Store ID ]],MATCH('Trends and Patterns (&lt; Large)'!A371,Table1[Store_Area],0))</f>
        <v>451</v>
      </c>
      <c r="C371" s="1">
        <f>VLOOKUP(B371,Table1[[#All],[Store ID ]:[Store_Sales]],5,FALSE)</f>
        <v>75880</v>
      </c>
      <c r="D371" s="2">
        <f>VLOOKUP(B371,Table1[[#All],[Store ID ]:[Daily_Customer_Count]],4,FALSE)</f>
        <v>880</v>
      </c>
    </row>
    <row r="372" spans="1:4" x14ac:dyDescent="0.25">
      <c r="A372" s="60">
        <v>1086</v>
      </c>
      <c r="B372">
        <f>INDEX(Table1[[Store ID ]],MATCH('Trends and Patterns (&lt; Large)'!A372,Table1[Store_Area],0))</f>
        <v>453</v>
      </c>
      <c r="C372" s="1">
        <f>VLOOKUP(B372,Table1[[#All],[Store ID ]:[Store_Sales]],5,FALSE)</f>
        <v>69090</v>
      </c>
      <c r="D372" s="2">
        <f>VLOOKUP(B372,Table1[[#All],[Store ID ]:[Daily_Customer_Count]],4,FALSE)</f>
        <v>930</v>
      </c>
    </row>
    <row r="373" spans="1:4" x14ac:dyDescent="0.25">
      <c r="A373" s="60">
        <v>1501</v>
      </c>
      <c r="B373">
        <f>INDEX(Table1[[Store ID ]],MATCH('Trends and Patterns (&lt; Large)'!A373,Table1[Store_Area],0))</f>
        <v>455</v>
      </c>
      <c r="C373" s="1">
        <f>VLOOKUP(B373,Table1[[#All],[Store ID ]:[Store_Sales]],5,FALSE)</f>
        <v>53940</v>
      </c>
      <c r="D373" s="2">
        <f>VLOOKUP(B373,Table1[[#All],[Store ID ]:[Daily_Customer_Count]],4,FALSE)</f>
        <v>450</v>
      </c>
    </row>
    <row r="374" spans="1:4" x14ac:dyDescent="0.25">
      <c r="A374" s="60">
        <v>1353</v>
      </c>
      <c r="B374">
        <f>INDEX(Table1[[Store ID ]],MATCH('Trends and Patterns (&lt; Large)'!A374,Table1[Store_Area],0))</f>
        <v>456</v>
      </c>
      <c r="C374" s="1">
        <f>VLOOKUP(B374,Table1[[#All],[Store ID ]:[Store_Sales]],5,FALSE)</f>
        <v>56660</v>
      </c>
      <c r="D374" s="2">
        <f>VLOOKUP(B374,Table1[[#All],[Store ID ]:[Daily_Customer_Count]],4,FALSE)</f>
        <v>690</v>
      </c>
    </row>
    <row r="375" spans="1:4" x14ac:dyDescent="0.25">
      <c r="A375" s="60">
        <v>1455</v>
      </c>
      <c r="B375">
        <f>INDEX(Table1[[Store ID ]],MATCH('Trends and Patterns (&lt; Large)'!A375,Table1[Store_Area],0))</f>
        <v>339</v>
      </c>
      <c r="C375" s="1">
        <f>VLOOKUP(B375,Table1[[#All],[Store ID ]:[Store_Sales]],5,FALSE)</f>
        <v>84690</v>
      </c>
      <c r="D375" s="2">
        <f>VLOOKUP(B375,Table1[[#All],[Store ID ]:[Daily_Customer_Count]],4,FALSE)</f>
        <v>390</v>
      </c>
    </row>
    <row r="376" spans="1:4" x14ac:dyDescent="0.25">
      <c r="A376" s="60">
        <v>1165</v>
      </c>
      <c r="B376">
        <f>INDEX(Table1[[Store ID ]],MATCH('Trends and Patterns (&lt; Large)'!A376,Table1[Store_Area],0))</f>
        <v>458</v>
      </c>
      <c r="C376" s="1">
        <f>VLOOKUP(B376,Table1[[#All],[Store ID ]:[Store_Sales]],5,FALSE)</f>
        <v>38620</v>
      </c>
      <c r="D376" s="2">
        <f>VLOOKUP(B376,Table1[[#All],[Store ID ]:[Daily_Customer_Count]],4,FALSE)</f>
        <v>1020</v>
      </c>
    </row>
    <row r="377" spans="1:4" x14ac:dyDescent="0.25">
      <c r="A377" s="60">
        <v>1332</v>
      </c>
      <c r="B377">
        <f>INDEX(Table1[[Store ID ]],MATCH('Trends and Patterns (&lt; Large)'!A377,Table1[Store_Area],0))</f>
        <v>319</v>
      </c>
      <c r="C377" s="1">
        <f>VLOOKUP(B377,Table1[[#All],[Store ID ]:[Store_Sales]],5,FALSE)</f>
        <v>61670</v>
      </c>
      <c r="D377" s="2">
        <f>VLOOKUP(B377,Table1[[#All],[Store ID ]:[Daily_Customer_Count]],4,FALSE)</f>
        <v>630</v>
      </c>
    </row>
    <row r="378" spans="1:4" x14ac:dyDescent="0.25">
      <c r="A378" s="60">
        <v>1396</v>
      </c>
      <c r="B378">
        <f>INDEX(Table1[[Store ID ]],MATCH('Trends and Patterns (&lt; Large)'!A378,Table1[Store_Area],0))</f>
        <v>133</v>
      </c>
      <c r="C378" s="1">
        <f>VLOOKUP(B378,Table1[[#All],[Store ID ]:[Store_Sales]],5,FALSE)</f>
        <v>50070</v>
      </c>
      <c r="D378" s="2">
        <f>VLOOKUP(B378,Table1[[#All],[Store ID ]:[Daily_Customer_Count]],4,FALSE)</f>
        <v>1170</v>
      </c>
    </row>
    <row r="379" spans="1:4" x14ac:dyDescent="0.25">
      <c r="A379" s="60">
        <v>1513</v>
      </c>
      <c r="B379">
        <f>INDEX(Table1[[Store ID ]],MATCH('Trends and Patterns (&lt; Large)'!A379,Table1[Store_Area],0))</f>
        <v>295</v>
      </c>
      <c r="C379" s="1">
        <f>VLOOKUP(B379,Table1[[#All],[Store ID ]:[Store_Sales]],5,FALSE)</f>
        <v>57530</v>
      </c>
      <c r="D379" s="2">
        <f>VLOOKUP(B379,Table1[[#All],[Store ID ]:[Daily_Customer_Count]],4,FALSE)</f>
        <v>970</v>
      </c>
    </row>
    <row r="380" spans="1:4" x14ac:dyDescent="0.25">
      <c r="A380" s="60">
        <v>1618</v>
      </c>
      <c r="B380">
        <f>INDEX(Table1[[Store ID ]],MATCH('Trends and Patterns (&lt; Large)'!A380,Table1[Store_Area],0))</f>
        <v>431</v>
      </c>
      <c r="C380" s="1">
        <f>VLOOKUP(B380,Table1[[#All],[Store ID ]:[Store_Sales]],5,FALSE)</f>
        <v>47620</v>
      </c>
      <c r="D380" s="2">
        <f>VLOOKUP(B380,Table1[[#All],[Store ID ]:[Daily_Customer_Count]],4,FALSE)</f>
        <v>460</v>
      </c>
    </row>
    <row r="381" spans="1:4" x14ac:dyDescent="0.25">
      <c r="A381" s="60">
        <v>1172</v>
      </c>
      <c r="B381">
        <f>INDEX(Table1[[Store ID ]],MATCH('Trends and Patterns (&lt; Large)'!A381,Table1[Store_Area],0))</f>
        <v>464</v>
      </c>
      <c r="C381" s="1">
        <f>VLOOKUP(B381,Table1[[#All],[Store ID ]:[Store_Sales]],5,FALSE)</f>
        <v>74550</v>
      </c>
      <c r="D381" s="2">
        <f>VLOOKUP(B381,Table1[[#All],[Store ID ]:[Daily_Customer_Count]],4,FALSE)</f>
        <v>460</v>
      </c>
    </row>
    <row r="382" spans="1:4" x14ac:dyDescent="0.25">
      <c r="A382" s="60">
        <v>1436</v>
      </c>
      <c r="B382">
        <f>INDEX(Table1[[Store ID ]],MATCH('Trends and Patterns (&lt; Large)'!A382,Table1[Store_Area],0))</f>
        <v>465</v>
      </c>
      <c r="C382" s="1">
        <f>VLOOKUP(B382,Table1[[#All],[Store ID ]:[Store_Sales]],5,FALSE)</f>
        <v>57090</v>
      </c>
      <c r="D382" s="2">
        <f>VLOOKUP(B382,Table1[[#All],[Store ID ]:[Daily_Customer_Count]],4,FALSE)</f>
        <v>770</v>
      </c>
    </row>
    <row r="383" spans="1:4" x14ac:dyDescent="0.25">
      <c r="A383" s="60">
        <v>1490</v>
      </c>
      <c r="B383">
        <f>INDEX(Table1[[Store ID ]],MATCH('Trends and Patterns (&lt; Large)'!A383,Table1[Store_Area],0))</f>
        <v>468</v>
      </c>
      <c r="C383" s="1">
        <f>VLOOKUP(B383,Table1[[#All],[Store ID ]:[Store_Sales]],5,FALSE)</f>
        <v>81370</v>
      </c>
      <c r="D383" s="2">
        <f>VLOOKUP(B383,Table1[[#All],[Store ID ]:[Daily_Customer_Count]],4,FALSE)</f>
        <v>730</v>
      </c>
    </row>
    <row r="384" spans="1:4" x14ac:dyDescent="0.25">
      <c r="A384" s="60">
        <v>1060</v>
      </c>
      <c r="B384">
        <f>INDEX(Table1[[Store ID ]],MATCH('Trends and Patterns (&lt; Large)'!A384,Table1[Store_Area],0))</f>
        <v>331</v>
      </c>
      <c r="C384" s="1">
        <f>VLOOKUP(B384,Table1[[#All],[Store ID ]:[Store_Sales]],5,FALSE)</f>
        <v>57500</v>
      </c>
      <c r="D384" s="2">
        <f>VLOOKUP(B384,Table1[[#All],[Store ID ]:[Daily_Customer_Count]],4,FALSE)</f>
        <v>860</v>
      </c>
    </row>
    <row r="385" spans="1:4" x14ac:dyDescent="0.25">
      <c r="A385" s="60">
        <v>1611</v>
      </c>
      <c r="B385">
        <f>INDEX(Table1[[Store ID ]],MATCH('Trends and Patterns (&lt; Large)'!A385,Table1[Store_Area],0))</f>
        <v>471</v>
      </c>
      <c r="C385" s="1">
        <f>VLOOKUP(B385,Table1[[#All],[Store ID ]:[Store_Sales]],5,FALSE)</f>
        <v>71240</v>
      </c>
      <c r="D385" s="2">
        <f>VLOOKUP(B385,Table1[[#All],[Store ID ]:[Daily_Customer_Count]],4,FALSE)</f>
        <v>960</v>
      </c>
    </row>
    <row r="386" spans="1:4" x14ac:dyDescent="0.25">
      <c r="A386" s="60">
        <v>1187</v>
      </c>
      <c r="B386">
        <f>INDEX(Table1[[Store ID ]],MATCH('Trends and Patterns (&lt; Large)'!A386,Table1[Store_Area],0))</f>
        <v>11</v>
      </c>
      <c r="C386" s="1">
        <f>VLOOKUP(B386,Table1[[#All],[Store ID ]:[Store_Sales]],5,FALSE)</f>
        <v>71280</v>
      </c>
      <c r="D386" s="2">
        <f>VLOOKUP(B386,Table1[[#All],[Store ID ]:[Daily_Customer_Count]],4,FALSE)</f>
        <v>1090</v>
      </c>
    </row>
    <row r="387" spans="1:4" x14ac:dyDescent="0.25">
      <c r="A387" s="60">
        <v>1430</v>
      </c>
      <c r="B387">
        <f>INDEX(Table1[[Store ID ]],MATCH('Trends and Patterns (&lt; Large)'!A387,Table1[Store_Area],0))</f>
        <v>473</v>
      </c>
      <c r="C387" s="1">
        <f>VLOOKUP(B387,Table1[[#All],[Store ID ]:[Store_Sales]],5,FALSE)</f>
        <v>78950</v>
      </c>
      <c r="D387" s="2">
        <f>VLOOKUP(B387,Table1[[#All],[Store ID ]:[Daily_Customer_Count]],4,FALSE)</f>
        <v>800</v>
      </c>
    </row>
    <row r="388" spans="1:4" x14ac:dyDescent="0.25">
      <c r="A388" s="60">
        <v>1543</v>
      </c>
      <c r="B388">
        <f>INDEX(Table1[[Store ID ]],MATCH('Trends and Patterns (&lt; Large)'!A388,Table1[Store_Area],0))</f>
        <v>474</v>
      </c>
      <c r="C388" s="1">
        <f>VLOOKUP(B388,Table1[[#All],[Store ID ]:[Store_Sales]],5,FALSE)</f>
        <v>36380</v>
      </c>
      <c r="D388" s="2">
        <f>VLOOKUP(B388,Table1[[#All],[Store ID ]:[Daily_Customer_Count]],4,FALSE)</f>
        <v>450</v>
      </c>
    </row>
    <row r="389" spans="1:4" x14ac:dyDescent="0.25">
      <c r="A389" s="60">
        <v>1463</v>
      </c>
      <c r="B389">
        <f>INDEX(Table1[[Store ID ]],MATCH('Trends and Patterns (&lt; Large)'!A389,Table1[Store_Area],0))</f>
        <v>476</v>
      </c>
      <c r="C389" s="1">
        <f>VLOOKUP(B389,Table1[[#All],[Store ID ]:[Store_Sales]],5,FALSE)</f>
        <v>69050</v>
      </c>
      <c r="D389" s="2">
        <f>VLOOKUP(B389,Table1[[#All],[Store ID ]:[Daily_Customer_Count]],4,FALSE)</f>
        <v>1060</v>
      </c>
    </row>
    <row r="390" spans="1:4" x14ac:dyDescent="0.25">
      <c r="A390" s="60">
        <v>1213</v>
      </c>
      <c r="B390">
        <f>INDEX(Table1[[Store ID ]],MATCH('Trends and Patterns (&lt; Large)'!A390,Table1[Store_Area],0))</f>
        <v>477</v>
      </c>
      <c r="C390" s="1">
        <f>VLOOKUP(B390,Table1[[#All],[Store ID ]:[Store_Sales]],5,FALSE)</f>
        <v>56830</v>
      </c>
      <c r="D390" s="2">
        <f>VLOOKUP(B390,Table1[[#All],[Store ID ]:[Daily_Customer_Count]],4,FALSE)</f>
        <v>560</v>
      </c>
    </row>
    <row r="391" spans="1:4" x14ac:dyDescent="0.25">
      <c r="A391" s="60">
        <v>1244</v>
      </c>
      <c r="B391">
        <f>INDEX(Table1[[Store ID ]],MATCH('Trends and Patterns (&lt; Large)'!A391,Table1[Store_Area],0))</f>
        <v>478</v>
      </c>
      <c r="C391" s="1">
        <f>VLOOKUP(B391,Table1[[#All],[Store ID ]:[Store_Sales]],5,FALSE)</f>
        <v>93530</v>
      </c>
      <c r="D391" s="2">
        <f>VLOOKUP(B391,Table1[[#All],[Store ID ]:[Daily_Customer_Count]],4,FALSE)</f>
        <v>860</v>
      </c>
    </row>
    <row r="392" spans="1:4" x14ac:dyDescent="0.25">
      <c r="A392" s="60">
        <v>933</v>
      </c>
      <c r="B392">
        <f>INDEX(Table1[[Store ID ]],MATCH('Trends and Patterns (&lt; Large)'!A392,Table1[Store_Area],0))</f>
        <v>480</v>
      </c>
      <c r="C392" s="1">
        <f>VLOOKUP(B392,Table1[[#All],[Store ID ]:[Store_Sales]],5,FALSE)</f>
        <v>55990</v>
      </c>
      <c r="D392" s="2">
        <f>VLOOKUP(B392,Table1[[#All],[Store ID ]:[Daily_Customer_Count]],4,FALSE)</f>
        <v>940</v>
      </c>
    </row>
    <row r="393" spans="1:4" x14ac:dyDescent="0.25">
      <c r="A393" s="60">
        <v>1675</v>
      </c>
      <c r="B393">
        <f>INDEX(Table1[[Store ID ]],MATCH('Trends and Patterns (&lt; Large)'!A393,Table1[Store_Area],0))</f>
        <v>482</v>
      </c>
      <c r="C393" s="1">
        <f>VLOOKUP(B393,Table1[[#All],[Store ID ]:[Store_Sales]],5,FALSE)</f>
        <v>64990</v>
      </c>
      <c r="D393" s="2">
        <f>VLOOKUP(B393,Table1[[#All],[Store ID ]:[Daily_Customer_Count]],4,FALSE)</f>
        <v>1050</v>
      </c>
    </row>
    <row r="394" spans="1:4" x14ac:dyDescent="0.25">
      <c r="A394" s="60">
        <v>1688</v>
      </c>
      <c r="B394">
        <f>INDEX(Table1[[Store ID ]],MATCH('Trends and Patterns (&lt; Large)'!A394,Table1[Store_Area],0))</f>
        <v>142</v>
      </c>
      <c r="C394" s="1">
        <f>VLOOKUP(B394,Table1[[#All],[Store ID ]:[Store_Sales]],5,FALSE)</f>
        <v>73080</v>
      </c>
      <c r="D394" s="2">
        <f>VLOOKUP(B394,Table1[[#All],[Store ID ]:[Daily_Customer_Count]],4,FALSE)</f>
        <v>760</v>
      </c>
    </row>
    <row r="395" spans="1:4" x14ac:dyDescent="0.25">
      <c r="A395" s="60">
        <v>1316</v>
      </c>
      <c r="B395">
        <f>INDEX(Table1[[Store ID ]],MATCH('Trends and Patterns (&lt; Large)'!A395,Table1[Store_Area],0))</f>
        <v>485</v>
      </c>
      <c r="C395" s="1">
        <f>VLOOKUP(B395,Table1[[#All],[Store ID ]:[Store_Sales]],5,FALSE)</f>
        <v>36560</v>
      </c>
      <c r="D395" s="2">
        <f>VLOOKUP(B395,Table1[[#All],[Store ID ]:[Daily_Customer_Count]],4,FALSE)</f>
        <v>980</v>
      </c>
    </row>
    <row r="396" spans="1:4" x14ac:dyDescent="0.25">
      <c r="A396" s="60">
        <v>1440</v>
      </c>
      <c r="B396">
        <f>INDEX(Table1[[Store ID ]],MATCH('Trends and Patterns (&lt; Large)'!A396,Table1[Store_Area],0))</f>
        <v>417</v>
      </c>
      <c r="C396" s="1">
        <f>VLOOKUP(B396,Table1[[#All],[Store ID ]:[Store_Sales]],5,FALSE)</f>
        <v>65310</v>
      </c>
      <c r="D396" s="2">
        <f>VLOOKUP(B396,Table1[[#All],[Store ID ]:[Daily_Customer_Count]],4,FALSE)</f>
        <v>1120</v>
      </c>
    </row>
    <row r="397" spans="1:4" x14ac:dyDescent="0.25">
      <c r="A397" s="60">
        <v>1323</v>
      </c>
      <c r="B397">
        <f>INDEX(Table1[[Store ID ]],MATCH('Trends and Patterns (&lt; Large)'!A397,Table1[Store_Area],0))</f>
        <v>488</v>
      </c>
      <c r="C397" s="1">
        <f>VLOOKUP(B397,Table1[[#All],[Store ID ]:[Store_Sales]],5,FALSE)</f>
        <v>27970</v>
      </c>
      <c r="D397" s="2">
        <f>VLOOKUP(B397,Table1[[#All],[Store ID ]:[Daily_Customer_Count]],4,FALSE)</f>
        <v>850</v>
      </c>
    </row>
    <row r="398" spans="1:4" x14ac:dyDescent="0.25">
      <c r="A398" s="60">
        <v>1230</v>
      </c>
      <c r="B398">
        <f>INDEX(Table1[[Store ID ]],MATCH('Trends and Patterns (&lt; Large)'!A398,Table1[Store_Area],0))</f>
        <v>489</v>
      </c>
      <c r="C398" s="1">
        <f>VLOOKUP(B398,Table1[[#All],[Store ID ]:[Store_Sales]],5,FALSE)</f>
        <v>67100</v>
      </c>
      <c r="D398" s="2">
        <f>VLOOKUP(B398,Table1[[#All],[Store ID ]:[Daily_Customer_Count]],4,FALSE)</f>
        <v>730</v>
      </c>
    </row>
    <row r="399" spans="1:4" x14ac:dyDescent="0.25">
      <c r="A399" s="60">
        <v>1540</v>
      </c>
      <c r="B399">
        <f>INDEX(Table1[[Store ID ]],MATCH('Trends and Patterns (&lt; Large)'!A399,Table1[Store_Area],0))</f>
        <v>205</v>
      </c>
      <c r="C399" s="1">
        <f>VLOOKUP(B399,Table1[[#All],[Store ID ]:[Store_Sales]],5,FALSE)</f>
        <v>58260</v>
      </c>
      <c r="D399" s="2">
        <f>VLOOKUP(B399,Table1[[#All],[Store ID ]:[Daily_Customer_Count]],4,FALSE)</f>
        <v>1020</v>
      </c>
    </row>
    <row r="400" spans="1:4" x14ac:dyDescent="0.25">
      <c r="A400" s="60">
        <v>1167</v>
      </c>
      <c r="B400">
        <f>INDEX(Table1[[Store ID ]],MATCH('Trends and Patterns (&lt; Large)'!A400,Table1[Store_Area],0))</f>
        <v>491</v>
      </c>
      <c r="C400" s="1">
        <f>VLOOKUP(B400,Table1[[#All],[Store ID ]:[Store_Sales]],5,FALSE)</f>
        <v>38600</v>
      </c>
      <c r="D400" s="2">
        <f>VLOOKUP(B400,Table1[[#All],[Store ID ]:[Daily_Customer_Count]],4,FALSE)</f>
        <v>620</v>
      </c>
    </row>
    <row r="401" spans="1:4" x14ac:dyDescent="0.25">
      <c r="A401" s="60">
        <v>1429</v>
      </c>
      <c r="B401">
        <f>INDEX(Table1[[Store ID ]],MATCH('Trends and Patterns (&lt; Large)'!A401,Table1[Store_Area],0))</f>
        <v>492</v>
      </c>
      <c r="C401" s="1">
        <f>VLOOKUP(B401,Table1[[#All],[Store ID ]:[Store_Sales]],5,FALSE)</f>
        <v>53890</v>
      </c>
      <c r="D401" s="2">
        <f>VLOOKUP(B401,Table1[[#All],[Store ID ]:[Daily_Customer_Count]],4,FALSE)</f>
        <v>890</v>
      </c>
    </row>
    <row r="402" spans="1:4" x14ac:dyDescent="0.25">
      <c r="A402" s="60">
        <v>1491</v>
      </c>
      <c r="B402">
        <f>INDEX(Table1[[Store ID ]],MATCH('Trends and Patterns (&lt; Large)'!A402,Table1[Store_Area],0))</f>
        <v>386</v>
      </c>
      <c r="C402" s="1">
        <f>VLOOKUP(B402,Table1[[#All],[Store ID ]:[Store_Sales]],5,FALSE)</f>
        <v>75620</v>
      </c>
      <c r="D402" s="2">
        <f>VLOOKUP(B402,Table1[[#All],[Store ID ]:[Daily_Customer_Count]],4,FALSE)</f>
        <v>980</v>
      </c>
    </row>
    <row r="403" spans="1:4" x14ac:dyDescent="0.25">
      <c r="A403" s="60">
        <v>1313</v>
      </c>
      <c r="B403">
        <f>INDEX(Table1[[Store ID ]],MATCH('Trends and Patterns (&lt; Large)'!A403,Table1[Store_Area],0))</f>
        <v>287</v>
      </c>
      <c r="C403" s="1">
        <f>VLOOKUP(B403,Table1[[#All],[Store ID ]:[Store_Sales]],5,FALSE)</f>
        <v>45940</v>
      </c>
      <c r="D403" s="2">
        <f>VLOOKUP(B403,Table1[[#All],[Store ID ]:[Daily_Customer_Count]],4,FALSE)</f>
        <v>420</v>
      </c>
    </row>
    <row r="404" spans="1:4" x14ac:dyDescent="0.25">
      <c r="A404" s="60">
        <v>1609</v>
      </c>
      <c r="B404">
        <f>INDEX(Table1[[Store ID ]],MATCH('Trends and Patterns (&lt; Large)'!A404,Table1[Store_Area],0))</f>
        <v>495</v>
      </c>
      <c r="C404" s="1">
        <f>VLOOKUP(B404,Table1[[#All],[Store ID ]:[Store_Sales]],5,FALSE)</f>
        <v>40300</v>
      </c>
      <c r="D404" s="2">
        <f>VLOOKUP(B404,Table1[[#All],[Store ID ]:[Daily_Customer_Count]],4,FALSE)</f>
        <v>920</v>
      </c>
    </row>
    <row r="405" spans="1:4" x14ac:dyDescent="0.25">
      <c r="A405" s="60">
        <v>1109</v>
      </c>
      <c r="B405">
        <f>INDEX(Table1[[Store ID ]],MATCH('Trends and Patterns (&lt; Large)'!A405,Table1[Store_Area],0))</f>
        <v>496</v>
      </c>
      <c r="C405" s="1">
        <f>VLOOKUP(B405,Table1[[#All],[Store ID ]:[Store_Sales]],5,FALSE)</f>
        <v>49750</v>
      </c>
      <c r="D405" s="2">
        <f>VLOOKUP(B405,Table1[[#All],[Store ID ]:[Daily_Customer_Count]],4,FALSE)</f>
        <v>760</v>
      </c>
    </row>
    <row r="406" spans="1:4" x14ac:dyDescent="0.25">
      <c r="A406" s="60">
        <v>1207</v>
      </c>
      <c r="B406">
        <f>INDEX(Table1[[Store ID ]],MATCH('Trends and Patterns (&lt; Large)'!A406,Table1[Store_Area],0))</f>
        <v>106</v>
      </c>
      <c r="C406" s="1">
        <f>VLOOKUP(B406,Table1[[#All],[Store ID ]:[Store_Sales]],5,FALSE)</f>
        <v>65180</v>
      </c>
      <c r="D406" s="2">
        <f>VLOOKUP(B406,Table1[[#All],[Store ID ]:[Daily_Customer_Count]],4,FALSE)</f>
        <v>690</v>
      </c>
    </row>
    <row r="407" spans="1:4" x14ac:dyDescent="0.25">
      <c r="A407" s="60">
        <v>902</v>
      </c>
      <c r="B407">
        <f>INDEX(Table1[[Store ID ]],MATCH('Trends and Patterns (&lt; Large)'!A407,Table1[Store_Area],0))</f>
        <v>292</v>
      </c>
      <c r="C407" s="1">
        <f>VLOOKUP(B407,Table1[[#All],[Store ID ]:[Store_Sales]],5,FALSE)</f>
        <v>64640</v>
      </c>
      <c r="D407" s="2">
        <f>VLOOKUP(B407,Table1[[#All],[Store ID ]:[Daily_Customer_Count]],4,FALSE)</f>
        <v>1210</v>
      </c>
    </row>
    <row r="408" spans="1:4" x14ac:dyDescent="0.25">
      <c r="A408" s="60">
        <v>1191</v>
      </c>
      <c r="B408">
        <f>INDEX(Table1[[Store ID ]],MATCH('Trends and Patterns (&lt; Large)'!A408,Table1[Store_Area],0))</f>
        <v>499</v>
      </c>
      <c r="C408" s="1">
        <f>VLOOKUP(B408,Table1[[#All],[Store ID ]:[Store_Sales]],5,FALSE)</f>
        <v>36350</v>
      </c>
      <c r="D408" s="2">
        <f>VLOOKUP(B408,Table1[[#All],[Store ID ]:[Daily_Customer_Count]],4,FALSE)</f>
        <v>770</v>
      </c>
    </row>
    <row r="409" spans="1:4" x14ac:dyDescent="0.25">
      <c r="A409" s="60">
        <v>1335</v>
      </c>
      <c r="B409">
        <f>INDEX(Table1[[Store ID ]],MATCH('Trends and Patterns (&lt; Large)'!A409,Table1[Store_Area],0))</f>
        <v>500</v>
      </c>
      <c r="C409" s="1">
        <f>VLOOKUP(B409,Table1[[#All],[Store ID ]:[Store_Sales]],5,FALSE)</f>
        <v>50820</v>
      </c>
      <c r="D409" s="2">
        <f>VLOOKUP(B409,Table1[[#All],[Store ID ]:[Daily_Customer_Count]],4,FALSE)</f>
        <v>460</v>
      </c>
    </row>
    <row r="410" spans="1:4" x14ac:dyDescent="0.25">
      <c r="A410" s="60">
        <v>1382</v>
      </c>
      <c r="B410">
        <f>INDEX(Table1[[Store ID ]],MATCH('Trends and Patterns (&lt; Large)'!A410,Table1[Store_Area],0))</f>
        <v>501</v>
      </c>
      <c r="C410" s="1">
        <f>VLOOKUP(B410,Table1[[#All],[Store ID ]:[Store_Sales]],5,FALSE)</f>
        <v>83720</v>
      </c>
      <c r="D410" s="2">
        <f>VLOOKUP(B410,Table1[[#All],[Store ID ]:[Daily_Customer_Count]],4,FALSE)</f>
        <v>1070</v>
      </c>
    </row>
    <row r="411" spans="1:4" x14ac:dyDescent="0.25">
      <c r="A411" s="60">
        <v>1588</v>
      </c>
      <c r="B411">
        <f>INDEX(Table1[[Store ID ]],MATCH('Trends and Patterns (&lt; Large)'!A411,Table1[Store_Area],0))</f>
        <v>502</v>
      </c>
      <c r="C411" s="1">
        <f>VLOOKUP(B411,Table1[[#All],[Store ID ]:[Store_Sales]],5,FALSE)</f>
        <v>46970</v>
      </c>
      <c r="D411" s="2">
        <f>VLOOKUP(B411,Table1[[#All],[Store ID ]:[Daily_Customer_Count]],4,FALSE)</f>
        <v>450</v>
      </c>
    </row>
    <row r="412" spans="1:4" x14ac:dyDescent="0.25">
      <c r="A412" s="60">
        <v>1484</v>
      </c>
      <c r="B412">
        <f>INDEX(Table1[[Store ID ]],MATCH('Trends and Patterns (&lt; Large)'!A412,Table1[Store_Area],0))</f>
        <v>368</v>
      </c>
      <c r="C412" s="1">
        <f>VLOOKUP(B412,Table1[[#All],[Store ID ]:[Store_Sales]],5,FALSE)</f>
        <v>59800</v>
      </c>
      <c r="D412" s="2">
        <f>VLOOKUP(B412,Table1[[#All],[Store ID ]:[Daily_Customer_Count]],4,FALSE)</f>
        <v>940</v>
      </c>
    </row>
    <row r="413" spans="1:4" x14ac:dyDescent="0.25">
      <c r="A413" s="60">
        <v>1334</v>
      </c>
      <c r="B413">
        <f>INDEX(Table1[[Store ID ]],MATCH('Trends and Patterns (&lt; Large)'!A413,Table1[Store_Area],0))</f>
        <v>505</v>
      </c>
      <c r="C413" s="1">
        <f>VLOOKUP(B413,Table1[[#All],[Store ID ]:[Store_Sales]],5,FALSE)</f>
        <v>55160</v>
      </c>
      <c r="D413" s="2">
        <f>VLOOKUP(B413,Table1[[#All],[Store ID ]:[Daily_Customer_Count]],4,FALSE)</f>
        <v>370</v>
      </c>
    </row>
    <row r="414" spans="1:4" x14ac:dyDescent="0.25">
      <c r="A414" s="60">
        <v>1556</v>
      </c>
      <c r="B414">
        <f>INDEX(Table1[[Store ID ]],MATCH('Trends and Patterns (&lt; Large)'!A414,Table1[Store_Area],0))</f>
        <v>446</v>
      </c>
      <c r="C414" s="1">
        <f>VLOOKUP(B414,Table1[[#All],[Store ID ]:[Store_Sales]],5,FALSE)</f>
        <v>33010</v>
      </c>
      <c r="D414" s="2">
        <f>VLOOKUP(B414,Table1[[#All],[Store ID ]:[Daily_Customer_Count]],4,FALSE)</f>
        <v>1000</v>
      </c>
    </row>
    <row r="415" spans="1:4" x14ac:dyDescent="0.25">
      <c r="A415" s="60">
        <v>1244</v>
      </c>
      <c r="B415">
        <f>INDEX(Table1[[Store ID ]],MATCH('Trends and Patterns (&lt; Large)'!A415,Table1[Store_Area],0))</f>
        <v>478</v>
      </c>
      <c r="C415" s="1">
        <f>VLOOKUP(B415,Table1[[#All],[Store ID ]:[Store_Sales]],5,FALSE)</f>
        <v>93530</v>
      </c>
      <c r="D415" s="2">
        <f>VLOOKUP(B415,Table1[[#All],[Store ID ]:[Daily_Customer_Count]],4,FALSE)</f>
        <v>860</v>
      </c>
    </row>
    <row r="416" spans="1:4" x14ac:dyDescent="0.25">
      <c r="A416" s="60">
        <v>1496</v>
      </c>
      <c r="B416">
        <f>INDEX(Table1[[Store ID ]],MATCH('Trends and Patterns (&lt; Large)'!A416,Table1[Store_Area],0))</f>
        <v>197</v>
      </c>
      <c r="C416" s="1">
        <f>VLOOKUP(B416,Table1[[#All],[Store ID ]:[Store_Sales]],5,FALSE)</f>
        <v>67030</v>
      </c>
      <c r="D416" s="2">
        <f>VLOOKUP(B416,Table1[[#All],[Store ID ]:[Daily_Customer_Count]],4,FALSE)</f>
        <v>1240</v>
      </c>
    </row>
    <row r="417" spans="1:4" x14ac:dyDescent="0.25">
      <c r="A417" s="60">
        <v>1719</v>
      </c>
      <c r="B417">
        <f>INDEX(Table1[[Store ID ]],MATCH('Trends and Patterns (&lt; Large)'!A417,Table1[Store_Area],0))</f>
        <v>23</v>
      </c>
      <c r="C417" s="1">
        <f>VLOOKUP(B417,Table1[[#All],[Store ID ]:[Store_Sales]],5,FALSE)</f>
        <v>52780</v>
      </c>
      <c r="D417" s="2">
        <f>VLOOKUP(B417,Table1[[#All],[Store ID ]:[Daily_Customer_Count]],4,FALSE)</f>
        <v>950</v>
      </c>
    </row>
    <row r="418" spans="1:4" x14ac:dyDescent="0.25">
      <c r="A418" s="60">
        <v>1678</v>
      </c>
      <c r="B418">
        <f>INDEX(Table1[[Store ID ]],MATCH('Trends and Patterns (&lt; Large)'!A418,Table1[Store_Area],0))</f>
        <v>342</v>
      </c>
      <c r="C418" s="1">
        <f>VLOOKUP(B418,Table1[[#All],[Store ID ]:[Store_Sales]],5,FALSE)</f>
        <v>46650</v>
      </c>
      <c r="D418" s="2">
        <f>VLOOKUP(B418,Table1[[#All],[Store ID ]:[Daily_Customer_Count]],4,FALSE)</f>
        <v>740</v>
      </c>
    </row>
    <row r="419" spans="1:4" x14ac:dyDescent="0.25">
      <c r="A419" s="60">
        <v>1247</v>
      </c>
      <c r="B419">
        <f>INDEX(Table1[[Store ID ]],MATCH('Trends and Patterns (&lt; Large)'!A419,Table1[Store_Area],0))</f>
        <v>425</v>
      </c>
      <c r="C419" s="1">
        <f>VLOOKUP(B419,Table1[[#All],[Store ID ]:[Store_Sales]],5,FALSE)</f>
        <v>53500</v>
      </c>
      <c r="D419" s="2">
        <f>VLOOKUP(B419,Table1[[#All],[Store ID ]:[Daily_Customer_Count]],4,FALSE)</f>
        <v>1350</v>
      </c>
    </row>
    <row r="420" spans="1:4" x14ac:dyDescent="0.25">
      <c r="A420" s="60">
        <v>1191</v>
      </c>
      <c r="B420">
        <f>INDEX(Table1[[Store ID ]],MATCH('Trends and Patterns (&lt; Large)'!A420,Table1[Store_Area],0))</f>
        <v>499</v>
      </c>
      <c r="C420" s="1">
        <f>VLOOKUP(B420,Table1[[#All],[Store ID ]:[Store_Sales]],5,FALSE)</f>
        <v>36350</v>
      </c>
      <c r="D420" s="2">
        <f>VLOOKUP(B420,Table1[[#All],[Store ID ]:[Daily_Customer_Count]],4,FALSE)</f>
        <v>770</v>
      </c>
    </row>
    <row r="421" spans="1:4" x14ac:dyDescent="0.25">
      <c r="A421" s="60">
        <v>1271</v>
      </c>
      <c r="B421">
        <f>INDEX(Table1[[Store ID ]],MATCH('Trends and Patterns (&lt; Large)'!A421,Table1[Store_Area],0))</f>
        <v>515</v>
      </c>
      <c r="C421" s="1">
        <f>VLOOKUP(B421,Table1[[#All],[Store ID ]:[Store_Sales]],5,FALSE)</f>
        <v>50940</v>
      </c>
      <c r="D421" s="2">
        <f>VLOOKUP(B421,Table1[[#All],[Store ID ]:[Daily_Customer_Count]],4,FALSE)</f>
        <v>1140</v>
      </c>
    </row>
    <row r="422" spans="1:4" x14ac:dyDescent="0.25">
      <c r="A422" s="60">
        <v>1735</v>
      </c>
      <c r="B422">
        <f>INDEX(Table1[[Store ID ]],MATCH('Trends and Patterns (&lt; Large)'!A422,Table1[Store_Area],0))</f>
        <v>516</v>
      </c>
      <c r="C422" s="1">
        <f>VLOOKUP(B422,Table1[[#All],[Store ID ]:[Store_Sales]],5,FALSE)</f>
        <v>56440</v>
      </c>
      <c r="D422" s="2">
        <f>VLOOKUP(B422,Table1[[#All],[Store ID ]:[Daily_Customer_Count]],4,FALSE)</f>
        <v>820</v>
      </c>
    </row>
    <row r="423" spans="1:4" x14ac:dyDescent="0.25">
      <c r="A423" s="60">
        <v>1627</v>
      </c>
      <c r="B423">
        <f>INDEX(Table1[[Store ID ]],MATCH('Trends and Patterns (&lt; Large)'!A423,Table1[Store_Area],0))</f>
        <v>517</v>
      </c>
      <c r="C423" s="1">
        <f>VLOOKUP(B423,Table1[[#All],[Store ID ]:[Store_Sales]],5,FALSE)</f>
        <v>32610</v>
      </c>
      <c r="D423" s="2">
        <f>VLOOKUP(B423,Table1[[#All],[Store ID ]:[Daily_Customer_Count]],4,FALSE)</f>
        <v>890</v>
      </c>
    </row>
    <row r="424" spans="1:4" x14ac:dyDescent="0.25">
      <c r="A424" s="60">
        <v>1351</v>
      </c>
      <c r="B424">
        <f>INDEX(Table1[[Store ID ]],MATCH('Trends and Patterns (&lt; Large)'!A424,Table1[Store_Area],0))</f>
        <v>518</v>
      </c>
      <c r="C424" s="1">
        <f>VLOOKUP(B424,Table1[[#All],[Store ID ]:[Store_Sales]],5,FALSE)</f>
        <v>62770</v>
      </c>
      <c r="D424" s="2">
        <f>VLOOKUP(B424,Table1[[#All],[Store ID ]:[Daily_Customer_Count]],4,FALSE)</f>
        <v>650</v>
      </c>
    </row>
    <row r="425" spans="1:4" x14ac:dyDescent="0.25">
      <c r="A425" s="60">
        <v>1520</v>
      </c>
      <c r="B425">
        <f>INDEX(Table1[[Store ID ]],MATCH('Trends and Patterns (&lt; Large)'!A425,Table1[Store_Area],0))</f>
        <v>519</v>
      </c>
      <c r="C425" s="1">
        <f>VLOOKUP(B425,Table1[[#All],[Store ID ]:[Store_Sales]],5,FALSE)</f>
        <v>63600</v>
      </c>
      <c r="D425" s="2">
        <f>VLOOKUP(B425,Table1[[#All],[Store ID ]:[Daily_Customer_Count]],4,FALSE)</f>
        <v>850</v>
      </c>
    </row>
    <row r="426" spans="1:4" x14ac:dyDescent="0.25">
      <c r="A426" s="60">
        <v>1490</v>
      </c>
      <c r="B426">
        <f>INDEX(Table1[[Store ID ]],MATCH('Trends and Patterns (&lt; Large)'!A426,Table1[Store_Area],0))</f>
        <v>468</v>
      </c>
      <c r="C426" s="1">
        <f>VLOOKUP(B426,Table1[[#All],[Store ID ]:[Store_Sales]],5,FALSE)</f>
        <v>81370</v>
      </c>
      <c r="D426" s="2">
        <f>VLOOKUP(B426,Table1[[#All],[Store ID ]:[Daily_Customer_Count]],4,FALSE)</f>
        <v>730</v>
      </c>
    </row>
    <row r="427" spans="1:4" x14ac:dyDescent="0.25">
      <c r="A427" s="60">
        <v>1688</v>
      </c>
      <c r="B427">
        <f>INDEX(Table1[[Store ID ]],MATCH('Trends and Patterns (&lt; Large)'!A427,Table1[Store_Area],0))</f>
        <v>142</v>
      </c>
      <c r="C427" s="1">
        <f>VLOOKUP(B427,Table1[[#All],[Store ID ]:[Store_Sales]],5,FALSE)</f>
        <v>73080</v>
      </c>
      <c r="D427" s="2">
        <f>VLOOKUP(B427,Table1[[#All],[Store ID ]:[Daily_Customer_Count]],4,FALSE)</f>
        <v>760</v>
      </c>
    </row>
    <row r="428" spans="1:4" x14ac:dyDescent="0.25">
      <c r="A428" s="60">
        <v>1537</v>
      </c>
      <c r="B428">
        <f>INDEX(Table1[[Store ID ]],MATCH('Trends and Patterns (&lt; Large)'!A428,Table1[Store_Area],0))</f>
        <v>523</v>
      </c>
      <c r="C428" s="1">
        <f>VLOOKUP(B428,Table1[[#All],[Store ID ]:[Store_Sales]],5,FALSE)</f>
        <v>39480</v>
      </c>
      <c r="D428" s="2">
        <f>VLOOKUP(B428,Table1[[#All],[Store ID ]:[Daily_Customer_Count]],4,FALSE)</f>
        <v>670</v>
      </c>
    </row>
    <row r="429" spans="1:4" x14ac:dyDescent="0.25">
      <c r="A429" s="60">
        <v>1622</v>
      </c>
      <c r="B429">
        <f>INDEX(Table1[[Store ID ]],MATCH('Trends and Patterns (&lt; Large)'!A429,Table1[Store_Area],0))</f>
        <v>524</v>
      </c>
      <c r="C429" s="1">
        <f>VLOOKUP(B429,Table1[[#All],[Store ID ]:[Store_Sales]],5,FALSE)</f>
        <v>69610</v>
      </c>
      <c r="D429" s="2">
        <f>VLOOKUP(B429,Table1[[#All],[Store ID ]:[Daily_Customer_Count]],4,FALSE)</f>
        <v>340</v>
      </c>
    </row>
    <row r="430" spans="1:4" x14ac:dyDescent="0.25">
      <c r="A430" s="60">
        <v>1148</v>
      </c>
      <c r="B430">
        <f>INDEX(Table1[[Store ID ]],MATCH('Trends and Patterns (&lt; Large)'!A430,Table1[Store_Area],0))</f>
        <v>200</v>
      </c>
      <c r="C430" s="1">
        <f>VLOOKUP(B430,Table1[[#All],[Store ID ]:[Store_Sales]],5,FALSE)</f>
        <v>49760</v>
      </c>
      <c r="D430" s="2">
        <f>VLOOKUP(B430,Table1[[#All],[Store ID ]:[Daily_Customer_Count]],4,FALSE)</f>
        <v>940</v>
      </c>
    </row>
    <row r="431" spans="1:4" x14ac:dyDescent="0.25">
      <c r="A431" s="60">
        <v>1001</v>
      </c>
      <c r="B431">
        <f>INDEX(Table1[[Store ID ]],MATCH('Trends and Patterns (&lt; Large)'!A431,Table1[Store_Area],0))</f>
        <v>526</v>
      </c>
      <c r="C431" s="1">
        <f>VLOOKUP(B431,Table1[[#All],[Store ID ]:[Store_Sales]],5,FALSE)</f>
        <v>44890</v>
      </c>
      <c r="D431" s="2">
        <f>VLOOKUP(B431,Table1[[#All],[Store ID ]:[Daily_Customer_Count]],4,FALSE)</f>
        <v>1210</v>
      </c>
    </row>
    <row r="432" spans="1:4" x14ac:dyDescent="0.25">
      <c r="A432" s="60">
        <v>1552</v>
      </c>
      <c r="B432">
        <f>INDEX(Table1[[Store ID ]],MATCH('Trends and Patterns (&lt; Large)'!A432,Table1[Store_Area],0))</f>
        <v>528</v>
      </c>
      <c r="C432" s="1">
        <f>VLOOKUP(B432,Table1[[#All],[Store ID ]:[Store_Sales]],5,FALSE)</f>
        <v>78870</v>
      </c>
      <c r="D432" s="2">
        <f>VLOOKUP(B432,Table1[[#All],[Store ID ]:[Daily_Customer_Count]],4,FALSE)</f>
        <v>710</v>
      </c>
    </row>
    <row r="433" spans="1:4" x14ac:dyDescent="0.25">
      <c r="A433" s="60">
        <v>1700</v>
      </c>
      <c r="B433">
        <f>INDEX(Table1[[Store ID ]],MATCH('Trends and Patterns (&lt; Large)'!A433,Table1[Store_Area],0))</f>
        <v>529</v>
      </c>
      <c r="C433" s="1">
        <f>VLOOKUP(B433,Table1[[#All],[Store ID ]:[Store_Sales]],5,FALSE)</f>
        <v>70310</v>
      </c>
      <c r="D433" s="2">
        <f>VLOOKUP(B433,Table1[[#All],[Store ID ]:[Daily_Customer_Count]],4,FALSE)</f>
        <v>940</v>
      </c>
    </row>
    <row r="434" spans="1:4" x14ac:dyDescent="0.25">
      <c r="A434" s="60">
        <v>1554</v>
      </c>
      <c r="B434">
        <f>INDEX(Table1[[Store ID ]],MATCH('Trends and Patterns (&lt; Large)'!A434,Table1[Store_Area],0))</f>
        <v>385</v>
      </c>
      <c r="C434" s="1">
        <f>VLOOKUP(B434,Table1[[#All],[Store ID ]:[Store_Sales]],5,FALSE)</f>
        <v>48120</v>
      </c>
      <c r="D434" s="2">
        <f>VLOOKUP(B434,Table1[[#All],[Store ID ]:[Daily_Customer_Count]],4,FALSE)</f>
        <v>440</v>
      </c>
    </row>
    <row r="435" spans="1:4" x14ac:dyDescent="0.25">
      <c r="A435" s="60">
        <v>1482</v>
      </c>
      <c r="B435">
        <f>INDEX(Table1[[Store ID ]],MATCH('Trends and Patterns (&lt; Large)'!A435,Table1[Store_Area],0))</f>
        <v>531</v>
      </c>
      <c r="C435" s="1">
        <f>VLOOKUP(B435,Table1[[#All],[Store ID ]:[Store_Sales]],5,FALSE)</f>
        <v>77570</v>
      </c>
      <c r="D435" s="2">
        <f>VLOOKUP(B435,Table1[[#All],[Store ID ]:[Daily_Customer_Count]],4,FALSE)</f>
        <v>800</v>
      </c>
    </row>
    <row r="436" spans="1:4" x14ac:dyDescent="0.25">
      <c r="A436" s="60">
        <v>1275</v>
      </c>
      <c r="B436">
        <f>INDEX(Table1[[Store ID ]],MATCH('Trends and Patterns (&lt; Large)'!A436,Table1[Store_Area],0))</f>
        <v>160</v>
      </c>
      <c r="C436" s="1">
        <f>VLOOKUP(B436,Table1[[#All],[Store ID ]:[Store_Sales]],5,FALSE)</f>
        <v>54300</v>
      </c>
      <c r="D436" s="2">
        <f>VLOOKUP(B436,Table1[[#All],[Store ID ]:[Daily_Customer_Count]],4,FALSE)</f>
        <v>1230</v>
      </c>
    </row>
    <row r="437" spans="1:4" x14ac:dyDescent="0.25">
      <c r="A437" s="60">
        <v>1642</v>
      </c>
      <c r="B437">
        <f>INDEX(Table1[[Store ID ]],MATCH('Trends and Patterns (&lt; Large)'!A437,Table1[Store_Area],0))</f>
        <v>29</v>
      </c>
      <c r="C437" s="1">
        <f>VLOOKUP(B437,Table1[[#All],[Store ID ]:[Store_Sales]],5,FALSE)</f>
        <v>78100</v>
      </c>
      <c r="D437" s="2">
        <f>VLOOKUP(B437,Table1[[#All],[Store ID ]:[Daily_Customer_Count]],4,FALSE)</f>
        <v>710</v>
      </c>
    </row>
    <row r="438" spans="1:4" x14ac:dyDescent="0.25">
      <c r="A438" s="60">
        <v>1381</v>
      </c>
      <c r="B438">
        <f>INDEX(Table1[[Store ID ]],MATCH('Trends and Patterns (&lt; Large)'!A438,Table1[Store_Area],0))</f>
        <v>267</v>
      </c>
      <c r="C438" s="1">
        <f>VLOOKUP(B438,Table1[[#All],[Store ID ]:[Store_Sales]],5,FALSE)</f>
        <v>50170</v>
      </c>
      <c r="D438" s="2">
        <f>VLOOKUP(B438,Table1[[#All],[Store ID ]:[Daily_Customer_Count]],4,FALSE)</f>
        <v>970</v>
      </c>
    </row>
    <row r="439" spans="1:4" x14ac:dyDescent="0.25">
      <c r="A439" s="60">
        <v>1381</v>
      </c>
      <c r="B439">
        <f>INDEX(Table1[[Store ID ]],MATCH('Trends and Patterns (&lt; Large)'!A439,Table1[Store_Area],0))</f>
        <v>267</v>
      </c>
      <c r="C439" s="1">
        <f>VLOOKUP(B439,Table1[[#All],[Store ID ]:[Store_Sales]],5,FALSE)</f>
        <v>50170</v>
      </c>
      <c r="D439" s="2">
        <f>VLOOKUP(B439,Table1[[#All],[Store ID ]:[Daily_Customer_Count]],4,FALSE)</f>
        <v>970</v>
      </c>
    </row>
    <row r="440" spans="1:4" x14ac:dyDescent="0.25">
      <c r="A440" s="60">
        <v>1057</v>
      </c>
      <c r="B440">
        <f>INDEX(Table1[[Store ID ]],MATCH('Trends and Patterns (&lt; Large)'!A440,Table1[Store_Area],0))</f>
        <v>291</v>
      </c>
      <c r="C440" s="1">
        <f>VLOOKUP(B440,Table1[[#All],[Store ID ]:[Store_Sales]],5,FALSE)</f>
        <v>47730</v>
      </c>
      <c r="D440" s="2">
        <f>VLOOKUP(B440,Table1[[#All],[Store ID ]:[Daily_Customer_Count]],4,FALSE)</f>
        <v>360</v>
      </c>
    </row>
    <row r="441" spans="1:4" x14ac:dyDescent="0.25">
      <c r="A441" s="60">
        <v>1192</v>
      </c>
      <c r="B441">
        <f>INDEX(Table1[[Store ID ]],MATCH('Trends and Patterns (&lt; Large)'!A441,Table1[Store_Area],0))</f>
        <v>537</v>
      </c>
      <c r="C441" s="1">
        <f>VLOOKUP(B441,Table1[[#All],[Store ID ]:[Store_Sales]],5,FALSE)</f>
        <v>43470</v>
      </c>
      <c r="D441" s="2">
        <f>VLOOKUP(B441,Table1[[#All],[Store ID ]:[Daily_Customer_Count]],4,FALSE)</f>
        <v>810</v>
      </c>
    </row>
    <row r="442" spans="1:4" x14ac:dyDescent="0.25">
      <c r="A442" s="60">
        <v>1601</v>
      </c>
      <c r="B442">
        <f>INDEX(Table1[[Store ID ]],MATCH('Trends and Patterns (&lt; Large)'!A442,Table1[Store_Area],0))</f>
        <v>538</v>
      </c>
      <c r="C442" s="1">
        <f>VLOOKUP(B442,Table1[[#All],[Store ID ]:[Store_Sales]],5,FALSE)</f>
        <v>61000</v>
      </c>
      <c r="D442" s="2">
        <f>VLOOKUP(B442,Table1[[#All],[Store ID ]:[Daily_Customer_Count]],4,FALSE)</f>
        <v>600</v>
      </c>
    </row>
    <row r="443" spans="1:4" x14ac:dyDescent="0.25">
      <c r="A443" s="60">
        <v>1622</v>
      </c>
      <c r="B443">
        <f>INDEX(Table1[[Store ID ]],MATCH('Trends and Patterns (&lt; Large)'!A443,Table1[Store_Area],0))</f>
        <v>524</v>
      </c>
      <c r="C443" s="1">
        <f>VLOOKUP(B443,Table1[[#All],[Store ID ]:[Store_Sales]],5,FALSE)</f>
        <v>69610</v>
      </c>
      <c r="D443" s="2">
        <f>VLOOKUP(B443,Table1[[#All],[Store ID ]:[Daily_Customer_Count]],4,FALSE)</f>
        <v>340</v>
      </c>
    </row>
    <row r="444" spans="1:4" x14ac:dyDescent="0.25">
      <c r="A444" s="60">
        <v>1607</v>
      </c>
      <c r="B444">
        <f>INDEX(Table1[[Store ID ]],MATCH('Trends and Patterns (&lt; Large)'!A444,Table1[Store_Area],0))</f>
        <v>114</v>
      </c>
      <c r="C444" s="1">
        <f>VLOOKUP(B444,Table1[[#All],[Store ID ]:[Store_Sales]],5,FALSE)</f>
        <v>45080</v>
      </c>
      <c r="D444" s="2">
        <f>VLOOKUP(B444,Table1[[#All],[Store ID ]:[Daily_Customer_Count]],4,FALSE)</f>
        <v>940</v>
      </c>
    </row>
    <row r="445" spans="1:4" x14ac:dyDescent="0.25">
      <c r="A445" s="60">
        <v>1633</v>
      </c>
      <c r="B445">
        <f>INDEX(Table1[[Store ID ]],MATCH('Trends and Patterns (&lt; Large)'!A445,Table1[Store_Area],0))</f>
        <v>332</v>
      </c>
      <c r="C445" s="1">
        <f>VLOOKUP(B445,Table1[[#All],[Store ID ]:[Store_Sales]],5,FALSE)</f>
        <v>81470</v>
      </c>
      <c r="D445" s="2">
        <f>VLOOKUP(B445,Table1[[#All],[Store ID ]:[Daily_Customer_Count]],4,FALSE)</f>
        <v>330</v>
      </c>
    </row>
    <row r="446" spans="1:4" x14ac:dyDescent="0.25">
      <c r="A446" s="60">
        <v>1546</v>
      </c>
      <c r="B446">
        <f>INDEX(Table1[[Store ID ]],MATCH('Trends and Patterns (&lt; Large)'!A446,Table1[Store_Area],0))</f>
        <v>396</v>
      </c>
      <c r="C446" s="1">
        <f>VLOOKUP(B446,Table1[[#All],[Store ID ]:[Store_Sales]],5,FALSE)</f>
        <v>27720</v>
      </c>
      <c r="D446" s="2">
        <f>VLOOKUP(B446,Table1[[#All],[Store ID ]:[Daily_Customer_Count]],4,FALSE)</f>
        <v>380</v>
      </c>
    </row>
    <row r="447" spans="1:4" x14ac:dyDescent="0.25">
      <c r="A447" s="60">
        <v>1475</v>
      </c>
      <c r="B447">
        <f>INDEX(Table1[[Store ID ]],MATCH('Trends and Patterns (&lt; Large)'!A447,Table1[Store_Area],0))</f>
        <v>27</v>
      </c>
      <c r="C447" s="1">
        <f>VLOOKUP(B447,Table1[[#All],[Store ID ]:[Store_Sales]],5,FALSE)</f>
        <v>25820</v>
      </c>
      <c r="D447" s="2">
        <f>VLOOKUP(B447,Table1[[#All],[Store ID ]:[Daily_Customer_Count]],4,FALSE)</f>
        <v>1100</v>
      </c>
    </row>
    <row r="448" spans="1:4" x14ac:dyDescent="0.25">
      <c r="A448" s="60">
        <v>1270</v>
      </c>
      <c r="B448">
        <f>INDEX(Table1[[Store ID ]],MATCH('Trends and Patterns (&lt; Large)'!A448,Table1[Store_Area],0))</f>
        <v>40</v>
      </c>
      <c r="C448" s="1">
        <f>VLOOKUP(B448,Table1[[#All],[Store ID ]:[Store_Sales]],5,FALSE)</f>
        <v>45480</v>
      </c>
      <c r="D448" s="2">
        <f>VLOOKUP(B448,Table1[[#All],[Store ID ]:[Daily_Customer_Count]],4,FALSE)</f>
        <v>10</v>
      </c>
    </row>
    <row r="449" spans="1:4" x14ac:dyDescent="0.25">
      <c r="A449" s="60">
        <v>1185</v>
      </c>
      <c r="B449">
        <f>INDEX(Table1[[Store ID ]],MATCH('Trends and Patterns (&lt; Large)'!A449,Table1[Store_Area],0))</f>
        <v>245</v>
      </c>
      <c r="C449" s="1">
        <f>VLOOKUP(B449,Table1[[#All],[Store ID ]:[Store_Sales]],5,FALSE)</f>
        <v>89310</v>
      </c>
      <c r="D449" s="2">
        <f>VLOOKUP(B449,Table1[[#All],[Store ID ]:[Daily_Customer_Count]],4,FALSE)</f>
        <v>1150</v>
      </c>
    </row>
    <row r="450" spans="1:4" x14ac:dyDescent="0.25">
      <c r="A450" s="60">
        <v>1614</v>
      </c>
      <c r="B450">
        <f>INDEX(Table1[[Store ID ]],MATCH('Trends and Patterns (&lt; Large)'!A450,Table1[Store_Area],0))</f>
        <v>310</v>
      </c>
      <c r="C450" s="1">
        <f>VLOOKUP(B450,Table1[[#All],[Store ID ]:[Store_Sales]],5,FALSE)</f>
        <v>73800</v>
      </c>
      <c r="D450" s="2">
        <f>VLOOKUP(B450,Table1[[#All],[Store ID ]:[Daily_Customer_Count]],4,FALSE)</f>
        <v>740</v>
      </c>
    </row>
    <row r="451" spans="1:4" x14ac:dyDescent="0.25">
      <c r="A451" s="60">
        <v>1141</v>
      </c>
      <c r="B451">
        <f>INDEX(Table1[[Store ID ]],MATCH('Trends and Patterns (&lt; Large)'!A451,Table1[Store_Area],0))</f>
        <v>548</v>
      </c>
      <c r="C451" s="1">
        <f>VLOOKUP(B451,Table1[[#All],[Store ID ]:[Store_Sales]],5,FALSE)</f>
        <v>72000</v>
      </c>
      <c r="D451" s="2">
        <f>VLOOKUP(B451,Table1[[#All],[Store ID ]:[Daily_Customer_Count]],4,FALSE)</f>
        <v>1370</v>
      </c>
    </row>
    <row r="452" spans="1:4" x14ac:dyDescent="0.25">
      <c r="A452" s="60">
        <v>1244</v>
      </c>
      <c r="B452">
        <f>INDEX(Table1[[Store ID ]],MATCH('Trends and Patterns (&lt; Large)'!A452,Table1[Store_Area],0))</f>
        <v>478</v>
      </c>
      <c r="C452" s="1">
        <f>VLOOKUP(B452,Table1[[#All],[Store ID ]:[Store_Sales]],5,FALSE)</f>
        <v>93530</v>
      </c>
      <c r="D452" s="2">
        <f>VLOOKUP(B452,Table1[[#All],[Store ID ]:[Daily_Customer_Count]],4,FALSE)</f>
        <v>860</v>
      </c>
    </row>
    <row r="453" spans="1:4" x14ac:dyDescent="0.25">
      <c r="A453" s="60">
        <v>869</v>
      </c>
      <c r="B453">
        <f>INDEX(Table1[[Store ID ]],MATCH('Trends and Patterns (&lt; Large)'!A453,Table1[Store_Area],0))</f>
        <v>550</v>
      </c>
      <c r="C453" s="1">
        <f>VLOOKUP(B453,Table1[[#All],[Store ID ]:[Store_Sales]],5,FALSE)</f>
        <v>52540</v>
      </c>
      <c r="D453" s="2">
        <f>VLOOKUP(B453,Table1[[#All],[Store ID ]:[Daily_Customer_Count]],4,FALSE)</f>
        <v>850</v>
      </c>
    </row>
    <row r="454" spans="1:4" x14ac:dyDescent="0.25">
      <c r="A454" s="60">
        <v>1526</v>
      </c>
      <c r="B454">
        <f>INDEX(Table1[[Store ID ]],MATCH('Trends and Patterns (&lt; Large)'!A454,Table1[Store_Area],0))</f>
        <v>207</v>
      </c>
      <c r="C454" s="1">
        <f>VLOOKUP(B454,Table1[[#All],[Store ID ]:[Store_Sales]],5,FALSE)</f>
        <v>49070</v>
      </c>
      <c r="D454" s="2">
        <f>VLOOKUP(B454,Table1[[#All],[Store ID ]:[Daily_Customer_Count]],4,FALSE)</f>
        <v>660</v>
      </c>
    </row>
    <row r="455" spans="1:4" x14ac:dyDescent="0.25">
      <c r="A455" s="60">
        <v>1165</v>
      </c>
      <c r="B455">
        <f>INDEX(Table1[[Store ID ]],MATCH('Trends and Patterns (&lt; Large)'!A455,Table1[Store_Area],0))</f>
        <v>458</v>
      </c>
      <c r="C455" s="1">
        <f>VLOOKUP(B455,Table1[[#All],[Store ID ]:[Store_Sales]],5,FALSE)</f>
        <v>38620</v>
      </c>
      <c r="D455" s="2">
        <f>VLOOKUP(B455,Table1[[#All],[Store ID ]:[Daily_Customer_Count]],4,FALSE)</f>
        <v>1020</v>
      </c>
    </row>
    <row r="456" spans="1:4" x14ac:dyDescent="0.25">
      <c r="A456" s="60">
        <v>1723</v>
      </c>
      <c r="B456">
        <f>INDEX(Table1[[Store ID ]],MATCH('Trends and Patterns (&lt; Large)'!A456,Table1[Store_Area],0))</f>
        <v>556</v>
      </c>
      <c r="C456" s="1">
        <f>VLOOKUP(B456,Table1[[#All],[Store ID ]:[Store_Sales]],5,FALSE)</f>
        <v>88410</v>
      </c>
      <c r="D456" s="2">
        <f>VLOOKUP(B456,Table1[[#All],[Store ID ]:[Daily_Customer_Count]],4,FALSE)</f>
        <v>560</v>
      </c>
    </row>
    <row r="457" spans="1:4" x14ac:dyDescent="0.25">
      <c r="A457" s="60">
        <v>932</v>
      </c>
      <c r="B457">
        <f>INDEX(Table1[[Store ID ]],MATCH('Trends and Patterns (&lt; Large)'!A457,Table1[Store_Area],0))</f>
        <v>557</v>
      </c>
      <c r="C457" s="1">
        <f>VLOOKUP(B457,Table1[[#All],[Store ID ]:[Store_Sales]],5,FALSE)</f>
        <v>89760</v>
      </c>
      <c r="D457" s="2">
        <f>VLOOKUP(B457,Table1[[#All],[Store ID ]:[Daily_Customer_Count]],4,FALSE)</f>
        <v>820</v>
      </c>
    </row>
    <row r="458" spans="1:4" x14ac:dyDescent="0.25">
      <c r="A458" s="60">
        <v>1137</v>
      </c>
      <c r="B458">
        <f>INDEX(Table1[[Store ID ]],MATCH('Trends and Patterns (&lt; Large)'!A458,Table1[Store_Area],0))</f>
        <v>558</v>
      </c>
      <c r="C458" s="1">
        <f>VLOOKUP(B458,Table1[[#All],[Store ID ]:[Store_Sales]],5,FALSE)</f>
        <v>101780</v>
      </c>
      <c r="D458" s="2">
        <f>VLOOKUP(B458,Table1[[#All],[Store ID ]:[Daily_Customer_Count]],4,FALSE)</f>
        <v>700</v>
      </c>
    </row>
    <row r="459" spans="1:4" x14ac:dyDescent="0.25">
      <c r="A459" s="60">
        <v>1231</v>
      </c>
      <c r="B459">
        <f>INDEX(Table1[[Store ID ]],MATCH('Trends and Patterns (&lt; Large)'!A459,Table1[Store_Area],0))</f>
        <v>559</v>
      </c>
      <c r="C459" s="1">
        <f>VLOOKUP(B459,Table1[[#All],[Store ID ]:[Store_Sales]],5,FALSE)</f>
        <v>70290</v>
      </c>
      <c r="D459" s="2">
        <f>VLOOKUP(B459,Table1[[#All],[Store ID ]:[Daily_Customer_Count]],4,FALSE)</f>
        <v>810</v>
      </c>
    </row>
    <row r="460" spans="1:4" x14ac:dyDescent="0.25">
      <c r="A460" s="60">
        <v>1237</v>
      </c>
      <c r="B460">
        <f>INDEX(Table1[[Store ID ]],MATCH('Trends and Patterns (&lt; Large)'!A460,Table1[Store_Area],0))</f>
        <v>560</v>
      </c>
      <c r="C460" s="1">
        <f>VLOOKUP(B460,Table1[[#All],[Store ID ]:[Store_Sales]],5,FALSE)</f>
        <v>88210</v>
      </c>
      <c r="D460" s="2">
        <f>VLOOKUP(B460,Table1[[#All],[Store ID ]:[Daily_Customer_Count]],4,FALSE)</f>
        <v>1070</v>
      </c>
    </row>
    <row r="461" spans="1:4" x14ac:dyDescent="0.25">
      <c r="A461" s="60">
        <v>1371</v>
      </c>
      <c r="B461">
        <f>INDEX(Table1[[Store ID ]],MATCH('Trends and Patterns (&lt; Large)'!A461,Table1[Store_Area],0))</f>
        <v>561</v>
      </c>
      <c r="C461" s="1">
        <f>VLOOKUP(B461,Table1[[#All],[Store ID ]:[Store_Sales]],5,FALSE)</f>
        <v>87160</v>
      </c>
      <c r="D461" s="2">
        <f>VLOOKUP(B461,Table1[[#All],[Store ID ]:[Daily_Customer_Count]],4,FALSE)</f>
        <v>540</v>
      </c>
    </row>
    <row r="462" spans="1:4" x14ac:dyDescent="0.25">
      <c r="A462" s="60">
        <v>1212</v>
      </c>
      <c r="B462">
        <f>INDEX(Table1[[Store ID ]],MATCH('Trends and Patterns (&lt; Large)'!A462,Table1[Store_Area],0))</f>
        <v>564</v>
      </c>
      <c r="C462" s="1">
        <f>VLOOKUP(B462,Table1[[#All],[Store ID ]:[Store_Sales]],5,FALSE)</f>
        <v>63950</v>
      </c>
      <c r="D462" s="2">
        <f>VLOOKUP(B462,Table1[[#All],[Store ID ]:[Daily_Customer_Count]],4,FALSE)</f>
        <v>500</v>
      </c>
    </row>
    <row r="463" spans="1:4" x14ac:dyDescent="0.25">
      <c r="A463" s="60">
        <v>1466</v>
      </c>
      <c r="B463">
        <f>INDEX(Table1[[Store ID ]],MATCH('Trends and Patterns (&lt; Large)'!A463,Table1[Store_Area],0))</f>
        <v>565</v>
      </c>
      <c r="C463" s="1">
        <f>VLOOKUP(B463,Table1[[#All],[Store ID ]:[Store_Sales]],5,FALSE)</f>
        <v>70810</v>
      </c>
      <c r="D463" s="2">
        <f>VLOOKUP(B463,Table1[[#All],[Store ID ]:[Daily_Customer_Count]],4,FALSE)</f>
        <v>1200</v>
      </c>
    </row>
    <row r="464" spans="1:4" x14ac:dyDescent="0.25">
      <c r="A464" s="60">
        <v>1152</v>
      </c>
      <c r="B464">
        <f>INDEX(Table1[[Store ID ]],MATCH('Trends and Patterns (&lt; Large)'!A464,Table1[Store_Area],0))</f>
        <v>72</v>
      </c>
      <c r="C464" s="1">
        <f>VLOOKUP(B464,Table1[[#All],[Store ID ]:[Store_Sales]],5,FALSE)</f>
        <v>33580</v>
      </c>
      <c r="D464" s="2">
        <f>VLOOKUP(B464,Table1[[#All],[Store ID ]:[Daily_Customer_Count]],4,FALSE)</f>
        <v>530</v>
      </c>
    </row>
    <row r="465" spans="1:4" x14ac:dyDescent="0.25">
      <c r="A465" s="60">
        <v>1439</v>
      </c>
      <c r="B465">
        <f>INDEX(Table1[[Store ID ]],MATCH('Trends and Patterns (&lt; Large)'!A465,Table1[Store_Area],0))</f>
        <v>31</v>
      </c>
      <c r="C465" s="1">
        <f>VLOOKUP(B465,Table1[[#All],[Store ID ]:[Store_Sales]],5,FALSE)</f>
        <v>80140</v>
      </c>
      <c r="D465" s="2">
        <f>VLOOKUP(B465,Table1[[#All],[Store ID ]:[Daily_Customer_Count]],4,FALSE)</f>
        <v>990</v>
      </c>
    </row>
    <row r="466" spans="1:4" x14ac:dyDescent="0.25">
      <c r="A466" s="60">
        <v>1511</v>
      </c>
      <c r="B466">
        <f>INDEX(Table1[[Store ID ]],MATCH('Trends and Patterns (&lt; Large)'!A466,Table1[Store_Area],0))</f>
        <v>570</v>
      </c>
      <c r="C466" s="1">
        <f>VLOOKUP(B466,Table1[[#All],[Store ID ]:[Store_Sales]],5,FALSE)</f>
        <v>72410</v>
      </c>
      <c r="D466" s="2">
        <f>VLOOKUP(B466,Table1[[#All],[Store ID ]:[Daily_Customer_Count]],4,FALSE)</f>
        <v>420</v>
      </c>
    </row>
    <row r="467" spans="1:4" x14ac:dyDescent="0.25">
      <c r="A467" s="60">
        <v>1199</v>
      </c>
      <c r="B467">
        <f>INDEX(Table1[[Store ID ]],MATCH('Trends and Patterns (&lt; Large)'!A467,Table1[Store_Area],0))</f>
        <v>263</v>
      </c>
      <c r="C467" s="1">
        <f>VLOOKUP(B467,Table1[[#All],[Store ID ]:[Store_Sales]],5,FALSE)</f>
        <v>73710</v>
      </c>
      <c r="D467" s="2">
        <f>VLOOKUP(B467,Table1[[#All],[Store ID ]:[Daily_Customer_Count]],4,FALSE)</f>
        <v>1020</v>
      </c>
    </row>
    <row r="468" spans="1:4" x14ac:dyDescent="0.25">
      <c r="A468" s="60">
        <v>1143</v>
      </c>
      <c r="B468">
        <f>INDEX(Table1[[Store ID ]],MATCH('Trends and Patterns (&lt; Large)'!A468,Table1[Store_Area],0))</f>
        <v>573</v>
      </c>
      <c r="C468" s="1">
        <f>VLOOKUP(B468,Table1[[#All],[Store ID ]:[Store_Sales]],5,FALSE)</f>
        <v>85160</v>
      </c>
      <c r="D468" s="2">
        <f>VLOOKUP(B468,Table1[[#All],[Store ID ]:[Daily_Customer_Count]],4,FALSE)</f>
        <v>940</v>
      </c>
    </row>
    <row r="469" spans="1:4" x14ac:dyDescent="0.25">
      <c r="A469" s="60">
        <v>1494</v>
      </c>
      <c r="B469">
        <f>INDEX(Table1[[Store ID ]],MATCH('Trends and Patterns (&lt; Large)'!A469,Table1[Store_Area],0))</f>
        <v>288</v>
      </c>
      <c r="C469" s="1">
        <f>VLOOKUP(B469,Table1[[#All],[Store ID ]:[Store_Sales]],5,FALSE)</f>
        <v>38970</v>
      </c>
      <c r="D469" s="2">
        <f>VLOOKUP(B469,Table1[[#All],[Store ID ]:[Daily_Customer_Count]],4,FALSE)</f>
        <v>510</v>
      </c>
    </row>
    <row r="470" spans="1:4" x14ac:dyDescent="0.25">
      <c r="A470" s="60">
        <v>1455</v>
      </c>
      <c r="B470">
        <f>INDEX(Table1[[Store ID ]],MATCH('Trends and Patterns (&lt; Large)'!A470,Table1[Store_Area],0))</f>
        <v>339</v>
      </c>
      <c r="C470" s="1">
        <f>VLOOKUP(B470,Table1[[#All],[Store ID ]:[Store_Sales]],5,FALSE)</f>
        <v>84690</v>
      </c>
      <c r="D470" s="2">
        <f>VLOOKUP(B470,Table1[[#All],[Store ID ]:[Daily_Customer_Count]],4,FALSE)</f>
        <v>390</v>
      </c>
    </row>
    <row r="471" spans="1:4" x14ac:dyDescent="0.25">
      <c r="A471" s="60">
        <v>1141</v>
      </c>
      <c r="B471">
        <f>INDEX(Table1[[Store ID ]],MATCH('Trends and Patterns (&lt; Large)'!A471,Table1[Store_Area],0))</f>
        <v>548</v>
      </c>
      <c r="C471" s="1">
        <f>VLOOKUP(B471,Table1[[#All],[Store ID ]:[Store_Sales]],5,FALSE)</f>
        <v>72000</v>
      </c>
      <c r="D471" s="2">
        <f>VLOOKUP(B471,Table1[[#All],[Store ID ]:[Daily_Customer_Count]],4,FALSE)</f>
        <v>1370</v>
      </c>
    </row>
    <row r="472" spans="1:4" x14ac:dyDescent="0.25">
      <c r="A472" s="60">
        <v>1586</v>
      </c>
      <c r="B472">
        <f>INDEX(Table1[[Store ID ]],MATCH('Trends and Patterns (&lt; Large)'!A472,Table1[Store_Area],0))</f>
        <v>578</v>
      </c>
      <c r="C472" s="1">
        <f>VLOOKUP(B472,Table1[[#All],[Store ID ]:[Store_Sales]],5,FALSE)</f>
        <v>50060</v>
      </c>
      <c r="D472" s="2">
        <f>VLOOKUP(B472,Table1[[#All],[Store ID ]:[Daily_Customer_Count]],4,FALSE)</f>
        <v>660</v>
      </c>
    </row>
    <row r="473" spans="1:4" x14ac:dyDescent="0.25">
      <c r="A473" s="60">
        <v>1701</v>
      </c>
      <c r="B473">
        <f>INDEX(Table1[[Store ID ]],MATCH('Trends and Patterns (&lt; Large)'!A473,Table1[Store_Area],0))</f>
        <v>268</v>
      </c>
      <c r="C473" s="1">
        <f>VLOOKUP(B473,Table1[[#All],[Store ID ]:[Store_Sales]],5,FALSE)</f>
        <v>60140</v>
      </c>
      <c r="D473" s="2">
        <f>VLOOKUP(B473,Table1[[#All],[Store ID ]:[Daily_Customer_Count]],4,FALSE)</f>
        <v>830</v>
      </c>
    </row>
    <row r="474" spans="1:4" x14ac:dyDescent="0.25">
      <c r="A474" s="60">
        <v>1167</v>
      </c>
      <c r="B474">
        <f>INDEX(Table1[[Store ID ]],MATCH('Trends and Patterns (&lt; Large)'!A474,Table1[Store_Area],0))</f>
        <v>491</v>
      </c>
      <c r="C474" s="1">
        <f>VLOOKUP(B474,Table1[[#All],[Store ID ]:[Store_Sales]],5,FALSE)</f>
        <v>38600</v>
      </c>
      <c r="D474" s="2">
        <f>VLOOKUP(B474,Table1[[#All],[Store ID ]:[Daily_Customer_Count]],4,FALSE)</f>
        <v>620</v>
      </c>
    </row>
    <row r="475" spans="1:4" x14ac:dyDescent="0.25">
      <c r="A475" s="60">
        <v>1424</v>
      </c>
      <c r="B475">
        <f>INDEX(Table1[[Store ID ]],MATCH('Trends and Patterns (&lt; Large)'!A475,Table1[Store_Area],0))</f>
        <v>582</v>
      </c>
      <c r="C475" s="1">
        <f>VLOOKUP(B475,Table1[[#All],[Store ID ]:[Store_Sales]],5,FALSE)</f>
        <v>54410</v>
      </c>
      <c r="D475" s="2">
        <f>VLOOKUP(B475,Table1[[#All],[Store ID ]:[Daily_Customer_Count]],4,FALSE)</f>
        <v>630</v>
      </c>
    </row>
    <row r="476" spans="1:4" x14ac:dyDescent="0.25">
      <c r="A476" s="60">
        <v>1710</v>
      </c>
      <c r="B476">
        <f>INDEX(Table1[[Store ID ]],MATCH('Trends and Patterns (&lt; Large)'!A476,Table1[Store_Area],0))</f>
        <v>583</v>
      </c>
      <c r="C476" s="1">
        <f>VLOOKUP(B476,Table1[[#All],[Store ID ]:[Store_Sales]],5,FALSE)</f>
        <v>69390</v>
      </c>
      <c r="D476" s="2">
        <f>VLOOKUP(B476,Table1[[#All],[Store ID ]:[Daily_Customer_Count]],4,FALSE)</f>
        <v>730</v>
      </c>
    </row>
    <row r="477" spans="1:4" x14ac:dyDescent="0.25">
      <c r="A477" s="60">
        <v>1408</v>
      </c>
      <c r="B477">
        <f>INDEX(Table1[[Store ID ]],MATCH('Trends and Patterns (&lt; Large)'!A477,Table1[Store_Area],0))</f>
        <v>50</v>
      </c>
      <c r="C477" s="1">
        <f>VLOOKUP(B477,Table1[[#All],[Store ID ]:[Store_Sales]],5,FALSE)</f>
        <v>76350</v>
      </c>
      <c r="D477" s="2">
        <f>VLOOKUP(B477,Table1[[#All],[Store ID ]:[Daily_Customer_Count]],4,FALSE)</f>
        <v>1040</v>
      </c>
    </row>
    <row r="478" spans="1:4" x14ac:dyDescent="0.25">
      <c r="A478" s="60">
        <v>1517</v>
      </c>
      <c r="B478">
        <f>INDEX(Table1[[Store ID ]],MATCH('Trends and Patterns (&lt; Large)'!A478,Table1[Store_Area],0))</f>
        <v>276</v>
      </c>
      <c r="C478" s="1">
        <f>VLOOKUP(B478,Table1[[#All],[Store ID ]:[Store_Sales]],5,FALSE)</f>
        <v>41740</v>
      </c>
      <c r="D478" s="2">
        <f>VLOOKUP(B478,Table1[[#All],[Store ID ]:[Daily_Customer_Count]],4,FALSE)</f>
        <v>1040</v>
      </c>
    </row>
    <row r="479" spans="1:4" x14ac:dyDescent="0.25">
      <c r="A479" s="60">
        <v>1227</v>
      </c>
      <c r="B479">
        <f>INDEX(Table1[[Store ID ]],MATCH('Trends and Patterns (&lt; Large)'!A479,Table1[Store_Area],0))</f>
        <v>46</v>
      </c>
      <c r="C479" s="1">
        <f>VLOOKUP(B479,Table1[[#All],[Store ID ]:[Store_Sales]],5,FALSE)</f>
        <v>49270</v>
      </c>
      <c r="D479" s="2">
        <f>VLOOKUP(B479,Table1[[#All],[Store ID ]:[Daily_Customer_Count]],4,FALSE)</f>
        <v>870</v>
      </c>
    </row>
    <row r="480" spans="1:4" x14ac:dyDescent="0.25">
      <c r="A480" s="60">
        <v>1609</v>
      </c>
      <c r="B480">
        <f>INDEX(Table1[[Store ID ]],MATCH('Trends and Patterns (&lt; Large)'!A480,Table1[Store_Area],0))</f>
        <v>495</v>
      </c>
      <c r="C480" s="1">
        <f>VLOOKUP(B480,Table1[[#All],[Store ID ]:[Store_Sales]],5,FALSE)</f>
        <v>40300</v>
      </c>
      <c r="D480" s="2">
        <f>VLOOKUP(B480,Table1[[#All],[Store ID ]:[Daily_Customer_Count]],4,FALSE)</f>
        <v>920</v>
      </c>
    </row>
    <row r="481" spans="1:4" x14ac:dyDescent="0.25">
      <c r="A481" s="60">
        <v>1553</v>
      </c>
      <c r="B481">
        <f>INDEX(Table1[[Store ID ]],MATCH('Trends and Patterns (&lt; Large)'!A481,Table1[Store_Area],0))</f>
        <v>588</v>
      </c>
      <c r="C481" s="1">
        <f>VLOOKUP(B481,Table1[[#All],[Store ID ]:[Store_Sales]],5,FALSE)</f>
        <v>35680</v>
      </c>
      <c r="D481" s="2">
        <f>VLOOKUP(B481,Table1[[#All],[Store ID ]:[Daily_Customer_Count]],4,FALSE)</f>
        <v>740</v>
      </c>
    </row>
    <row r="482" spans="1:4" x14ac:dyDescent="0.25">
      <c r="A482" s="60">
        <v>1240</v>
      </c>
      <c r="B482">
        <f>INDEX(Table1[[Store ID ]],MATCH('Trends and Patterns (&lt; Large)'!A482,Table1[Store_Area],0))</f>
        <v>266</v>
      </c>
      <c r="C482" s="1">
        <f>VLOOKUP(B482,Table1[[#All],[Store ID ]:[Store_Sales]],5,FALSE)</f>
        <v>66840</v>
      </c>
      <c r="D482" s="2">
        <f>VLOOKUP(B482,Table1[[#All],[Store ID ]:[Daily_Customer_Count]],4,FALSE)</f>
        <v>940</v>
      </c>
    </row>
    <row r="483" spans="1:4" x14ac:dyDescent="0.25">
      <c r="A483" s="60">
        <v>1206</v>
      </c>
      <c r="B483">
        <f>INDEX(Table1[[Store ID ]],MATCH('Trends and Patterns (&lt; Large)'!A483,Table1[Store_Area],0))</f>
        <v>269</v>
      </c>
      <c r="C483" s="1">
        <f>VLOOKUP(B483,Table1[[#All],[Store ID ]:[Store_Sales]],5,FALSE)</f>
        <v>37130</v>
      </c>
      <c r="D483" s="2">
        <f>VLOOKUP(B483,Table1[[#All],[Store ID ]:[Daily_Customer_Count]],4,FALSE)</f>
        <v>920</v>
      </c>
    </row>
    <row r="484" spans="1:4" x14ac:dyDescent="0.25">
      <c r="A484" s="60">
        <v>1009</v>
      </c>
      <c r="B484">
        <f>INDEX(Table1[[Store ID ]],MATCH('Trends and Patterns (&lt; Large)'!A484,Table1[Store_Area],0))</f>
        <v>45</v>
      </c>
      <c r="C484" s="1">
        <f>VLOOKUP(B484,Table1[[#All],[Store ID ]:[Store_Sales]],5,FALSE)</f>
        <v>35800</v>
      </c>
      <c r="D484" s="2">
        <f>VLOOKUP(B484,Table1[[#All],[Store ID ]:[Daily_Customer_Count]],4,FALSE)</f>
        <v>520</v>
      </c>
    </row>
    <row r="485" spans="1:4" x14ac:dyDescent="0.25">
      <c r="A485" s="60">
        <v>1624</v>
      </c>
      <c r="B485">
        <f>INDEX(Table1[[Store ID ]],MATCH('Trends and Patterns (&lt; Large)'!A485,Table1[Store_Area],0))</f>
        <v>335</v>
      </c>
      <c r="C485" s="1">
        <f>VLOOKUP(B485,Table1[[#All],[Store ID ]:[Store_Sales]],5,FALSE)</f>
        <v>44660</v>
      </c>
      <c r="D485" s="2">
        <f>VLOOKUP(B485,Table1[[#All],[Store ID ]:[Daily_Customer_Count]],4,FALSE)</f>
        <v>1440</v>
      </c>
    </row>
    <row r="486" spans="1:4" x14ac:dyDescent="0.25">
      <c r="A486" s="60">
        <v>1612</v>
      </c>
      <c r="B486">
        <f>INDEX(Table1[[Store ID ]],MATCH('Trends and Patterns (&lt; Large)'!A486,Table1[Store_Area],0))</f>
        <v>181</v>
      </c>
      <c r="C486" s="1">
        <f>VLOOKUP(B486,Table1[[#All],[Store ID ]:[Store_Sales]],5,FALSE)</f>
        <v>74250</v>
      </c>
      <c r="D486" s="2">
        <f>VLOOKUP(B486,Table1[[#All],[Store ID ]:[Daily_Customer_Count]],4,FALSE)</f>
        <v>840</v>
      </c>
    </row>
    <row r="487" spans="1:4" x14ac:dyDescent="0.25">
      <c r="A487" s="60">
        <v>1498</v>
      </c>
      <c r="B487">
        <f>INDEX(Table1[[Store ID ]],MATCH('Trends and Patterns (&lt; Large)'!A487,Table1[Store_Area],0))</f>
        <v>145</v>
      </c>
      <c r="C487" s="1">
        <f>VLOOKUP(B487,Table1[[#All],[Store ID ]:[Store_Sales]],5,FALSE)</f>
        <v>59380</v>
      </c>
      <c r="D487" s="2">
        <f>VLOOKUP(B487,Table1[[#All],[Store ID ]:[Daily_Customer_Count]],4,FALSE)</f>
        <v>620</v>
      </c>
    </row>
    <row r="488" spans="1:4" x14ac:dyDescent="0.25">
      <c r="A488" s="60">
        <v>946</v>
      </c>
      <c r="B488">
        <f>INDEX(Table1[[Store ID ]],MATCH('Trends and Patterns (&lt; Large)'!A488,Table1[Store_Area],0))</f>
        <v>597</v>
      </c>
      <c r="C488" s="1">
        <f>VLOOKUP(B488,Table1[[#All],[Store ID ]:[Store_Sales]],5,FALSE)</f>
        <v>29170</v>
      </c>
      <c r="D488" s="2">
        <f>VLOOKUP(B488,Table1[[#All],[Store ID ]:[Daily_Customer_Count]],4,FALSE)</f>
        <v>590</v>
      </c>
    </row>
    <row r="489" spans="1:4" x14ac:dyDescent="0.25">
      <c r="A489" s="60">
        <v>1563</v>
      </c>
      <c r="B489">
        <f>INDEX(Table1[[Store ID ]],MATCH('Trends and Patterns (&lt; Large)'!A489,Table1[Store_Area],0))</f>
        <v>598</v>
      </c>
      <c r="C489" s="1">
        <f>VLOOKUP(B489,Table1[[#All],[Store ID ]:[Store_Sales]],5,FALSE)</f>
        <v>68420</v>
      </c>
      <c r="D489" s="2">
        <f>VLOOKUP(B489,Table1[[#All],[Store ID ]:[Daily_Customer_Count]],4,FALSE)</f>
        <v>1080</v>
      </c>
    </row>
    <row r="490" spans="1:4" x14ac:dyDescent="0.25">
      <c r="A490" s="60">
        <v>1664</v>
      </c>
      <c r="B490">
        <f>INDEX(Table1[[Store ID ]],MATCH('Trends and Patterns (&lt; Large)'!A490,Table1[Store_Area],0))</f>
        <v>599</v>
      </c>
      <c r="C490" s="1">
        <f>VLOOKUP(B490,Table1[[#All],[Store ID ]:[Store_Sales]],5,FALSE)</f>
        <v>59130</v>
      </c>
      <c r="D490" s="2">
        <f>VLOOKUP(B490,Table1[[#All],[Store ID ]:[Daily_Customer_Count]],4,FALSE)</f>
        <v>830</v>
      </c>
    </row>
    <row r="491" spans="1:4" x14ac:dyDescent="0.25">
      <c r="A491" s="60">
        <v>1619</v>
      </c>
      <c r="B491">
        <f>INDEX(Table1[[Store ID ]],MATCH('Trends and Patterns (&lt; Large)'!A491,Table1[Store_Area],0))</f>
        <v>334</v>
      </c>
      <c r="C491" s="1">
        <f>VLOOKUP(B491,Table1[[#All],[Store ID ]:[Store_Sales]],5,FALSE)</f>
        <v>45580</v>
      </c>
      <c r="D491" s="2">
        <f>VLOOKUP(B491,Table1[[#All],[Store ID ]:[Daily_Customer_Count]],4,FALSE)</f>
        <v>1280</v>
      </c>
    </row>
    <row r="492" spans="1:4" x14ac:dyDescent="0.25">
      <c r="A492" s="60">
        <v>1433</v>
      </c>
      <c r="B492">
        <f>INDEX(Table1[[Store ID ]],MATCH('Trends and Patterns (&lt; Large)'!A492,Table1[Store_Area],0))</f>
        <v>355</v>
      </c>
      <c r="C492" s="1">
        <f>VLOOKUP(B492,Table1[[#All],[Store ID ]:[Store_Sales]],5,FALSE)</f>
        <v>61460</v>
      </c>
      <c r="D492" s="2">
        <f>VLOOKUP(B492,Table1[[#All],[Store ID ]:[Daily_Customer_Count]],4,FALSE)</f>
        <v>1160</v>
      </c>
    </row>
    <row r="493" spans="1:4" x14ac:dyDescent="0.25">
      <c r="A493" s="60">
        <v>1241</v>
      </c>
      <c r="B493">
        <f>INDEX(Table1[[Store ID ]],MATCH('Trends and Patterns (&lt; Large)'!A493,Table1[Store_Area],0))</f>
        <v>602</v>
      </c>
      <c r="C493" s="1">
        <f>VLOOKUP(B493,Table1[[#All],[Store ID ]:[Store_Sales]],5,FALSE)</f>
        <v>76250</v>
      </c>
      <c r="D493" s="2">
        <f>VLOOKUP(B493,Table1[[#All],[Store ID ]:[Daily_Customer_Count]],4,FALSE)</f>
        <v>1380</v>
      </c>
    </row>
    <row r="494" spans="1:4" x14ac:dyDescent="0.25">
      <c r="A494" s="60">
        <v>1429</v>
      </c>
      <c r="B494">
        <f>INDEX(Table1[[Store ID ]],MATCH('Trends and Patterns (&lt; Large)'!A494,Table1[Store_Area],0))</f>
        <v>492</v>
      </c>
      <c r="C494" s="1">
        <f>VLOOKUP(B494,Table1[[#All],[Store ID ]:[Store_Sales]],5,FALSE)</f>
        <v>53890</v>
      </c>
      <c r="D494" s="2">
        <f>VLOOKUP(B494,Table1[[#All],[Store ID ]:[Daily_Customer_Count]],4,FALSE)</f>
        <v>890</v>
      </c>
    </row>
    <row r="495" spans="1:4" x14ac:dyDescent="0.25">
      <c r="A495" s="60">
        <v>1241</v>
      </c>
      <c r="B495">
        <f>INDEX(Table1[[Store ID ]],MATCH('Trends and Patterns (&lt; Large)'!A495,Table1[Store_Area],0))</f>
        <v>602</v>
      </c>
      <c r="C495" s="1">
        <f>VLOOKUP(B495,Table1[[#All],[Store ID ]:[Store_Sales]],5,FALSE)</f>
        <v>76250</v>
      </c>
      <c r="D495" s="2">
        <f>VLOOKUP(B495,Table1[[#All],[Store ID ]:[Daily_Customer_Count]],4,FALSE)</f>
        <v>1380</v>
      </c>
    </row>
    <row r="496" spans="1:4" x14ac:dyDescent="0.25">
      <c r="A496" s="60">
        <v>1078</v>
      </c>
      <c r="B496">
        <f>INDEX(Table1[[Store ID ]],MATCH('Trends and Patterns (&lt; Large)'!A496,Table1[Store_Area],0))</f>
        <v>372</v>
      </c>
      <c r="C496" s="1">
        <f>VLOOKUP(B496,Table1[[#All],[Store ID ]:[Store_Sales]],5,FALSE)</f>
        <v>55530</v>
      </c>
      <c r="D496" s="2">
        <f>VLOOKUP(B496,Table1[[#All],[Store ID ]:[Daily_Customer_Count]],4,FALSE)</f>
        <v>1190</v>
      </c>
    </row>
    <row r="497" spans="1:4" x14ac:dyDescent="0.25">
      <c r="A497" s="60">
        <v>1690</v>
      </c>
      <c r="B497">
        <f>INDEX(Table1[[Store ID ]],MATCH('Trends and Patterns (&lt; Large)'!A497,Table1[Store_Area],0))</f>
        <v>606</v>
      </c>
      <c r="C497" s="1">
        <f>VLOOKUP(B497,Table1[[#All],[Store ID ]:[Store_Sales]],5,FALSE)</f>
        <v>51420</v>
      </c>
      <c r="D497" s="2">
        <f>VLOOKUP(B497,Table1[[#All],[Store ID ]:[Daily_Customer_Count]],4,FALSE)</f>
        <v>910</v>
      </c>
    </row>
    <row r="498" spans="1:4" x14ac:dyDescent="0.25">
      <c r="A498" s="60">
        <v>1289</v>
      </c>
      <c r="B498">
        <f>INDEX(Table1[[Store ID ]],MATCH('Trends and Patterns (&lt; Large)'!A498,Table1[Store_Area],0))</f>
        <v>607</v>
      </c>
      <c r="C498" s="1">
        <f>VLOOKUP(B498,Table1[[#All],[Store ID ]:[Store_Sales]],5,FALSE)</f>
        <v>65120</v>
      </c>
      <c r="D498" s="2">
        <f>VLOOKUP(B498,Table1[[#All],[Store ID ]:[Daily_Customer_Count]],4,FALSE)</f>
        <v>540</v>
      </c>
    </row>
    <row r="499" spans="1:4" x14ac:dyDescent="0.25">
      <c r="A499" s="60">
        <v>1581</v>
      </c>
      <c r="B499">
        <f>INDEX(Table1[[Store ID ]],MATCH('Trends and Patterns (&lt; Large)'!A499,Table1[Store_Area],0))</f>
        <v>138</v>
      </c>
      <c r="C499" s="1">
        <f>VLOOKUP(B499,Table1[[#All],[Store ID ]:[Store_Sales]],5,FALSE)</f>
        <v>62280</v>
      </c>
      <c r="D499" s="2">
        <f>VLOOKUP(B499,Table1[[#All],[Store ID ]:[Daily_Customer_Count]],4,FALSE)</f>
        <v>810</v>
      </c>
    </row>
    <row r="500" spans="1:4" x14ac:dyDescent="0.25">
      <c r="A500" s="60">
        <v>1608</v>
      </c>
      <c r="B500">
        <f>INDEX(Table1[[Store ID ]],MATCH('Trends and Patterns (&lt; Large)'!A500,Table1[Store_Area],0))</f>
        <v>609</v>
      </c>
      <c r="C500" s="1">
        <f>VLOOKUP(B500,Table1[[#All],[Store ID ]:[Store_Sales]],5,FALSE)</f>
        <v>37830</v>
      </c>
      <c r="D500" s="2">
        <f>VLOOKUP(B500,Table1[[#All],[Store ID ]:[Daily_Customer_Count]],4,FALSE)</f>
        <v>760</v>
      </c>
    </row>
    <row r="501" spans="1:4" x14ac:dyDescent="0.25">
      <c r="A501" s="60">
        <v>1344</v>
      </c>
      <c r="B501">
        <f>INDEX(Table1[[Store ID ]],MATCH('Trends and Patterns (&lt; Large)'!A501,Table1[Store_Area],0))</f>
        <v>610</v>
      </c>
      <c r="C501" s="1">
        <f>VLOOKUP(B501,Table1[[#All],[Store ID ]:[Store_Sales]],5,FALSE)</f>
        <v>35980</v>
      </c>
      <c r="D501" s="2">
        <f>VLOOKUP(B501,Table1[[#All],[Store ID ]:[Daily_Customer_Count]],4,FALSE)</f>
        <v>730</v>
      </c>
    </row>
    <row r="502" spans="1:4" x14ac:dyDescent="0.25">
      <c r="A502" s="60">
        <v>1513</v>
      </c>
      <c r="B502">
        <f>INDEX(Table1[[Store ID ]],MATCH('Trends and Patterns (&lt; Large)'!A502,Table1[Store_Area],0))</f>
        <v>295</v>
      </c>
      <c r="C502" s="1">
        <f>VLOOKUP(B502,Table1[[#All],[Store ID ]:[Store_Sales]],5,FALSE)</f>
        <v>57530</v>
      </c>
      <c r="D502" s="2">
        <f>VLOOKUP(B502,Table1[[#All],[Store ID ]:[Daily_Customer_Count]],4,FALSE)</f>
        <v>970</v>
      </c>
    </row>
    <row r="503" spans="1:4" x14ac:dyDescent="0.25">
      <c r="A503" s="60">
        <v>1529</v>
      </c>
      <c r="B503">
        <f>INDEX(Table1[[Store ID ]],MATCH('Trends and Patterns (&lt; Large)'!A503,Table1[Store_Area],0))</f>
        <v>612</v>
      </c>
      <c r="C503" s="1">
        <f>VLOOKUP(B503,Table1[[#All],[Store ID ]:[Store_Sales]],5,FALSE)</f>
        <v>50590</v>
      </c>
      <c r="D503" s="2">
        <f>VLOOKUP(B503,Table1[[#All],[Store ID ]:[Daily_Customer_Count]],4,FALSE)</f>
        <v>1000</v>
      </c>
    </row>
    <row r="504" spans="1:4" x14ac:dyDescent="0.25">
      <c r="A504" s="60">
        <v>1677</v>
      </c>
      <c r="B504">
        <f>INDEX(Table1[[Store ID ]],MATCH('Trends and Patterns (&lt; Large)'!A504,Table1[Store_Area],0))</f>
        <v>613</v>
      </c>
      <c r="C504" s="1">
        <f>VLOOKUP(B504,Table1[[#All],[Store ID ]:[Store_Sales]],5,FALSE)</f>
        <v>60800</v>
      </c>
      <c r="D504" s="2">
        <f>VLOOKUP(B504,Table1[[#All],[Store ID ]:[Daily_Customer_Count]],4,FALSE)</f>
        <v>660</v>
      </c>
    </row>
    <row r="505" spans="1:4" x14ac:dyDescent="0.25">
      <c r="A505" s="60">
        <v>1015</v>
      </c>
      <c r="B505">
        <f>INDEX(Table1[[Store ID ]],MATCH('Trends and Patterns (&lt; Large)'!A505,Table1[Store_Area],0))</f>
        <v>359</v>
      </c>
      <c r="C505" s="1">
        <f>VLOOKUP(B505,Table1[[#All],[Store ID ]:[Store_Sales]],5,FALSE)</f>
        <v>27310</v>
      </c>
      <c r="D505" s="2">
        <f>VLOOKUP(B505,Table1[[#All],[Store ID ]:[Daily_Customer_Count]],4,FALSE)</f>
        <v>460</v>
      </c>
    </row>
    <row r="506" spans="1:4" x14ac:dyDescent="0.25">
      <c r="A506" s="60">
        <v>1438</v>
      </c>
      <c r="B506">
        <f>INDEX(Table1[[Store ID ]],MATCH('Trends and Patterns (&lt; Large)'!A506,Table1[Store_Area],0))</f>
        <v>19</v>
      </c>
      <c r="C506" s="1">
        <f>VLOOKUP(B506,Table1[[#All],[Store ID ]:[Store_Sales]],5,FALSE)</f>
        <v>63540</v>
      </c>
      <c r="D506" s="2">
        <f>VLOOKUP(B506,Table1[[#All],[Store ID ]:[Daily_Customer_Count]],4,FALSE)</f>
        <v>1030</v>
      </c>
    </row>
    <row r="507" spans="1:4" x14ac:dyDescent="0.25">
      <c r="A507" s="60">
        <v>1426</v>
      </c>
      <c r="B507">
        <f>INDEX(Table1[[Store ID ]],MATCH('Trends and Patterns (&lt; Large)'!A507,Table1[Store_Area],0))</f>
        <v>616</v>
      </c>
      <c r="C507" s="1">
        <f>VLOOKUP(B507,Table1[[#All],[Store ID ]:[Store_Sales]],5,FALSE)</f>
        <v>47570</v>
      </c>
      <c r="D507" s="2">
        <f>VLOOKUP(B507,Table1[[#All],[Store ID ]:[Daily_Customer_Count]],4,FALSE)</f>
        <v>370</v>
      </c>
    </row>
    <row r="508" spans="1:4" x14ac:dyDescent="0.25">
      <c r="A508" s="60">
        <v>1412</v>
      </c>
      <c r="B508">
        <f>INDEX(Table1[[Store ID ]],MATCH('Trends and Patterns (&lt; Large)'!A508,Table1[Store_Area],0))</f>
        <v>378</v>
      </c>
      <c r="C508" s="1">
        <f>VLOOKUP(B508,Table1[[#All],[Store ID ]:[Store_Sales]],5,FALSE)</f>
        <v>39200</v>
      </c>
      <c r="D508" s="2">
        <f>VLOOKUP(B508,Table1[[#All],[Store ID ]:[Daily_Customer_Count]],4,FALSE)</f>
        <v>680</v>
      </c>
    </row>
    <row r="509" spans="1:4" x14ac:dyDescent="0.25">
      <c r="A509" s="60">
        <v>1622</v>
      </c>
      <c r="B509">
        <f>INDEX(Table1[[Store ID ]],MATCH('Trends and Patterns (&lt; Large)'!A509,Table1[Store_Area],0))</f>
        <v>524</v>
      </c>
      <c r="C509" s="1">
        <f>VLOOKUP(B509,Table1[[#All],[Store ID ]:[Store_Sales]],5,FALSE)</f>
        <v>69610</v>
      </c>
      <c r="D509" s="2">
        <f>VLOOKUP(B509,Table1[[#All],[Store ID ]:[Daily_Customer_Count]],4,FALSE)</f>
        <v>340</v>
      </c>
    </row>
    <row r="510" spans="1:4" x14ac:dyDescent="0.25">
      <c r="A510" s="60">
        <v>1503</v>
      </c>
      <c r="B510">
        <f>INDEX(Table1[[Store ID ]],MATCH('Trends and Patterns (&lt; Large)'!A510,Table1[Store_Area],0))</f>
        <v>619</v>
      </c>
      <c r="C510" s="1">
        <f>VLOOKUP(B510,Table1[[#All],[Store ID ]:[Store_Sales]],5,FALSE)</f>
        <v>68350</v>
      </c>
      <c r="D510" s="2">
        <f>VLOOKUP(B510,Table1[[#All],[Store ID ]:[Daily_Customer_Count]],4,FALSE)</f>
        <v>630</v>
      </c>
    </row>
    <row r="511" spans="1:4" x14ac:dyDescent="0.25">
      <c r="A511" s="60">
        <v>1501</v>
      </c>
      <c r="B511">
        <f>INDEX(Table1[[Store ID ]],MATCH('Trends and Patterns (&lt; Large)'!A511,Table1[Store_Area],0))</f>
        <v>455</v>
      </c>
      <c r="C511" s="1">
        <f>VLOOKUP(B511,Table1[[#All],[Store ID ]:[Store_Sales]],5,FALSE)</f>
        <v>53940</v>
      </c>
      <c r="D511" s="2">
        <f>VLOOKUP(B511,Table1[[#All],[Store ID ]:[Daily_Customer_Count]],4,FALSE)</f>
        <v>450</v>
      </c>
    </row>
    <row r="512" spans="1:4" x14ac:dyDescent="0.25">
      <c r="A512" s="60">
        <v>1383</v>
      </c>
      <c r="B512">
        <f>INDEX(Table1[[Store ID ]],MATCH('Trends and Patterns (&lt; Large)'!A512,Table1[Store_Area],0))</f>
        <v>622</v>
      </c>
      <c r="C512" s="1">
        <f>VLOOKUP(B512,Table1[[#All],[Store ID ]:[Store_Sales]],5,FALSE)</f>
        <v>81390</v>
      </c>
      <c r="D512" s="2">
        <f>VLOOKUP(B512,Table1[[#All],[Store ID ]:[Daily_Customer_Count]],4,FALSE)</f>
        <v>830</v>
      </c>
    </row>
    <row r="513" spans="1:4" x14ac:dyDescent="0.25">
      <c r="A513" s="60">
        <v>1371</v>
      </c>
      <c r="B513">
        <f>INDEX(Table1[[Store ID ]],MATCH('Trends and Patterns (&lt; Large)'!A513,Table1[Store_Area],0))</f>
        <v>561</v>
      </c>
      <c r="C513" s="1">
        <f>VLOOKUP(B513,Table1[[#All],[Store ID ]:[Store_Sales]],5,FALSE)</f>
        <v>87160</v>
      </c>
      <c r="D513" s="2">
        <f>VLOOKUP(B513,Table1[[#All],[Store ID ]:[Daily_Customer_Count]],4,FALSE)</f>
        <v>540</v>
      </c>
    </row>
    <row r="514" spans="1:4" x14ac:dyDescent="0.25">
      <c r="A514" s="60">
        <v>1508</v>
      </c>
      <c r="B514">
        <f>INDEX(Table1[[Store ID ]],MATCH('Trends and Patterns (&lt; Large)'!A514,Table1[Store_Area],0))</f>
        <v>624</v>
      </c>
      <c r="C514" s="1">
        <f>VLOOKUP(B514,Table1[[#All],[Store ID ]:[Store_Sales]],5,FALSE)</f>
        <v>71290</v>
      </c>
      <c r="D514" s="2">
        <f>VLOOKUP(B514,Table1[[#All],[Store ID ]:[Daily_Customer_Count]],4,FALSE)</f>
        <v>520</v>
      </c>
    </row>
    <row r="515" spans="1:4" x14ac:dyDescent="0.25">
      <c r="A515" s="60">
        <v>1057</v>
      </c>
      <c r="B515">
        <f>INDEX(Table1[[Store ID ]],MATCH('Trends and Patterns (&lt; Large)'!A515,Table1[Store_Area],0))</f>
        <v>291</v>
      </c>
      <c r="C515" s="1">
        <f>VLOOKUP(B515,Table1[[#All],[Store ID ]:[Store_Sales]],5,FALSE)</f>
        <v>47730</v>
      </c>
      <c r="D515" s="2">
        <f>VLOOKUP(B515,Table1[[#All],[Store ID ]:[Daily_Customer_Count]],4,FALSE)</f>
        <v>360</v>
      </c>
    </row>
    <row r="516" spans="1:4" x14ac:dyDescent="0.25">
      <c r="A516" s="60">
        <v>1411</v>
      </c>
      <c r="B516">
        <f>INDEX(Table1[[Store ID ]],MATCH('Trends and Patterns (&lt; Large)'!A516,Table1[Store_Area],0))</f>
        <v>626</v>
      </c>
      <c r="C516" s="1">
        <f>VLOOKUP(B516,Table1[[#All],[Store ID ]:[Store_Sales]],5,FALSE)</f>
        <v>61590</v>
      </c>
      <c r="D516" s="2">
        <f>VLOOKUP(B516,Table1[[#All],[Store ID ]:[Daily_Customer_Count]],4,FALSE)</f>
        <v>1070</v>
      </c>
    </row>
    <row r="517" spans="1:4" x14ac:dyDescent="0.25">
      <c r="A517" s="60">
        <v>1466</v>
      </c>
      <c r="B517">
        <f>INDEX(Table1[[Store ID ]],MATCH('Trends and Patterns (&lt; Large)'!A517,Table1[Store_Area],0))</f>
        <v>565</v>
      </c>
      <c r="C517" s="1">
        <f>VLOOKUP(B517,Table1[[#All],[Store ID ]:[Store_Sales]],5,FALSE)</f>
        <v>70810</v>
      </c>
      <c r="D517" s="2">
        <f>VLOOKUP(B517,Table1[[#All],[Store ID ]:[Daily_Customer_Count]],4,FALSE)</f>
        <v>1200</v>
      </c>
    </row>
    <row r="518" spans="1:4" x14ac:dyDescent="0.25">
      <c r="A518" s="60">
        <v>1545</v>
      </c>
      <c r="B518">
        <f>INDEX(Table1[[Store ID ]],MATCH('Trends and Patterns (&lt; Large)'!A518,Table1[Store_Area],0))</f>
        <v>628</v>
      </c>
      <c r="C518" s="1">
        <f>VLOOKUP(B518,Table1[[#All],[Store ID ]:[Store_Sales]],5,FALSE)</f>
        <v>67110</v>
      </c>
      <c r="D518" s="2">
        <f>VLOOKUP(B518,Table1[[#All],[Store ID ]:[Daily_Customer_Count]],4,FALSE)</f>
        <v>600</v>
      </c>
    </row>
    <row r="519" spans="1:4" x14ac:dyDescent="0.25">
      <c r="A519" s="60">
        <v>1505</v>
      </c>
      <c r="B519">
        <f>INDEX(Table1[[Store ID ]],MATCH('Trends and Patterns (&lt; Large)'!A519,Table1[Store_Area],0))</f>
        <v>631</v>
      </c>
      <c r="C519" s="1">
        <f>VLOOKUP(B519,Table1[[#All],[Store ID ]:[Store_Sales]],5,FALSE)</f>
        <v>61730</v>
      </c>
      <c r="D519" s="2">
        <f>VLOOKUP(B519,Table1[[#All],[Store ID ]:[Daily_Customer_Count]],4,FALSE)</f>
        <v>940</v>
      </c>
    </row>
    <row r="520" spans="1:4" x14ac:dyDescent="0.25">
      <c r="A520" s="60">
        <v>1422</v>
      </c>
      <c r="B520">
        <f>INDEX(Table1[[Store ID ]],MATCH('Trends and Patterns (&lt; Large)'!A520,Table1[Store_Area],0))</f>
        <v>632</v>
      </c>
      <c r="C520" s="1">
        <f>VLOOKUP(B520,Table1[[#All],[Store ID ]:[Store_Sales]],5,FALSE)</f>
        <v>58660</v>
      </c>
      <c r="D520" s="2">
        <f>VLOOKUP(B520,Table1[[#All],[Store ID ]:[Daily_Customer_Count]],4,FALSE)</f>
        <v>560</v>
      </c>
    </row>
    <row r="521" spans="1:4" x14ac:dyDescent="0.25">
      <c r="A521" s="60">
        <v>1564</v>
      </c>
      <c r="B521">
        <f>INDEX(Table1[[Store ID ]],MATCH('Trends and Patterns (&lt; Large)'!A521,Table1[Store_Area],0))</f>
        <v>633</v>
      </c>
      <c r="C521" s="1">
        <f>VLOOKUP(B521,Table1[[#All],[Store ID ]:[Store_Sales]],5,FALSE)</f>
        <v>53370</v>
      </c>
      <c r="D521" s="2">
        <f>VLOOKUP(B521,Table1[[#All],[Store ID ]:[Daily_Customer_Count]],4,FALSE)</f>
        <v>1030</v>
      </c>
    </row>
    <row r="522" spans="1:4" x14ac:dyDescent="0.25">
      <c r="A522" s="60">
        <v>1510</v>
      </c>
      <c r="B522">
        <f>INDEX(Table1[[Store ID ]],MATCH('Trends and Patterns (&lt; Large)'!A522,Table1[Store_Area],0))</f>
        <v>326</v>
      </c>
      <c r="C522" s="1">
        <f>VLOOKUP(B522,Table1[[#All],[Store ID ]:[Store_Sales]],5,FALSE)</f>
        <v>35230</v>
      </c>
      <c r="D522" s="2">
        <f>VLOOKUP(B522,Table1[[#All],[Store ID ]:[Daily_Customer_Count]],4,FALSE)</f>
        <v>950</v>
      </c>
    </row>
    <row r="523" spans="1:4" x14ac:dyDescent="0.25">
      <c r="A523" s="60">
        <v>1568</v>
      </c>
      <c r="B523">
        <f>INDEX(Table1[[Store ID ]],MATCH('Trends and Patterns (&lt; Large)'!A523,Table1[Store_Area],0))</f>
        <v>635</v>
      </c>
      <c r="C523" s="1">
        <f>VLOOKUP(B523,Table1[[#All],[Store ID ]:[Store_Sales]],5,FALSE)</f>
        <v>53750</v>
      </c>
      <c r="D523" s="2">
        <f>VLOOKUP(B523,Table1[[#All],[Store ID ]:[Daily_Customer_Count]],4,FALSE)</f>
        <v>890</v>
      </c>
    </row>
    <row r="524" spans="1:4" x14ac:dyDescent="0.25">
      <c r="A524" s="60">
        <v>1501</v>
      </c>
      <c r="B524">
        <f>INDEX(Table1[[Store ID ]],MATCH('Trends and Patterns (&lt; Large)'!A524,Table1[Store_Area],0))</f>
        <v>455</v>
      </c>
      <c r="C524" s="1">
        <f>VLOOKUP(B524,Table1[[#All],[Store ID ]:[Store_Sales]],5,FALSE)</f>
        <v>53940</v>
      </c>
      <c r="D524" s="2">
        <f>VLOOKUP(B524,Table1[[#All],[Store ID ]:[Daily_Customer_Count]],4,FALSE)</f>
        <v>450</v>
      </c>
    </row>
    <row r="525" spans="1:4" x14ac:dyDescent="0.25">
      <c r="A525" s="60">
        <v>1593</v>
      </c>
      <c r="B525">
        <f>INDEX(Table1[[Store ID ]],MATCH('Trends and Patterns (&lt; Large)'!A525,Table1[Store_Area],0))</f>
        <v>638</v>
      </c>
      <c r="C525" s="1">
        <f>VLOOKUP(B525,Table1[[#All],[Store ID ]:[Store_Sales]],5,FALSE)</f>
        <v>43340</v>
      </c>
      <c r="D525" s="2">
        <f>VLOOKUP(B525,Table1[[#All],[Store ID ]:[Daily_Customer_Count]],4,FALSE)</f>
        <v>580</v>
      </c>
    </row>
    <row r="526" spans="1:4" x14ac:dyDescent="0.25">
      <c r="A526" s="60">
        <v>1580</v>
      </c>
      <c r="B526">
        <f>INDEX(Table1[[Store ID ]],MATCH('Trends and Patterns (&lt; Large)'!A526,Table1[Store_Area],0))</f>
        <v>640</v>
      </c>
      <c r="C526" s="1">
        <f>VLOOKUP(B526,Table1[[#All],[Store ID ]:[Store_Sales]],5,FALSE)</f>
        <v>54950</v>
      </c>
      <c r="D526" s="2">
        <f>VLOOKUP(B526,Table1[[#All],[Store ID ]:[Daily_Customer_Count]],4,FALSE)</f>
        <v>720</v>
      </c>
    </row>
    <row r="527" spans="1:4" x14ac:dyDescent="0.25">
      <c r="A527" s="60">
        <v>1440</v>
      </c>
      <c r="B527">
        <f>INDEX(Table1[[Store ID ]],MATCH('Trends and Patterns (&lt; Large)'!A527,Table1[Store_Area],0))</f>
        <v>417</v>
      </c>
      <c r="C527" s="1">
        <f>VLOOKUP(B527,Table1[[#All],[Store ID ]:[Store_Sales]],5,FALSE)</f>
        <v>65310</v>
      </c>
      <c r="D527" s="2">
        <f>VLOOKUP(B527,Table1[[#All],[Store ID ]:[Daily_Customer_Count]],4,FALSE)</f>
        <v>1120</v>
      </c>
    </row>
    <row r="528" spans="1:4" x14ac:dyDescent="0.25">
      <c r="A528" s="60">
        <v>1100</v>
      </c>
      <c r="B528">
        <f>INDEX(Table1[[Store ID ]],MATCH('Trends and Patterns (&lt; Large)'!A528,Table1[Store_Area],0))</f>
        <v>642</v>
      </c>
      <c r="C528" s="1">
        <f>VLOOKUP(B528,Table1[[#All],[Store ID ]:[Store_Sales]],5,FALSE)</f>
        <v>57330</v>
      </c>
      <c r="D528" s="2">
        <f>VLOOKUP(B528,Table1[[#All],[Store ID ]:[Daily_Customer_Count]],4,FALSE)</f>
        <v>1010</v>
      </c>
    </row>
    <row r="529" spans="1:4" x14ac:dyDescent="0.25">
      <c r="A529" s="60">
        <v>1534</v>
      </c>
      <c r="B529">
        <f>INDEX(Table1[[Store ID ]],MATCH('Trends and Patterns (&lt; Large)'!A529,Table1[Store_Area],0))</f>
        <v>643</v>
      </c>
      <c r="C529" s="1">
        <f>VLOOKUP(B529,Table1[[#All],[Store ID ]:[Store_Sales]],5,FALSE)</f>
        <v>87930</v>
      </c>
      <c r="D529" s="2">
        <f>VLOOKUP(B529,Table1[[#All],[Store ID ]:[Daily_Customer_Count]],4,FALSE)</f>
        <v>680</v>
      </c>
    </row>
    <row r="530" spans="1:4" x14ac:dyDescent="0.25">
      <c r="A530" s="60">
        <v>1299</v>
      </c>
      <c r="B530">
        <f>INDEX(Table1[[Store ID ]],MATCH('Trends and Patterns (&lt; Large)'!A530,Table1[Store_Area],0))</f>
        <v>644</v>
      </c>
      <c r="C530" s="1">
        <f>VLOOKUP(B530,Table1[[#All],[Store ID ]:[Store_Sales]],5,FALSE)</f>
        <v>56850</v>
      </c>
      <c r="D530" s="2">
        <f>VLOOKUP(B530,Table1[[#All],[Store ID ]:[Daily_Customer_Count]],4,FALSE)</f>
        <v>1020</v>
      </c>
    </row>
    <row r="531" spans="1:4" x14ac:dyDescent="0.25">
      <c r="A531" s="60">
        <v>1368</v>
      </c>
      <c r="B531">
        <f>INDEX(Table1[[Store ID ]],MATCH('Trends and Patterns (&lt; Large)'!A531,Table1[Store_Area],0))</f>
        <v>130</v>
      </c>
      <c r="C531" s="1">
        <f>VLOOKUP(B531,Table1[[#All],[Store ID ]:[Store_Sales]],5,FALSE)</f>
        <v>68740</v>
      </c>
      <c r="D531" s="2">
        <f>VLOOKUP(B531,Table1[[#All],[Store ID ]:[Daily_Customer_Count]],4,FALSE)</f>
        <v>530</v>
      </c>
    </row>
    <row r="532" spans="1:4" x14ac:dyDescent="0.25">
      <c r="A532" s="60">
        <v>1393</v>
      </c>
      <c r="B532">
        <f>INDEX(Table1[[Store ID ]],MATCH('Trends and Patterns (&lt; Large)'!A532,Table1[Store_Area],0))</f>
        <v>155</v>
      </c>
      <c r="C532" s="1">
        <f>VLOOKUP(B532,Table1[[#All],[Store ID ]:[Store_Sales]],5,FALSE)</f>
        <v>37320</v>
      </c>
      <c r="D532" s="2">
        <f>VLOOKUP(B532,Table1[[#All],[Store ID ]:[Daily_Customer_Count]],4,FALSE)</f>
        <v>670</v>
      </c>
    </row>
    <row r="533" spans="1:4" x14ac:dyDescent="0.25">
      <c r="A533" s="60">
        <v>1327</v>
      </c>
      <c r="B533">
        <f>INDEX(Table1[[Store ID ]],MATCH('Trends and Patterns (&lt; Large)'!A533,Table1[Store_Area],0))</f>
        <v>280</v>
      </c>
      <c r="C533" s="1">
        <f>VLOOKUP(B533,Table1[[#All],[Store ID ]:[Store_Sales]],5,FALSE)</f>
        <v>34020</v>
      </c>
      <c r="D533" s="2">
        <f>VLOOKUP(B533,Table1[[#All],[Store ID ]:[Daily_Customer_Count]],4,FALSE)</f>
        <v>730</v>
      </c>
    </row>
    <row r="534" spans="1:4" x14ac:dyDescent="0.25">
      <c r="A534" s="60">
        <v>1514</v>
      </c>
      <c r="B534">
        <f>INDEX(Table1[[Store ID ]],MATCH('Trends and Patterns (&lt; Large)'!A534,Table1[Store_Area],0))</f>
        <v>51</v>
      </c>
      <c r="C534" s="1">
        <f>VLOOKUP(B534,Table1[[#All],[Store ID ]:[Store_Sales]],5,FALSE)</f>
        <v>81820</v>
      </c>
      <c r="D534" s="2">
        <f>VLOOKUP(B534,Table1[[#All],[Store ID ]:[Daily_Customer_Count]],4,FALSE)</f>
        <v>910</v>
      </c>
    </row>
    <row r="535" spans="1:4" x14ac:dyDescent="0.25">
      <c r="A535" s="60">
        <v>1334</v>
      </c>
      <c r="B535">
        <f>INDEX(Table1[[Store ID ]],MATCH('Trends and Patterns (&lt; Large)'!A535,Table1[Store_Area],0))</f>
        <v>505</v>
      </c>
      <c r="C535" s="1">
        <f>VLOOKUP(B535,Table1[[#All],[Store ID ]:[Store_Sales]],5,FALSE)</f>
        <v>55160</v>
      </c>
      <c r="D535" s="2">
        <f>VLOOKUP(B535,Table1[[#All],[Store ID ]:[Daily_Customer_Count]],4,FALSE)</f>
        <v>370</v>
      </c>
    </row>
    <row r="536" spans="1:4" x14ac:dyDescent="0.25">
      <c r="A536" s="60">
        <v>1533</v>
      </c>
      <c r="B536">
        <f>INDEX(Table1[[Store ID ]],MATCH('Trends and Patterns (&lt; Large)'!A536,Table1[Store_Area],0))</f>
        <v>283</v>
      </c>
      <c r="C536" s="1">
        <f>VLOOKUP(B536,Table1[[#All],[Store ID ]:[Store_Sales]],5,FALSE)</f>
        <v>56440</v>
      </c>
      <c r="D536" s="2">
        <f>VLOOKUP(B536,Table1[[#All],[Store ID ]:[Daily_Customer_Count]],4,FALSE)</f>
        <v>1070</v>
      </c>
    </row>
    <row r="537" spans="1:4" x14ac:dyDescent="0.25">
      <c r="A537" s="60">
        <v>1607</v>
      </c>
      <c r="B537">
        <f>INDEX(Table1[[Store ID ]],MATCH('Trends and Patterns (&lt; Large)'!A537,Table1[Store_Area],0))</f>
        <v>114</v>
      </c>
      <c r="C537" s="1">
        <f>VLOOKUP(B537,Table1[[#All],[Store ID ]:[Store_Sales]],5,FALSE)</f>
        <v>45080</v>
      </c>
      <c r="D537" s="2">
        <f>VLOOKUP(B537,Table1[[#All],[Store ID ]:[Daily_Customer_Count]],4,FALSE)</f>
        <v>940</v>
      </c>
    </row>
    <row r="538" spans="1:4" x14ac:dyDescent="0.25">
      <c r="A538" s="60">
        <v>1165</v>
      </c>
      <c r="B538">
        <f>INDEX(Table1[[Store ID ]],MATCH('Trends and Patterns (&lt; Large)'!A538,Table1[Store_Area],0))</f>
        <v>458</v>
      </c>
      <c r="C538" s="1">
        <f>VLOOKUP(B538,Table1[[#All],[Store ID ]:[Store_Sales]],5,FALSE)</f>
        <v>38620</v>
      </c>
      <c r="D538" s="2">
        <f>VLOOKUP(B538,Table1[[#All],[Store ID ]:[Daily_Customer_Count]],4,FALSE)</f>
        <v>1020</v>
      </c>
    </row>
    <row r="539" spans="1:4" x14ac:dyDescent="0.25">
      <c r="A539" s="60">
        <v>1193</v>
      </c>
      <c r="B539">
        <f>INDEX(Table1[[Store ID ]],MATCH('Trends and Patterns (&lt; Large)'!A539,Table1[Store_Area],0))</f>
        <v>656</v>
      </c>
      <c r="C539" s="1">
        <f>VLOOKUP(B539,Table1[[#All],[Store ID ]:[Store_Sales]],5,FALSE)</f>
        <v>80830</v>
      </c>
      <c r="D539" s="2">
        <f>VLOOKUP(B539,Table1[[#All],[Store ID ]:[Daily_Customer_Count]],4,FALSE)</f>
        <v>560</v>
      </c>
    </row>
    <row r="540" spans="1:4" x14ac:dyDescent="0.25">
      <c r="A540" s="60">
        <v>1709</v>
      </c>
      <c r="B540">
        <f>INDEX(Table1[[Store ID ]],MATCH('Trends and Patterns (&lt; Large)'!A540,Table1[Store_Area],0))</f>
        <v>428</v>
      </c>
      <c r="C540" s="1">
        <f>VLOOKUP(B540,Table1[[#All],[Store ID ]:[Store_Sales]],5,FALSE)</f>
        <v>33240</v>
      </c>
      <c r="D540" s="2">
        <f>VLOOKUP(B540,Table1[[#All],[Store ID ]:[Daily_Customer_Count]],4,FALSE)</f>
        <v>430</v>
      </c>
    </row>
    <row r="541" spans="1:4" x14ac:dyDescent="0.25">
      <c r="A541" s="60">
        <v>1525</v>
      </c>
      <c r="B541">
        <f>INDEX(Table1[[Store ID ]],MATCH('Trends and Patterns (&lt; Large)'!A541,Table1[Store_Area],0))</f>
        <v>122</v>
      </c>
      <c r="C541" s="1">
        <f>VLOOKUP(B541,Table1[[#All],[Store ID ]:[Store_Sales]],5,FALSE)</f>
        <v>32770</v>
      </c>
      <c r="D541" s="2">
        <f>VLOOKUP(B541,Table1[[#All],[Store ID ]:[Daily_Customer_Count]],4,FALSE)</f>
        <v>900</v>
      </c>
    </row>
    <row r="542" spans="1:4" x14ac:dyDescent="0.25">
      <c r="A542" s="60">
        <v>1348</v>
      </c>
      <c r="B542">
        <f>INDEX(Table1[[Store ID ]],MATCH('Trends and Patterns (&lt; Large)'!A542,Table1[Store_Area],0))</f>
        <v>659</v>
      </c>
      <c r="C542" s="1">
        <f>VLOOKUP(B542,Table1[[#All],[Store ID ]:[Store_Sales]],5,FALSE)</f>
        <v>72940</v>
      </c>
      <c r="D542" s="2">
        <f>VLOOKUP(B542,Table1[[#All],[Store ID ]:[Daily_Customer_Count]],4,FALSE)</f>
        <v>1010</v>
      </c>
    </row>
    <row r="543" spans="1:4" x14ac:dyDescent="0.25">
      <c r="A543" s="60">
        <v>1132</v>
      </c>
      <c r="B543">
        <f>INDEX(Table1[[Store ID ]],MATCH('Trends and Patterns (&lt; Large)'!A543,Table1[Store_Area],0))</f>
        <v>660</v>
      </c>
      <c r="C543" s="1">
        <f>VLOOKUP(B543,Table1[[#All],[Store ID ]:[Store_Sales]],5,FALSE)</f>
        <v>52450</v>
      </c>
      <c r="D543" s="2">
        <f>VLOOKUP(B543,Table1[[#All],[Store ID ]:[Daily_Customer_Count]],4,FALSE)</f>
        <v>1340</v>
      </c>
    </row>
    <row r="544" spans="1:4" x14ac:dyDescent="0.25">
      <c r="A544" s="60">
        <v>1667</v>
      </c>
      <c r="B544">
        <f>INDEX(Table1[[Store ID ]],MATCH('Trends and Patterns (&lt; Large)'!A544,Table1[Store_Area],0))</f>
        <v>136</v>
      </c>
      <c r="C544" s="1">
        <f>VLOOKUP(B544,Table1[[#All],[Store ID ]:[Store_Sales]],5,FALSE)</f>
        <v>42840</v>
      </c>
      <c r="D544" s="2">
        <f>VLOOKUP(B544,Table1[[#All],[Store ID ]:[Daily_Customer_Count]],4,FALSE)</f>
        <v>740</v>
      </c>
    </row>
    <row r="545" spans="1:4" x14ac:dyDescent="0.25">
      <c r="A545" s="60">
        <v>1427</v>
      </c>
      <c r="B545">
        <f>INDEX(Table1[[Store ID ]],MATCH('Trends and Patterns (&lt; Large)'!A545,Table1[Store_Area],0))</f>
        <v>662</v>
      </c>
      <c r="C545" s="1">
        <f>VLOOKUP(B545,Table1[[#All],[Store ID ]:[Store_Sales]],5,FALSE)</f>
        <v>43190</v>
      </c>
      <c r="D545" s="2">
        <f>VLOOKUP(B545,Table1[[#All],[Store ID ]:[Daily_Customer_Count]],4,FALSE)</f>
        <v>630</v>
      </c>
    </row>
    <row r="546" spans="1:4" x14ac:dyDescent="0.25">
      <c r="A546" s="60">
        <v>1211</v>
      </c>
      <c r="B546">
        <f>INDEX(Table1[[Store ID ]],MATCH('Trends and Patterns (&lt; Large)'!A546,Table1[Store_Area],0))</f>
        <v>663</v>
      </c>
      <c r="C546" s="1">
        <f>VLOOKUP(B546,Table1[[#All],[Store ID ]:[Store_Sales]],5,FALSE)</f>
        <v>40730</v>
      </c>
      <c r="D546" s="2">
        <f>VLOOKUP(B546,Table1[[#All],[Store ID ]:[Daily_Customer_Count]],4,FALSE)</f>
        <v>1110</v>
      </c>
    </row>
    <row r="547" spans="1:4" x14ac:dyDescent="0.25">
      <c r="A547" s="60">
        <v>1717</v>
      </c>
      <c r="B547">
        <f>INDEX(Table1[[Store ID ]],MATCH('Trends and Patterns (&lt; Large)'!A547,Table1[Store_Area],0))</f>
        <v>664</v>
      </c>
      <c r="C547" s="1">
        <f>VLOOKUP(B547,Table1[[#All],[Store ID ]:[Store_Sales]],5,FALSE)</f>
        <v>78530</v>
      </c>
      <c r="D547" s="2">
        <f>VLOOKUP(B547,Table1[[#All],[Store ID ]:[Daily_Customer_Count]],4,FALSE)</f>
        <v>700</v>
      </c>
    </row>
    <row r="548" spans="1:4" x14ac:dyDescent="0.25">
      <c r="A548" s="60">
        <v>1086</v>
      </c>
      <c r="B548">
        <f>INDEX(Table1[[Store ID ]],MATCH('Trends and Patterns (&lt; Large)'!A548,Table1[Store_Area],0))</f>
        <v>453</v>
      </c>
      <c r="C548" s="1">
        <f>VLOOKUP(B548,Table1[[#All],[Store ID ]:[Store_Sales]],5,FALSE)</f>
        <v>69090</v>
      </c>
      <c r="D548" s="2">
        <f>VLOOKUP(B548,Table1[[#All],[Store ID ]:[Daily_Customer_Count]],4,FALSE)</f>
        <v>930</v>
      </c>
    </row>
    <row r="549" spans="1:4" x14ac:dyDescent="0.25">
      <c r="A549" s="60">
        <v>1410</v>
      </c>
      <c r="B549">
        <f>INDEX(Table1[[Store ID ]],MATCH('Trends and Patterns (&lt; Large)'!A549,Table1[Store_Area],0))</f>
        <v>411</v>
      </c>
      <c r="C549" s="1">
        <f>VLOOKUP(B549,Table1[[#All],[Store ID ]:[Store_Sales]],5,FALSE)</f>
        <v>59760</v>
      </c>
      <c r="D549" s="2">
        <f>VLOOKUP(B549,Table1[[#All],[Store ID ]:[Daily_Customer_Count]],4,FALSE)</f>
        <v>1130</v>
      </c>
    </row>
    <row r="550" spans="1:4" x14ac:dyDescent="0.25">
      <c r="A550" s="60">
        <v>1476</v>
      </c>
      <c r="B550">
        <f>INDEX(Table1[[Store ID ]],MATCH('Trends and Patterns (&lt; Large)'!A550,Table1[Store_Area],0))</f>
        <v>270</v>
      </c>
      <c r="C550" s="1">
        <f>VLOOKUP(B550,Table1[[#All],[Store ID ]:[Store_Sales]],5,FALSE)</f>
        <v>42890</v>
      </c>
      <c r="D550" s="2">
        <f>VLOOKUP(B550,Table1[[#All],[Store ID ]:[Daily_Customer_Count]],4,FALSE)</f>
        <v>660</v>
      </c>
    </row>
    <row r="551" spans="1:4" x14ac:dyDescent="0.25">
      <c r="A551" s="60">
        <v>1068</v>
      </c>
      <c r="B551">
        <f>INDEX(Table1[[Store ID ]],MATCH('Trends and Patterns (&lt; Large)'!A551,Table1[Store_Area],0))</f>
        <v>669</v>
      </c>
      <c r="C551" s="1">
        <f>VLOOKUP(B551,Table1[[#All],[Store ID ]:[Store_Sales]],5,FALSE)</f>
        <v>64120</v>
      </c>
      <c r="D551" s="2">
        <f>VLOOKUP(B551,Table1[[#All],[Store ID ]:[Daily_Customer_Count]],4,FALSE)</f>
        <v>440</v>
      </c>
    </row>
    <row r="552" spans="1:4" x14ac:dyDescent="0.25">
      <c r="A552" s="60">
        <v>1485</v>
      </c>
      <c r="B552">
        <f>INDEX(Table1[[Store ID ]],MATCH('Trends and Patterns (&lt; Large)'!A552,Table1[Store_Area],0))</f>
        <v>112</v>
      </c>
      <c r="C552" s="1">
        <f>VLOOKUP(B552,Table1[[#All],[Store ID ]:[Store_Sales]],5,FALSE)</f>
        <v>62950</v>
      </c>
      <c r="D552" s="2">
        <f>VLOOKUP(B552,Table1[[#All],[Store ID ]:[Daily_Customer_Count]],4,FALSE)</f>
        <v>800</v>
      </c>
    </row>
    <row r="553" spans="1:4" x14ac:dyDescent="0.25">
      <c r="A553" s="60">
        <v>1461</v>
      </c>
      <c r="B553">
        <f>INDEX(Table1[[Store ID ]],MATCH('Trends and Patterns (&lt; Large)'!A553,Table1[Store_Area],0))</f>
        <v>2</v>
      </c>
      <c r="C553" s="1">
        <f>VLOOKUP(B553,Table1[[#All],[Store ID ]:[Store_Sales]],5,FALSE)</f>
        <v>39820</v>
      </c>
      <c r="D553" s="2">
        <f>VLOOKUP(B553,Table1[[#All],[Store ID ]:[Daily_Customer_Count]],4,FALSE)</f>
        <v>210</v>
      </c>
    </row>
    <row r="554" spans="1:4" x14ac:dyDescent="0.25">
      <c r="A554" s="60">
        <v>1685</v>
      </c>
      <c r="B554">
        <f>INDEX(Table1[[Store ID ]],MATCH('Trends and Patterns (&lt; Large)'!A554,Table1[Store_Area],0))</f>
        <v>450</v>
      </c>
      <c r="C554" s="1">
        <f>VLOOKUP(B554,Table1[[#All],[Store ID ]:[Store_Sales]],5,FALSE)</f>
        <v>79220</v>
      </c>
      <c r="D554" s="2">
        <f>VLOOKUP(B554,Table1[[#All],[Store ID ]:[Daily_Customer_Count]],4,FALSE)</f>
        <v>1160</v>
      </c>
    </row>
    <row r="555" spans="1:4" x14ac:dyDescent="0.25">
      <c r="A555" s="60">
        <v>1624</v>
      </c>
      <c r="B555">
        <f>INDEX(Table1[[Store ID ]],MATCH('Trends and Patterns (&lt; Large)'!A555,Table1[Store_Area],0))</f>
        <v>335</v>
      </c>
      <c r="C555" s="1">
        <f>VLOOKUP(B555,Table1[[#All],[Store ID ]:[Store_Sales]],5,FALSE)</f>
        <v>44660</v>
      </c>
      <c r="D555" s="2">
        <f>VLOOKUP(B555,Table1[[#All],[Store ID ]:[Daily_Customer_Count]],4,FALSE)</f>
        <v>1440</v>
      </c>
    </row>
    <row r="556" spans="1:4" x14ac:dyDescent="0.25">
      <c r="A556" s="60">
        <v>1658</v>
      </c>
      <c r="B556">
        <f>INDEX(Table1[[Store ID ]],MATCH('Trends and Patterns (&lt; Large)'!A556,Table1[Store_Area],0))</f>
        <v>213</v>
      </c>
      <c r="C556" s="1">
        <f>VLOOKUP(B556,Table1[[#All],[Store ID ]:[Store_Sales]],5,FALSE)</f>
        <v>71530</v>
      </c>
      <c r="D556" s="2">
        <f>VLOOKUP(B556,Table1[[#All],[Store ID ]:[Daily_Customer_Count]],4,FALSE)</f>
        <v>370</v>
      </c>
    </row>
    <row r="557" spans="1:4" x14ac:dyDescent="0.25">
      <c r="A557" s="60">
        <v>1427</v>
      </c>
      <c r="B557">
        <f>INDEX(Table1[[Store ID ]],MATCH('Trends and Patterns (&lt; Large)'!A557,Table1[Store_Area],0))</f>
        <v>662</v>
      </c>
      <c r="C557" s="1">
        <f>VLOOKUP(B557,Table1[[#All],[Store ID ]:[Store_Sales]],5,FALSE)</f>
        <v>43190</v>
      </c>
      <c r="D557" s="2">
        <f>VLOOKUP(B557,Table1[[#All],[Store ID ]:[Daily_Customer_Count]],4,FALSE)</f>
        <v>630</v>
      </c>
    </row>
    <row r="558" spans="1:4" x14ac:dyDescent="0.25">
      <c r="A558" s="60">
        <v>1211</v>
      </c>
      <c r="B558">
        <f>INDEX(Table1[[Store ID ]],MATCH('Trends and Patterns (&lt; Large)'!A558,Table1[Store_Area],0))</f>
        <v>663</v>
      </c>
      <c r="C558" s="1">
        <f>VLOOKUP(B558,Table1[[#All],[Store ID ]:[Store_Sales]],5,FALSE)</f>
        <v>40730</v>
      </c>
      <c r="D558" s="2">
        <f>VLOOKUP(B558,Table1[[#All],[Store ID ]:[Daily_Customer_Count]],4,FALSE)</f>
        <v>1110</v>
      </c>
    </row>
    <row r="559" spans="1:4" x14ac:dyDescent="0.25">
      <c r="A559" s="60">
        <v>1591</v>
      </c>
      <c r="B559">
        <f>INDEX(Table1[[Store ID ]],MATCH('Trends and Patterns (&lt; Large)'!A559,Table1[Store_Area],0))</f>
        <v>678</v>
      </c>
      <c r="C559" s="1">
        <f>VLOOKUP(B559,Table1[[#All],[Store ID ]:[Store_Sales]],5,FALSE)</f>
        <v>78130</v>
      </c>
      <c r="D559" s="2">
        <f>VLOOKUP(B559,Table1[[#All],[Store ID ]:[Daily_Customer_Count]],4,FALSE)</f>
        <v>780</v>
      </c>
    </row>
    <row r="560" spans="1:4" x14ac:dyDescent="0.25">
      <c r="A560" s="60">
        <v>1519</v>
      </c>
      <c r="B560">
        <f>INDEX(Table1[[Store ID ]],MATCH('Trends and Patterns (&lt; Large)'!A560,Table1[Store_Area],0))</f>
        <v>680</v>
      </c>
      <c r="C560" s="1">
        <f>VLOOKUP(B560,Table1[[#All],[Store ID ]:[Store_Sales]],5,FALSE)</f>
        <v>69210</v>
      </c>
      <c r="D560" s="2">
        <f>VLOOKUP(B560,Table1[[#All],[Store ID ]:[Daily_Customer_Count]],4,FALSE)</f>
        <v>1040</v>
      </c>
    </row>
    <row r="561" spans="1:4" x14ac:dyDescent="0.25">
      <c r="A561" s="60">
        <v>1637</v>
      </c>
      <c r="B561">
        <f>INDEX(Table1[[Store ID ]],MATCH('Trends and Patterns (&lt; Large)'!A561,Table1[Store_Area],0))</f>
        <v>681</v>
      </c>
      <c r="C561" s="1">
        <f>VLOOKUP(B561,Table1[[#All],[Store ID ]:[Store_Sales]],5,FALSE)</f>
        <v>59940</v>
      </c>
      <c r="D561" s="2">
        <f>VLOOKUP(B561,Table1[[#All],[Store ID ]:[Daily_Customer_Count]],4,FALSE)</f>
        <v>760</v>
      </c>
    </row>
    <row r="562" spans="1:4" x14ac:dyDescent="0.25">
      <c r="A562" s="60">
        <v>1451</v>
      </c>
      <c r="B562">
        <f>INDEX(Table1[[Store ID ]],MATCH('Trends and Patterns (&lt; Large)'!A562,Table1[Store_Area],0))</f>
        <v>4</v>
      </c>
      <c r="C562" s="1">
        <f>VLOOKUP(B562,Table1[[#All],[Store ID ]:[Store_Sales]],5,FALSE)</f>
        <v>53730</v>
      </c>
      <c r="D562" s="2">
        <f>VLOOKUP(B562,Table1[[#All],[Store ID ]:[Daily_Customer_Count]],4,FALSE)</f>
        <v>620</v>
      </c>
    </row>
    <row r="563" spans="1:4" x14ac:dyDescent="0.25">
      <c r="A563" s="60">
        <v>1203</v>
      </c>
      <c r="B563">
        <f>INDEX(Table1[[Store ID ]],MATCH('Trends and Patterns (&lt; Large)'!A563,Table1[Store_Area],0))</f>
        <v>683</v>
      </c>
      <c r="C563" s="1">
        <f>VLOOKUP(B563,Table1[[#All],[Store ID ]:[Store_Sales]],5,FALSE)</f>
        <v>44260</v>
      </c>
      <c r="D563" s="2">
        <f>VLOOKUP(B563,Table1[[#All],[Store ID ]:[Daily_Customer_Count]],4,FALSE)</f>
        <v>620</v>
      </c>
    </row>
    <row r="564" spans="1:4" x14ac:dyDescent="0.25">
      <c r="A564" s="60">
        <v>1540</v>
      </c>
      <c r="B564">
        <f>INDEX(Table1[[Store ID ]],MATCH('Trends and Patterns (&lt; Large)'!A564,Table1[Store_Area],0))</f>
        <v>205</v>
      </c>
      <c r="C564" s="1">
        <f>VLOOKUP(B564,Table1[[#All],[Store ID ]:[Store_Sales]],5,FALSE)</f>
        <v>58260</v>
      </c>
      <c r="D564" s="2">
        <f>VLOOKUP(B564,Table1[[#All],[Store ID ]:[Daily_Customer_Count]],4,FALSE)</f>
        <v>1020</v>
      </c>
    </row>
    <row r="565" spans="1:4" x14ac:dyDescent="0.25">
      <c r="A565" s="60">
        <v>1121</v>
      </c>
      <c r="B565">
        <f>INDEX(Table1[[Store ID ]],MATCH('Trends and Patterns (&lt; Large)'!A565,Table1[Store_Area],0))</f>
        <v>379</v>
      </c>
      <c r="C565" s="1">
        <f>VLOOKUP(B565,Table1[[#All],[Store ID ]:[Store_Sales]],5,FALSE)</f>
        <v>85670</v>
      </c>
      <c r="D565" s="2">
        <f>VLOOKUP(B565,Table1[[#All],[Store ID ]:[Daily_Customer_Count]],4,FALSE)</f>
        <v>320</v>
      </c>
    </row>
    <row r="566" spans="1:4" x14ac:dyDescent="0.25">
      <c r="A566" s="60">
        <v>1307</v>
      </c>
      <c r="B566">
        <f>INDEX(Table1[[Store ID ]],MATCH('Trends and Patterns (&lt; Large)'!A566,Table1[Store_Area],0))</f>
        <v>444</v>
      </c>
      <c r="C566" s="1">
        <f>VLOOKUP(B566,Table1[[#All],[Store ID ]:[Store_Sales]],5,FALSE)</f>
        <v>41710</v>
      </c>
      <c r="D566" s="2">
        <f>VLOOKUP(B566,Table1[[#All],[Store ID ]:[Daily_Customer_Count]],4,FALSE)</f>
        <v>1080</v>
      </c>
    </row>
    <row r="567" spans="1:4" x14ac:dyDescent="0.25">
      <c r="A567" s="60">
        <v>1475</v>
      </c>
      <c r="B567">
        <f>INDEX(Table1[[Store ID ]],MATCH('Trends and Patterns (&lt; Large)'!A567,Table1[Store_Area],0))</f>
        <v>27</v>
      </c>
      <c r="C567" s="1">
        <f>VLOOKUP(B567,Table1[[#All],[Store ID ]:[Store_Sales]],5,FALSE)</f>
        <v>25820</v>
      </c>
      <c r="D567" s="2">
        <f>VLOOKUP(B567,Table1[[#All],[Store ID ]:[Daily_Customer_Count]],4,FALSE)</f>
        <v>1100</v>
      </c>
    </row>
    <row r="568" spans="1:4" x14ac:dyDescent="0.25">
      <c r="A568" s="60">
        <v>1160</v>
      </c>
      <c r="B568">
        <f>INDEX(Table1[[Store ID ]],MATCH('Trends and Patterns (&lt; Large)'!A568,Table1[Store_Area],0))</f>
        <v>689</v>
      </c>
      <c r="C568" s="1">
        <f>VLOOKUP(B568,Table1[[#All],[Store ID ]:[Store_Sales]],5,FALSE)</f>
        <v>35360</v>
      </c>
      <c r="D568" s="2">
        <f>VLOOKUP(B568,Table1[[#All],[Store ID ]:[Daily_Customer_Count]],4,FALSE)</f>
        <v>900</v>
      </c>
    </row>
    <row r="569" spans="1:4" x14ac:dyDescent="0.25">
      <c r="A569" s="60">
        <v>1078</v>
      </c>
      <c r="B569">
        <f>INDEX(Table1[[Store ID ]],MATCH('Trends and Patterns (&lt; Large)'!A569,Table1[Store_Area],0))</f>
        <v>372</v>
      </c>
      <c r="C569" s="1">
        <f>VLOOKUP(B569,Table1[[#All],[Store ID ]:[Store_Sales]],5,FALSE)</f>
        <v>55530</v>
      </c>
      <c r="D569" s="2">
        <f>VLOOKUP(B569,Table1[[#All],[Store ID ]:[Daily_Customer_Count]],4,FALSE)</f>
        <v>1190</v>
      </c>
    </row>
    <row r="570" spans="1:4" x14ac:dyDescent="0.25">
      <c r="A570" s="60">
        <v>1191</v>
      </c>
      <c r="B570">
        <f>INDEX(Table1[[Store ID ]],MATCH('Trends and Patterns (&lt; Large)'!A570,Table1[Store_Area],0))</f>
        <v>499</v>
      </c>
      <c r="C570" s="1">
        <f>VLOOKUP(B570,Table1[[#All],[Store ID ]:[Store_Sales]],5,FALSE)</f>
        <v>36350</v>
      </c>
      <c r="D570" s="2">
        <f>VLOOKUP(B570,Table1[[#All],[Store ID ]:[Daily_Customer_Count]],4,FALSE)</f>
        <v>770</v>
      </c>
    </row>
    <row r="571" spans="1:4" x14ac:dyDescent="0.25">
      <c r="A571" s="60">
        <v>1317</v>
      </c>
      <c r="B571">
        <f>INDEX(Table1[[Store ID ]],MATCH('Trends and Patterns (&lt; Large)'!A571,Table1[Store_Area],0))</f>
        <v>692</v>
      </c>
      <c r="C571" s="1">
        <f>VLOOKUP(B571,Table1[[#All],[Store ID ]:[Store_Sales]],5,FALSE)</f>
        <v>36000</v>
      </c>
      <c r="D571" s="2">
        <f>VLOOKUP(B571,Table1[[#All],[Store ID ]:[Daily_Customer_Count]],4,FALSE)</f>
        <v>780</v>
      </c>
    </row>
    <row r="572" spans="1:4" x14ac:dyDescent="0.25">
      <c r="A572" s="60">
        <v>1548</v>
      </c>
      <c r="B572">
        <f>INDEX(Table1[[Store ID ]],MATCH('Trends and Patterns (&lt; Large)'!A572,Table1[Store_Area],0))</f>
        <v>153</v>
      </c>
      <c r="C572" s="1">
        <f>VLOOKUP(B572,Table1[[#All],[Store ID ]:[Store_Sales]],5,FALSE)</f>
        <v>85330</v>
      </c>
      <c r="D572" s="2">
        <f>VLOOKUP(B572,Table1[[#All],[Store ID ]:[Daily_Customer_Count]],4,FALSE)</f>
        <v>670</v>
      </c>
    </row>
    <row r="573" spans="1:4" x14ac:dyDescent="0.25">
      <c r="A573" s="60">
        <v>1560</v>
      </c>
      <c r="B573">
        <f>INDEX(Table1[[Store ID ]],MATCH('Trends and Patterns (&lt; Large)'!A573,Table1[Store_Area],0))</f>
        <v>694</v>
      </c>
      <c r="C573" s="1">
        <f>VLOOKUP(B573,Table1[[#All],[Store ID ]:[Store_Sales]],5,FALSE)</f>
        <v>83220</v>
      </c>
      <c r="D573" s="2">
        <f>VLOOKUP(B573,Table1[[#All],[Store ID ]:[Daily_Customer_Count]],4,FALSE)</f>
        <v>1040</v>
      </c>
    </row>
    <row r="574" spans="1:4" x14ac:dyDescent="0.25">
      <c r="A574" s="60">
        <v>1297</v>
      </c>
      <c r="B574">
        <f>INDEX(Table1[[Store ID ]],MATCH('Trends and Patterns (&lt; Large)'!A574,Table1[Store_Area],0))</f>
        <v>439</v>
      </c>
      <c r="C574" s="1">
        <f>VLOOKUP(B574,Table1[[#All],[Store ID ]:[Store_Sales]],5,FALSE)</f>
        <v>40000</v>
      </c>
      <c r="D574" s="2">
        <f>VLOOKUP(B574,Table1[[#All],[Store ID ]:[Daily_Customer_Count]],4,FALSE)</f>
        <v>1070</v>
      </c>
    </row>
    <row r="575" spans="1:4" x14ac:dyDescent="0.25">
      <c r="A575" s="60">
        <v>1645</v>
      </c>
      <c r="B575">
        <f>INDEX(Table1[[Store ID ]],MATCH('Trends and Patterns (&lt; Large)'!A575,Table1[Store_Area],0))</f>
        <v>696</v>
      </c>
      <c r="C575" s="1">
        <f>VLOOKUP(B575,Table1[[#All],[Store ID ]:[Store_Sales]],5,FALSE)</f>
        <v>93360</v>
      </c>
      <c r="D575" s="2">
        <f>VLOOKUP(B575,Table1[[#All],[Store ID ]:[Daily_Customer_Count]],4,FALSE)</f>
        <v>530</v>
      </c>
    </row>
    <row r="576" spans="1:4" x14ac:dyDescent="0.25">
      <c r="A576" s="60">
        <v>1225</v>
      </c>
      <c r="B576">
        <f>INDEX(Table1[[Store ID ]],MATCH('Trends and Patterns (&lt; Large)'!A576,Table1[Store_Area],0))</f>
        <v>697</v>
      </c>
      <c r="C576" s="1">
        <f>VLOOKUP(B576,Table1[[#All],[Store ID ]:[Store_Sales]],5,FALSE)</f>
        <v>73590</v>
      </c>
      <c r="D576" s="2">
        <f>VLOOKUP(B576,Table1[[#All],[Store ID ]:[Daily_Customer_Count]],4,FALSE)</f>
        <v>750</v>
      </c>
    </row>
    <row r="577" spans="1:4" x14ac:dyDescent="0.25">
      <c r="A577" s="60">
        <v>1421</v>
      </c>
      <c r="B577">
        <f>INDEX(Table1[[Store ID ]],MATCH('Trends and Patterns (&lt; Large)'!A577,Table1[Store_Area],0))</f>
        <v>21</v>
      </c>
      <c r="C577" s="1">
        <f>VLOOKUP(B577,Table1[[#All],[Store ID ]:[Store_Sales]],5,FALSE)</f>
        <v>43460</v>
      </c>
      <c r="D577" s="2">
        <f>VLOOKUP(B577,Table1[[#All],[Store ID ]:[Daily_Customer_Count]],4,FALSE)</f>
        <v>370</v>
      </c>
    </row>
    <row r="578" spans="1:4" x14ac:dyDescent="0.25">
      <c r="A578" s="60">
        <v>1655</v>
      </c>
      <c r="B578">
        <f>INDEX(Table1[[Store ID ]],MATCH('Trends and Patterns (&lt; Large)'!A578,Table1[Store_Area],0))</f>
        <v>699</v>
      </c>
      <c r="C578" s="1">
        <f>VLOOKUP(B578,Table1[[#All],[Store ID ]:[Store_Sales]],5,FALSE)</f>
        <v>47350</v>
      </c>
      <c r="D578" s="2">
        <f>VLOOKUP(B578,Table1[[#All],[Store ID ]:[Daily_Customer_Count]],4,FALSE)</f>
        <v>800</v>
      </c>
    </row>
    <row r="579" spans="1:4" x14ac:dyDescent="0.25">
      <c r="A579" s="60">
        <v>1615</v>
      </c>
      <c r="B579">
        <f>INDEX(Table1[[Store ID ]],MATCH('Trends and Patterns (&lt; Large)'!A579,Table1[Store_Area],0))</f>
        <v>14</v>
      </c>
      <c r="C579" s="1">
        <f>VLOOKUP(B579,Table1[[#All],[Store ID ]:[Store_Sales]],5,FALSE)</f>
        <v>59130</v>
      </c>
      <c r="D579" s="2">
        <f>VLOOKUP(B579,Table1[[#All],[Store ID ]:[Daily_Customer_Count]],4,FALSE)</f>
        <v>1160</v>
      </c>
    </row>
    <row r="580" spans="1:4" x14ac:dyDescent="0.25">
      <c r="A580" s="60">
        <v>1317</v>
      </c>
      <c r="B580">
        <f>INDEX(Table1[[Store ID ]],MATCH('Trends and Patterns (&lt; Large)'!A580,Table1[Store_Area],0))</f>
        <v>692</v>
      </c>
      <c r="C580" s="1">
        <f>VLOOKUP(B580,Table1[[#All],[Store ID ]:[Store_Sales]],5,FALSE)</f>
        <v>36000</v>
      </c>
      <c r="D580" s="2">
        <f>VLOOKUP(B580,Table1[[#All],[Store ID ]:[Daily_Customer_Count]],4,FALSE)</f>
        <v>780</v>
      </c>
    </row>
    <row r="581" spans="1:4" x14ac:dyDescent="0.25">
      <c r="A581" s="60">
        <v>1434</v>
      </c>
      <c r="B581">
        <f>INDEX(Table1[[Store ID ]],MATCH('Trends and Patterns (&lt; Large)'!A581,Table1[Store_Area],0))</f>
        <v>703</v>
      </c>
      <c r="C581" s="1">
        <f>VLOOKUP(B581,Table1[[#All],[Store ID ]:[Store_Sales]],5,FALSE)</f>
        <v>49510</v>
      </c>
      <c r="D581" s="2">
        <f>VLOOKUP(B581,Table1[[#All],[Store ID ]:[Daily_Customer_Count]],4,FALSE)</f>
        <v>480</v>
      </c>
    </row>
    <row r="582" spans="1:4" x14ac:dyDescent="0.25">
      <c r="A582" s="60">
        <v>932</v>
      </c>
      <c r="B582">
        <f>INDEX(Table1[[Store ID ]],MATCH('Trends and Patterns (&lt; Large)'!A582,Table1[Store_Area],0))</f>
        <v>557</v>
      </c>
      <c r="C582" s="1">
        <f>VLOOKUP(B582,Table1[[#All],[Store ID ]:[Store_Sales]],5,FALSE)</f>
        <v>89760</v>
      </c>
      <c r="D582" s="2">
        <f>VLOOKUP(B582,Table1[[#All],[Store ID ]:[Daily_Customer_Count]],4,FALSE)</f>
        <v>820</v>
      </c>
    </row>
    <row r="583" spans="1:4" x14ac:dyDescent="0.25">
      <c r="A583" s="60">
        <v>1609</v>
      </c>
      <c r="B583">
        <f>INDEX(Table1[[Store ID ]],MATCH('Trends and Patterns (&lt; Large)'!A583,Table1[Store_Area],0))</f>
        <v>495</v>
      </c>
      <c r="C583" s="1">
        <f>VLOOKUP(B583,Table1[[#All],[Store ID ]:[Store_Sales]],5,FALSE)</f>
        <v>40300</v>
      </c>
      <c r="D583" s="2">
        <f>VLOOKUP(B583,Table1[[#All],[Store ID ]:[Daily_Customer_Count]],4,FALSE)</f>
        <v>920</v>
      </c>
    </row>
    <row r="584" spans="1:4" x14ac:dyDescent="0.25">
      <c r="A584" s="60">
        <v>1495</v>
      </c>
      <c r="B584">
        <f>INDEX(Table1[[Store ID ]],MATCH('Trends and Patterns (&lt; Large)'!A584,Table1[Store_Area],0))</f>
        <v>360</v>
      </c>
      <c r="C584" s="1">
        <f>VLOOKUP(B584,Table1[[#All],[Store ID ]:[Store_Sales]],5,FALSE)</f>
        <v>57160</v>
      </c>
      <c r="D584" s="2">
        <f>VLOOKUP(B584,Table1[[#All],[Store ID ]:[Daily_Customer_Count]],4,FALSE)</f>
        <v>950</v>
      </c>
    </row>
    <row r="585" spans="1:4" x14ac:dyDescent="0.25">
      <c r="A585" s="60">
        <v>1693</v>
      </c>
      <c r="B585">
        <f>INDEX(Table1[[Store ID ]],MATCH('Trends and Patterns (&lt; Large)'!A585,Table1[Store_Area],0))</f>
        <v>709</v>
      </c>
      <c r="C585" s="1">
        <f>VLOOKUP(B585,Table1[[#All],[Store ID ]:[Store_Sales]],5,FALSE)</f>
        <v>41910</v>
      </c>
      <c r="D585" s="2">
        <f>VLOOKUP(B585,Table1[[#All],[Store ID ]:[Daily_Customer_Count]],4,FALSE)</f>
        <v>610</v>
      </c>
    </row>
    <row r="586" spans="1:4" x14ac:dyDescent="0.25">
      <c r="A586" s="60">
        <v>1247</v>
      </c>
      <c r="B586">
        <f>INDEX(Table1[[Store ID ]],MATCH('Trends and Patterns (&lt; Large)'!A586,Table1[Store_Area],0))</f>
        <v>425</v>
      </c>
      <c r="C586" s="1">
        <f>VLOOKUP(B586,Table1[[#All],[Store ID ]:[Store_Sales]],5,FALSE)</f>
        <v>53500</v>
      </c>
      <c r="D586" s="2">
        <f>VLOOKUP(B586,Table1[[#All],[Store ID ]:[Daily_Customer_Count]],4,FALSE)</f>
        <v>1350</v>
      </c>
    </row>
    <row r="587" spans="1:4" x14ac:dyDescent="0.25">
      <c r="A587" s="60">
        <v>1502</v>
      </c>
      <c r="B587">
        <f>INDEX(Table1[[Store ID ]],MATCH('Trends and Patterns (&lt; Large)'!A587,Table1[Store_Area],0))</f>
        <v>711</v>
      </c>
      <c r="C587" s="1">
        <f>VLOOKUP(B587,Table1[[#All],[Store ID ]:[Store_Sales]],5,FALSE)</f>
        <v>55980</v>
      </c>
      <c r="D587" s="2">
        <f>VLOOKUP(B587,Table1[[#All],[Store ID ]:[Daily_Customer_Count]],4,FALSE)</f>
        <v>190</v>
      </c>
    </row>
    <row r="588" spans="1:4" x14ac:dyDescent="0.25">
      <c r="A588" s="60">
        <v>1360</v>
      </c>
      <c r="B588">
        <f>INDEX(Table1[[Store ID ]],MATCH('Trends and Patterns (&lt; Large)'!A588,Table1[Store_Area],0))</f>
        <v>712</v>
      </c>
      <c r="C588" s="1">
        <f>VLOOKUP(B588,Table1[[#All],[Store ID ]:[Store_Sales]],5,FALSE)</f>
        <v>61080</v>
      </c>
      <c r="D588" s="2">
        <f>VLOOKUP(B588,Table1[[#All],[Store ID ]:[Daily_Customer_Count]],4,FALSE)</f>
        <v>490</v>
      </c>
    </row>
    <row r="589" spans="1:4" x14ac:dyDescent="0.25">
      <c r="A589" s="60">
        <v>1542</v>
      </c>
      <c r="B589">
        <f>INDEX(Table1[[Store ID ]],MATCH('Trends and Patterns (&lt; Large)'!A589,Table1[Store_Area],0))</f>
        <v>7</v>
      </c>
      <c r="C589" s="1">
        <f>VLOOKUP(B589,Table1[[#All],[Store ID ]:[Store_Sales]],5,FALSE)</f>
        <v>72240</v>
      </c>
      <c r="D589" s="2">
        <f>VLOOKUP(B589,Table1[[#All],[Store ID ]:[Daily_Customer_Count]],4,FALSE)</f>
        <v>1030</v>
      </c>
    </row>
    <row r="590" spans="1:4" x14ac:dyDescent="0.25">
      <c r="A590" s="60">
        <v>1631</v>
      </c>
      <c r="B590">
        <f>INDEX(Table1[[Store ID ]],MATCH('Trends and Patterns (&lt; Large)'!A590,Table1[Store_Area],0))</f>
        <v>69</v>
      </c>
      <c r="C590" s="1">
        <f>VLOOKUP(B590,Table1[[#All],[Store ID ]:[Store_Sales]],5,FALSE)</f>
        <v>33430</v>
      </c>
      <c r="D590" s="2">
        <f>VLOOKUP(B590,Table1[[#All],[Store ID ]:[Daily_Customer_Count]],4,FALSE)</f>
        <v>650</v>
      </c>
    </row>
    <row r="591" spans="1:4" x14ac:dyDescent="0.25">
      <c r="A591" s="60">
        <v>1246</v>
      </c>
      <c r="B591">
        <f>INDEX(Table1[[Store ID ]],MATCH('Trends and Patterns (&lt; Large)'!A591,Table1[Store_Area],0))</f>
        <v>715</v>
      </c>
      <c r="C591" s="1">
        <f>VLOOKUP(B591,Table1[[#All],[Store ID ]:[Store_Sales]],5,FALSE)</f>
        <v>60680</v>
      </c>
      <c r="D591" s="2">
        <f>VLOOKUP(B591,Table1[[#All],[Store ID ]:[Daily_Customer_Count]],4,FALSE)</f>
        <v>1070</v>
      </c>
    </row>
    <row r="592" spans="1:4" x14ac:dyDescent="0.25">
      <c r="A592" s="60">
        <v>967</v>
      </c>
      <c r="B592">
        <f>INDEX(Table1[[Store ID ]],MATCH('Trends and Patterns (&lt; Large)'!A592,Table1[Store_Area],0))</f>
        <v>717</v>
      </c>
      <c r="C592" s="1">
        <f>VLOOKUP(B592,Table1[[#All],[Store ID ]:[Store_Sales]],5,FALSE)</f>
        <v>45780</v>
      </c>
      <c r="D592" s="2">
        <f>VLOOKUP(B592,Table1[[#All],[Store ID ]:[Daily_Customer_Count]],4,FALSE)</f>
        <v>560</v>
      </c>
    </row>
    <row r="593" spans="1:4" x14ac:dyDescent="0.25">
      <c r="A593" s="60">
        <v>1582</v>
      </c>
      <c r="B593">
        <f>INDEX(Table1[[Store ID ]],MATCH('Trends and Patterns (&lt; Large)'!A593,Table1[Store_Area],0))</f>
        <v>718</v>
      </c>
      <c r="C593" s="1">
        <f>VLOOKUP(B593,Table1[[#All],[Store ID ]:[Store_Sales]],5,FALSE)</f>
        <v>41800</v>
      </c>
      <c r="D593" s="2">
        <f>VLOOKUP(B593,Table1[[#All],[Store ID ]:[Daily_Customer_Count]],4,FALSE)</f>
        <v>1100</v>
      </c>
    </row>
    <row r="594" spans="1:4" x14ac:dyDescent="0.25">
      <c r="A594" s="60">
        <v>1430</v>
      </c>
      <c r="B594">
        <f>INDEX(Table1[[Store ID ]],MATCH('Trends and Patterns (&lt; Large)'!A594,Table1[Store_Area],0))</f>
        <v>473</v>
      </c>
      <c r="C594" s="1">
        <f>VLOOKUP(B594,Table1[[#All],[Store ID ]:[Store_Sales]],5,FALSE)</f>
        <v>78950</v>
      </c>
      <c r="D594" s="2">
        <f>VLOOKUP(B594,Table1[[#All],[Store ID ]:[Daily_Customer_Count]],4,FALSE)</f>
        <v>800</v>
      </c>
    </row>
    <row r="595" spans="1:4" x14ac:dyDescent="0.25">
      <c r="A595" s="60">
        <v>1118</v>
      </c>
      <c r="B595">
        <f>INDEX(Table1[[Store ID ]],MATCH('Trends and Patterns (&lt; Large)'!A595,Table1[Store_Area],0))</f>
        <v>721</v>
      </c>
      <c r="C595" s="1">
        <f>VLOOKUP(B595,Table1[[#All],[Store ID ]:[Store_Sales]],5,FALSE)</f>
        <v>40450</v>
      </c>
      <c r="D595" s="2">
        <f>VLOOKUP(B595,Table1[[#All],[Store ID ]:[Daily_Customer_Count]],4,FALSE)</f>
        <v>1040</v>
      </c>
    </row>
    <row r="596" spans="1:4" x14ac:dyDescent="0.25">
      <c r="A596" s="60">
        <v>1167</v>
      </c>
      <c r="B596">
        <f>INDEX(Table1[[Store ID ]],MATCH('Trends and Patterns (&lt; Large)'!A596,Table1[Store_Area],0))</f>
        <v>491</v>
      </c>
      <c r="C596" s="1">
        <f>VLOOKUP(B596,Table1[[#All],[Store ID ]:[Store_Sales]],5,FALSE)</f>
        <v>38600</v>
      </c>
      <c r="D596" s="2">
        <f>VLOOKUP(B596,Table1[[#All],[Store ID ]:[Daily_Customer_Count]],4,FALSE)</f>
        <v>620</v>
      </c>
    </row>
    <row r="597" spans="1:4" x14ac:dyDescent="0.25">
      <c r="A597" s="60">
        <v>1493</v>
      </c>
      <c r="B597">
        <f>INDEX(Table1[[Store ID ]],MATCH('Trends and Patterns (&lt; Large)'!A597,Table1[Store_Area],0))</f>
        <v>725</v>
      </c>
      <c r="C597" s="1">
        <f>VLOOKUP(B597,Table1[[#All],[Store ID ]:[Store_Sales]],5,FALSE)</f>
        <v>62380</v>
      </c>
      <c r="D597" s="2">
        <f>VLOOKUP(B597,Table1[[#All],[Store ID ]:[Daily_Customer_Count]],4,FALSE)</f>
        <v>530</v>
      </c>
    </row>
    <row r="598" spans="1:4" x14ac:dyDescent="0.25">
      <c r="A598" s="60">
        <v>1445</v>
      </c>
      <c r="B598">
        <f>INDEX(Table1[[Store ID ]],MATCH('Trends and Patterns (&lt; Large)'!A598,Table1[Store_Area],0))</f>
        <v>354</v>
      </c>
      <c r="C598" s="1">
        <f>VLOOKUP(B598,Table1[[#All],[Store ID ]:[Store_Sales]],5,FALSE)</f>
        <v>62180</v>
      </c>
      <c r="D598" s="2">
        <f>VLOOKUP(B598,Table1[[#All],[Store ID ]:[Daily_Customer_Count]],4,FALSE)</f>
        <v>1340</v>
      </c>
    </row>
    <row r="599" spans="1:4" x14ac:dyDescent="0.25">
      <c r="A599" s="60">
        <v>1033</v>
      </c>
      <c r="B599">
        <f>INDEX(Table1[[Store ID ]],MATCH('Trends and Patterns (&lt; Large)'!A599,Table1[Store_Area],0))</f>
        <v>727</v>
      </c>
      <c r="C599" s="1">
        <f>VLOOKUP(B599,Table1[[#All],[Store ID ]:[Store_Sales]],5,FALSE)</f>
        <v>34610</v>
      </c>
      <c r="D599" s="2">
        <f>VLOOKUP(B599,Table1[[#All],[Store ID ]:[Daily_Customer_Count]],4,FALSE)</f>
        <v>740</v>
      </c>
    </row>
    <row r="600" spans="1:4" x14ac:dyDescent="0.25">
      <c r="A600" s="60">
        <v>1440</v>
      </c>
      <c r="B600">
        <f>INDEX(Table1[[Store ID ]],MATCH('Trends and Patterns (&lt; Large)'!A600,Table1[Store_Area],0))</f>
        <v>417</v>
      </c>
      <c r="C600" s="1">
        <f>VLOOKUP(B600,Table1[[#All],[Store ID ]:[Store_Sales]],5,FALSE)</f>
        <v>65310</v>
      </c>
      <c r="D600" s="2">
        <f>VLOOKUP(B600,Table1[[#All],[Store ID ]:[Daily_Customer_Count]],4,FALSE)</f>
        <v>1120</v>
      </c>
    </row>
    <row r="601" spans="1:4" x14ac:dyDescent="0.25">
      <c r="A601" s="60">
        <v>1487</v>
      </c>
      <c r="B601">
        <f>INDEX(Table1[[Store ID ]],MATCH('Trends and Patterns (&lt; Large)'!A601,Table1[Store_Area],0))</f>
        <v>388</v>
      </c>
      <c r="C601" s="1">
        <f>VLOOKUP(B601,Table1[[#All],[Store ID ]:[Store_Sales]],5,FALSE)</f>
        <v>51130</v>
      </c>
      <c r="D601" s="2">
        <f>VLOOKUP(B601,Table1[[#All],[Store ID ]:[Daily_Customer_Count]],4,FALSE)</f>
        <v>890</v>
      </c>
    </row>
    <row r="602" spans="1:4" x14ac:dyDescent="0.25">
      <c r="A602" s="60">
        <v>1641</v>
      </c>
      <c r="B602">
        <f>INDEX(Table1[[Store ID ]],MATCH('Trends and Patterns (&lt; Large)'!A602,Table1[Store_Area],0))</f>
        <v>250</v>
      </c>
      <c r="C602" s="1">
        <f>VLOOKUP(B602,Table1[[#All],[Store ID ]:[Store_Sales]],5,FALSE)</f>
        <v>46050</v>
      </c>
      <c r="D602" s="2">
        <f>VLOOKUP(B602,Table1[[#All],[Store ID ]:[Daily_Customer_Count]],4,FALSE)</f>
        <v>620</v>
      </c>
    </row>
    <row r="603" spans="1:4" x14ac:dyDescent="0.25">
      <c r="A603" s="60">
        <v>1659</v>
      </c>
      <c r="B603">
        <f>INDEX(Table1[[Store ID ]],MATCH('Trends and Patterns (&lt; Large)'!A603,Table1[Store_Area],0))</f>
        <v>1</v>
      </c>
      <c r="C603" s="1">
        <f>VLOOKUP(B603,Table1[[#All],[Store ID ]:[Store_Sales]],5,FALSE)</f>
        <v>66490</v>
      </c>
      <c r="D603" s="2">
        <f>VLOOKUP(B603,Table1[[#All],[Store ID ]:[Daily_Customer_Count]],4,FALSE)</f>
        <v>530</v>
      </c>
    </row>
    <row r="604" spans="1:4" x14ac:dyDescent="0.25">
      <c r="A604" s="60">
        <v>1449</v>
      </c>
      <c r="B604">
        <f>INDEX(Table1[[Store ID ]],MATCH('Trends and Patterns (&lt; Large)'!A604,Table1[Store_Area],0))</f>
        <v>24</v>
      </c>
      <c r="C604" s="1">
        <f>VLOOKUP(B604,Table1[[#All],[Store ID ]:[Store_Sales]],5,FALSE)</f>
        <v>50680</v>
      </c>
      <c r="D604" s="2">
        <f>VLOOKUP(B604,Table1[[#All],[Store ID ]:[Daily_Customer_Count]],4,FALSE)</f>
        <v>620</v>
      </c>
    </row>
    <row r="605" spans="1:4" x14ac:dyDescent="0.25">
      <c r="A605" s="60">
        <v>1098</v>
      </c>
      <c r="B605">
        <f>INDEX(Table1[[Store ID ]],MATCH('Trends and Patterns (&lt; Large)'!A605,Table1[Store_Area],0))</f>
        <v>737</v>
      </c>
      <c r="C605" s="1">
        <f>VLOOKUP(B605,Table1[[#All],[Store ID ]:[Store_Sales]],5,FALSE)</f>
        <v>59530</v>
      </c>
      <c r="D605" s="2">
        <f>VLOOKUP(B605,Table1[[#All],[Store ID ]:[Daily_Customer_Count]],4,FALSE)</f>
        <v>860</v>
      </c>
    </row>
    <row r="606" spans="1:4" x14ac:dyDescent="0.25">
      <c r="A606" s="60">
        <v>1121</v>
      </c>
      <c r="B606">
        <f>INDEX(Table1[[Store ID ]],MATCH('Trends and Patterns (&lt; Large)'!A606,Table1[Store_Area],0))</f>
        <v>379</v>
      </c>
      <c r="C606" s="1">
        <f>VLOOKUP(B606,Table1[[#All],[Store ID ]:[Store_Sales]],5,FALSE)</f>
        <v>85670</v>
      </c>
      <c r="D606" s="2">
        <f>VLOOKUP(B606,Table1[[#All],[Store ID ]:[Daily_Customer_Count]],4,FALSE)</f>
        <v>320</v>
      </c>
    </row>
    <row r="607" spans="1:4" x14ac:dyDescent="0.25">
      <c r="A607" s="60">
        <v>1526</v>
      </c>
      <c r="B607">
        <f>INDEX(Table1[[Store ID ]],MATCH('Trends and Patterns (&lt; Large)'!A607,Table1[Store_Area],0))</f>
        <v>207</v>
      </c>
      <c r="C607" s="1">
        <f>VLOOKUP(B607,Table1[[#All],[Store ID ]:[Store_Sales]],5,FALSE)</f>
        <v>49070</v>
      </c>
      <c r="D607" s="2">
        <f>VLOOKUP(B607,Table1[[#All],[Store ID ]:[Daily_Customer_Count]],4,FALSE)</f>
        <v>660</v>
      </c>
    </row>
    <row r="608" spans="1:4" x14ac:dyDescent="0.25">
      <c r="A608" s="60">
        <v>1358</v>
      </c>
      <c r="B608">
        <f>INDEX(Table1[[Store ID ]],MATCH('Trends and Patterns (&lt; Large)'!A608,Table1[Store_Area],0))</f>
        <v>740</v>
      </c>
      <c r="C608" s="1">
        <f>VLOOKUP(B608,Table1[[#All],[Store ID ]:[Store_Sales]],5,FALSE)</f>
        <v>56860</v>
      </c>
      <c r="D608" s="2">
        <f>VLOOKUP(B608,Table1[[#All],[Store ID ]:[Daily_Customer_Count]],4,FALSE)</f>
        <v>770</v>
      </c>
    </row>
    <row r="609" spans="1:4" x14ac:dyDescent="0.25">
      <c r="A609" s="60">
        <v>1336</v>
      </c>
      <c r="B609">
        <f>INDEX(Table1[[Store ID ]],MATCH('Trends and Patterns (&lt; Large)'!A609,Table1[Store_Area],0))</f>
        <v>741</v>
      </c>
      <c r="C609" s="1">
        <f>VLOOKUP(B609,Table1[[#All],[Store ID ]:[Store_Sales]],5,FALSE)</f>
        <v>86620</v>
      </c>
      <c r="D609" s="2">
        <f>VLOOKUP(B609,Table1[[#All],[Store ID ]:[Daily_Customer_Count]],4,FALSE)</f>
        <v>710</v>
      </c>
    </row>
    <row r="610" spans="1:4" x14ac:dyDescent="0.25">
      <c r="A610" s="60">
        <v>1502</v>
      </c>
      <c r="B610">
        <f>INDEX(Table1[[Store ID ]],MATCH('Trends and Patterns (&lt; Large)'!A610,Table1[Store_Area],0))</f>
        <v>711</v>
      </c>
      <c r="C610" s="1">
        <f>VLOOKUP(B610,Table1[[#All],[Store ID ]:[Store_Sales]],5,FALSE)</f>
        <v>55980</v>
      </c>
      <c r="D610" s="2">
        <f>VLOOKUP(B610,Table1[[#All],[Store ID ]:[Daily_Customer_Count]],4,FALSE)</f>
        <v>190</v>
      </c>
    </row>
    <row r="611" spans="1:4" x14ac:dyDescent="0.25">
      <c r="A611" s="60">
        <v>1534</v>
      </c>
      <c r="B611">
        <f>INDEX(Table1[[Store ID ]],MATCH('Trends and Patterns (&lt; Large)'!A611,Table1[Store_Area],0))</f>
        <v>643</v>
      </c>
      <c r="C611" s="1">
        <f>VLOOKUP(B611,Table1[[#All],[Store ID ]:[Store_Sales]],5,FALSE)</f>
        <v>87930</v>
      </c>
      <c r="D611" s="2">
        <f>VLOOKUP(B611,Table1[[#All],[Store ID ]:[Daily_Customer_Count]],4,FALSE)</f>
        <v>680</v>
      </c>
    </row>
    <row r="612" spans="1:4" x14ac:dyDescent="0.25">
      <c r="A612" s="60">
        <v>1418</v>
      </c>
      <c r="B612">
        <f>INDEX(Table1[[Store ID ]],MATCH('Trends and Patterns (&lt; Large)'!A612,Table1[Store_Area],0))</f>
        <v>744</v>
      </c>
      <c r="C612" s="1">
        <f>VLOOKUP(B612,Table1[[#All],[Store ID ]:[Store_Sales]],5,FALSE)</f>
        <v>49160</v>
      </c>
      <c r="D612" s="2">
        <f>VLOOKUP(B612,Table1[[#All],[Store ID ]:[Daily_Customer_Count]],4,FALSE)</f>
        <v>870</v>
      </c>
    </row>
    <row r="613" spans="1:4" x14ac:dyDescent="0.25">
      <c r="A613" s="60">
        <v>854</v>
      </c>
      <c r="B613">
        <f>INDEX(Table1[[Store ID ]],MATCH('Trends and Patterns (&lt; Large)'!A613,Table1[Store_Area],0))</f>
        <v>745</v>
      </c>
      <c r="C613" s="1">
        <f>VLOOKUP(B613,Table1[[#All],[Store ID ]:[Store_Sales]],5,FALSE)</f>
        <v>77740</v>
      </c>
      <c r="D613" s="2">
        <f>VLOOKUP(B613,Table1[[#All],[Store ID ]:[Daily_Customer_Count]],4,FALSE)</f>
        <v>660</v>
      </c>
    </row>
    <row r="614" spans="1:4" x14ac:dyDescent="0.25">
      <c r="A614" s="60">
        <v>1450</v>
      </c>
      <c r="B614">
        <f>INDEX(Table1[[Store ID ]],MATCH('Trends and Patterns (&lt; Large)'!A614,Table1[Store_Area],0))</f>
        <v>156</v>
      </c>
      <c r="C614" s="1">
        <f>VLOOKUP(B614,Table1[[#All],[Store ID ]:[Store_Sales]],5,FALSE)</f>
        <v>71120</v>
      </c>
      <c r="D614" s="2">
        <f>VLOOKUP(B614,Table1[[#All],[Store ID ]:[Daily_Customer_Count]],4,FALSE)</f>
        <v>380</v>
      </c>
    </row>
    <row r="615" spans="1:4" x14ac:dyDescent="0.25">
      <c r="A615" s="60">
        <v>1474</v>
      </c>
      <c r="B615">
        <f>INDEX(Table1[[Store ID ]],MATCH('Trends and Patterns (&lt; Large)'!A615,Table1[Store_Area],0))</f>
        <v>451</v>
      </c>
      <c r="C615" s="1">
        <f>VLOOKUP(B615,Table1[[#All],[Store ID ]:[Store_Sales]],5,FALSE)</f>
        <v>75880</v>
      </c>
      <c r="D615" s="2">
        <f>VLOOKUP(B615,Table1[[#All],[Store ID ]:[Daily_Customer_Count]],4,FALSE)</f>
        <v>880</v>
      </c>
    </row>
    <row r="616" spans="1:4" x14ac:dyDescent="0.25">
      <c r="A616" s="60">
        <v>1524</v>
      </c>
      <c r="B616">
        <f>INDEX(Table1[[Store ID ]],MATCH('Trends and Patterns (&lt; Large)'!A616,Table1[Store_Area],0))</f>
        <v>187</v>
      </c>
      <c r="C616" s="1">
        <f>VLOOKUP(B616,Table1[[#All],[Store ID ]:[Store_Sales]],5,FALSE)</f>
        <v>41080</v>
      </c>
      <c r="D616" s="2">
        <f>VLOOKUP(B616,Table1[[#All],[Store ID ]:[Daily_Customer_Count]],4,FALSE)</f>
        <v>1060</v>
      </c>
    </row>
    <row r="617" spans="1:4" x14ac:dyDescent="0.25">
      <c r="A617" s="60">
        <v>1361</v>
      </c>
      <c r="B617">
        <f>INDEX(Table1[[Store ID ]],MATCH('Trends and Patterns (&lt; Large)'!A617,Table1[Store_Area],0))</f>
        <v>749</v>
      </c>
      <c r="C617" s="1">
        <f>VLOOKUP(B617,Table1[[#All],[Store ID ]:[Store_Sales]],5,FALSE)</f>
        <v>46040</v>
      </c>
      <c r="D617" s="2">
        <f>VLOOKUP(B617,Table1[[#All],[Store ID ]:[Daily_Customer_Count]],4,FALSE)</f>
        <v>1140</v>
      </c>
    </row>
    <row r="618" spans="1:4" x14ac:dyDescent="0.25">
      <c r="A618" s="60">
        <v>1398</v>
      </c>
      <c r="B618">
        <f>INDEX(Table1[[Store ID ]],MATCH('Trends and Patterns (&lt; Large)'!A618,Table1[Store_Area],0))</f>
        <v>185</v>
      </c>
      <c r="C618" s="1">
        <f>VLOOKUP(B618,Table1[[#All],[Store ID ]:[Store_Sales]],5,FALSE)</f>
        <v>77420</v>
      </c>
      <c r="D618" s="2">
        <f>VLOOKUP(B618,Table1[[#All],[Store ID ]:[Daily_Customer_Count]],4,FALSE)</f>
        <v>650</v>
      </c>
    </row>
    <row r="619" spans="1:4" x14ac:dyDescent="0.25">
      <c r="A619" s="60">
        <v>1085</v>
      </c>
      <c r="B619">
        <f>INDEX(Table1[[Store ID ]],MATCH('Trends and Patterns (&lt; Large)'!A619,Table1[Store_Area],0))</f>
        <v>751</v>
      </c>
      <c r="C619" s="1">
        <f>VLOOKUP(B619,Table1[[#All],[Store ID ]:[Store_Sales]],5,FALSE)</f>
        <v>76670</v>
      </c>
      <c r="D619" s="2">
        <f>VLOOKUP(B619,Table1[[#All],[Store ID ]:[Daily_Customer_Count]],4,FALSE)</f>
        <v>1170</v>
      </c>
    </row>
    <row r="620" spans="1:4" x14ac:dyDescent="0.25">
      <c r="A620" s="60">
        <v>1660</v>
      </c>
      <c r="B620">
        <f>INDEX(Table1[[Store ID ]],MATCH('Trends and Patterns (&lt; Large)'!A620,Table1[Store_Area],0))</f>
        <v>48</v>
      </c>
      <c r="C620" s="1">
        <f>VLOOKUP(B620,Table1[[#All],[Store ID ]:[Store_Sales]],5,FALSE)</f>
        <v>62530</v>
      </c>
      <c r="D620" s="2">
        <f>VLOOKUP(B620,Table1[[#All],[Store ID ]:[Daily_Customer_Count]],4,FALSE)</f>
        <v>910</v>
      </c>
    </row>
    <row r="621" spans="1:4" x14ac:dyDescent="0.25">
      <c r="A621" s="60">
        <v>1648</v>
      </c>
      <c r="B621">
        <f>INDEX(Table1[[Store ID ]],MATCH('Trends and Patterns (&lt; Large)'!A621,Table1[Store_Area],0))</f>
        <v>257</v>
      </c>
      <c r="C621" s="1">
        <f>VLOOKUP(B621,Table1[[#All],[Store ID ]:[Store_Sales]],5,FALSE)</f>
        <v>82930</v>
      </c>
      <c r="D621" s="2">
        <f>VLOOKUP(B621,Table1[[#All],[Store ID ]:[Daily_Customer_Count]],4,FALSE)</f>
        <v>910</v>
      </c>
    </row>
    <row r="622" spans="1:4" x14ac:dyDescent="0.25">
      <c r="A622" s="60">
        <v>1453</v>
      </c>
      <c r="B622">
        <f>INDEX(Table1[[Store ID ]],MATCH('Trends and Patterns (&lt; Large)'!A622,Table1[Store_Area],0))</f>
        <v>754</v>
      </c>
      <c r="C622" s="1">
        <f>VLOOKUP(B622,Table1[[#All],[Store ID ]:[Store_Sales]],5,FALSE)</f>
        <v>58440</v>
      </c>
      <c r="D622" s="2">
        <f>VLOOKUP(B622,Table1[[#All],[Store ID ]:[Daily_Customer_Count]],4,FALSE)</f>
        <v>890</v>
      </c>
    </row>
    <row r="623" spans="1:4" x14ac:dyDescent="0.25">
      <c r="A623" s="60">
        <v>1323</v>
      </c>
      <c r="B623">
        <f>INDEX(Table1[[Store ID ]],MATCH('Trends and Patterns (&lt; Large)'!A623,Table1[Store_Area],0))</f>
        <v>488</v>
      </c>
      <c r="C623" s="1">
        <f>VLOOKUP(B623,Table1[[#All],[Store ID ]:[Store_Sales]],5,FALSE)</f>
        <v>27970</v>
      </c>
      <c r="D623" s="2">
        <f>VLOOKUP(B623,Table1[[#All],[Store ID ]:[Daily_Customer_Count]],4,FALSE)</f>
        <v>850</v>
      </c>
    </row>
    <row r="624" spans="1:4" x14ac:dyDescent="0.25">
      <c r="A624" s="60">
        <v>1385</v>
      </c>
      <c r="B624">
        <f>INDEX(Table1[[Store ID ]],MATCH('Trends and Patterns (&lt; Large)'!A624,Table1[Store_Area],0))</f>
        <v>94</v>
      </c>
      <c r="C624" s="1">
        <f>VLOOKUP(B624,Table1[[#All],[Store ID ]:[Store_Sales]],5,FALSE)</f>
        <v>56360</v>
      </c>
      <c r="D624" s="2">
        <f>VLOOKUP(B624,Table1[[#All],[Store ID ]:[Daily_Customer_Count]],4,FALSE)</f>
        <v>760</v>
      </c>
    </row>
    <row r="625" spans="1:4" x14ac:dyDescent="0.25">
      <c r="A625" s="60">
        <v>1250</v>
      </c>
      <c r="B625">
        <f>INDEX(Table1[[Store ID ]],MATCH('Trends and Patterns (&lt; Large)'!A625,Table1[Store_Area],0))</f>
        <v>32</v>
      </c>
      <c r="C625" s="1">
        <f>VLOOKUP(B625,Table1[[#All],[Store ID ]:[Store_Sales]],5,FALSE)</f>
        <v>14920</v>
      </c>
      <c r="D625" s="2">
        <f>VLOOKUP(B625,Table1[[#All],[Store ID ]:[Daily_Customer_Count]],4,FALSE)</f>
        <v>990</v>
      </c>
    </row>
    <row r="626" spans="1:4" x14ac:dyDescent="0.25">
      <c r="A626" s="60">
        <v>1389</v>
      </c>
      <c r="B626">
        <f>INDEX(Table1[[Store ID ]],MATCH('Trends and Patterns (&lt; Large)'!A626,Table1[Store_Area],0))</f>
        <v>758</v>
      </c>
      <c r="C626" s="1">
        <f>VLOOKUP(B626,Table1[[#All],[Store ID ]:[Store_Sales]],5,FALSE)</f>
        <v>56880</v>
      </c>
      <c r="D626" s="2">
        <f>VLOOKUP(B626,Table1[[#All],[Store ID ]:[Daily_Customer_Count]],4,FALSE)</f>
        <v>680</v>
      </c>
    </row>
    <row r="627" spans="1:4" x14ac:dyDescent="0.25">
      <c r="A627" s="60">
        <v>1486</v>
      </c>
      <c r="B627">
        <f>INDEX(Table1[[Store ID ]],MATCH('Trends and Patterns (&lt; Large)'!A627,Table1[Store_Area],0))</f>
        <v>759</v>
      </c>
      <c r="C627" s="1">
        <f>VLOOKUP(B627,Table1[[#All],[Store ID ]:[Store_Sales]],5,FALSE)</f>
        <v>101820</v>
      </c>
      <c r="D627" s="2">
        <f>VLOOKUP(B627,Table1[[#All],[Store ID ]:[Daily_Customer_Count]],4,FALSE)</f>
        <v>820</v>
      </c>
    </row>
    <row r="628" spans="1:4" x14ac:dyDescent="0.25">
      <c r="A628" s="60">
        <v>1655</v>
      </c>
      <c r="B628">
        <f>INDEX(Table1[[Store ID ]],MATCH('Trends and Patterns (&lt; Large)'!A628,Table1[Store_Area],0))</f>
        <v>699</v>
      </c>
      <c r="C628" s="1">
        <f>VLOOKUP(B628,Table1[[#All],[Store ID ]:[Store_Sales]],5,FALSE)</f>
        <v>47350</v>
      </c>
      <c r="D628" s="2">
        <f>VLOOKUP(B628,Table1[[#All],[Store ID ]:[Daily_Customer_Count]],4,FALSE)</f>
        <v>800</v>
      </c>
    </row>
    <row r="629" spans="1:4" x14ac:dyDescent="0.25">
      <c r="A629" s="60">
        <v>1645</v>
      </c>
      <c r="B629">
        <f>INDEX(Table1[[Store ID ]],MATCH('Trends and Patterns (&lt; Large)'!A629,Table1[Store_Area],0))</f>
        <v>696</v>
      </c>
      <c r="C629" s="1">
        <f>VLOOKUP(B629,Table1[[#All],[Store ID ]:[Store_Sales]],5,FALSE)</f>
        <v>93360</v>
      </c>
      <c r="D629" s="2">
        <f>VLOOKUP(B629,Table1[[#All],[Store ID ]:[Daily_Customer_Count]],4,FALSE)</f>
        <v>530</v>
      </c>
    </row>
    <row r="630" spans="1:4" x14ac:dyDescent="0.25">
      <c r="A630" s="60">
        <v>1464</v>
      </c>
      <c r="B630">
        <f>INDEX(Table1[[Store ID ]],MATCH('Trends and Patterns (&lt; Large)'!A630,Table1[Store_Area],0))</f>
        <v>762</v>
      </c>
      <c r="C630" s="1">
        <f>VLOOKUP(B630,Table1[[#All],[Store ID ]:[Store_Sales]],5,FALSE)</f>
        <v>31270</v>
      </c>
      <c r="D630" s="2">
        <f>VLOOKUP(B630,Table1[[#All],[Store ID ]:[Daily_Customer_Count]],4,FALSE)</f>
        <v>1080</v>
      </c>
    </row>
    <row r="631" spans="1:4" x14ac:dyDescent="0.25">
      <c r="A631" s="60">
        <v>1197</v>
      </c>
      <c r="B631">
        <f>INDEX(Table1[[Store ID ]],MATCH('Trends and Patterns (&lt; Large)'!A631,Table1[Store_Area],0))</f>
        <v>763</v>
      </c>
      <c r="C631" s="1">
        <f>VLOOKUP(B631,Table1[[#All],[Store ID ]:[Store_Sales]],5,FALSE)</f>
        <v>65410</v>
      </c>
      <c r="D631" s="2">
        <f>VLOOKUP(B631,Table1[[#All],[Store ID ]:[Daily_Customer_Count]],4,FALSE)</f>
        <v>830</v>
      </c>
    </row>
    <row r="632" spans="1:4" x14ac:dyDescent="0.25">
      <c r="A632" s="60">
        <v>1150</v>
      </c>
      <c r="B632">
        <f>INDEX(Table1[[Store ID ]],MATCH('Trends and Patterns (&lt; Large)'!A632,Table1[Store_Area],0))</f>
        <v>765</v>
      </c>
      <c r="C632" s="1">
        <f>VLOOKUP(B632,Table1[[#All],[Store ID ]:[Store_Sales]],5,FALSE)</f>
        <v>67390</v>
      </c>
      <c r="D632" s="2">
        <f>VLOOKUP(B632,Table1[[#All],[Store ID ]:[Daily_Customer_Count]],4,FALSE)</f>
        <v>730</v>
      </c>
    </row>
    <row r="633" spans="1:4" x14ac:dyDescent="0.25">
      <c r="A633" s="60">
        <v>1562</v>
      </c>
      <c r="B633">
        <f>INDEX(Table1[[Store ID ]],MATCH('Trends and Patterns (&lt; Large)'!A633,Table1[Store_Area],0))</f>
        <v>766</v>
      </c>
      <c r="C633" s="1">
        <f>VLOOKUP(B633,Table1[[#All],[Store ID ]:[Store_Sales]],5,FALSE)</f>
        <v>54530</v>
      </c>
      <c r="D633" s="2">
        <f>VLOOKUP(B633,Table1[[#All],[Store ID ]:[Daily_Customer_Count]],4,FALSE)</f>
        <v>740</v>
      </c>
    </row>
    <row r="634" spans="1:4" x14ac:dyDescent="0.25">
      <c r="A634" s="60">
        <v>1596</v>
      </c>
      <c r="B634">
        <f>INDEX(Table1[[Store ID ]],MATCH('Trends and Patterns (&lt; Large)'!A634,Table1[Store_Area],0))</f>
        <v>767</v>
      </c>
      <c r="C634" s="1">
        <f>VLOOKUP(B634,Table1[[#All],[Store ID ]:[Store_Sales]],5,FALSE)</f>
        <v>79760</v>
      </c>
      <c r="D634" s="2">
        <f>VLOOKUP(B634,Table1[[#All],[Store ID ]:[Daily_Customer_Count]],4,FALSE)</f>
        <v>960</v>
      </c>
    </row>
    <row r="635" spans="1:4" x14ac:dyDescent="0.25">
      <c r="A635" s="60">
        <v>1119</v>
      </c>
      <c r="B635">
        <f>INDEX(Table1[[Store ID ]],MATCH('Trends and Patterns (&lt; Large)'!A635,Table1[Store_Area],0))</f>
        <v>768</v>
      </c>
      <c r="C635" s="1">
        <f>VLOOKUP(B635,Table1[[#All],[Store ID ]:[Store_Sales]],5,FALSE)</f>
        <v>78060</v>
      </c>
      <c r="D635" s="2">
        <f>VLOOKUP(B635,Table1[[#All],[Store ID ]:[Daily_Customer_Count]],4,FALSE)</f>
        <v>790</v>
      </c>
    </row>
    <row r="636" spans="1:4" x14ac:dyDescent="0.25">
      <c r="A636" s="60">
        <v>1116</v>
      </c>
      <c r="B636">
        <f>INDEX(Table1[[Store ID ]],MATCH('Trends and Patterns (&lt; Large)'!A636,Table1[Store_Area],0))</f>
        <v>769</v>
      </c>
      <c r="C636" s="1">
        <f>VLOOKUP(B636,Table1[[#All],[Store ID ]:[Store_Sales]],5,FALSE)</f>
        <v>74080</v>
      </c>
      <c r="D636" s="2">
        <f>VLOOKUP(B636,Table1[[#All],[Store ID ]:[Daily_Customer_Count]],4,FALSE)</f>
        <v>700</v>
      </c>
    </row>
    <row r="637" spans="1:4" x14ac:dyDescent="0.25">
      <c r="A637" s="60">
        <v>1299</v>
      </c>
      <c r="B637">
        <f>INDEX(Table1[[Store ID ]],MATCH('Trends and Patterns (&lt; Large)'!A637,Table1[Store_Area],0))</f>
        <v>644</v>
      </c>
      <c r="C637" s="1">
        <f>VLOOKUP(B637,Table1[[#All],[Store ID ]:[Store_Sales]],5,FALSE)</f>
        <v>56850</v>
      </c>
      <c r="D637" s="2">
        <f>VLOOKUP(B637,Table1[[#All],[Store ID ]:[Daily_Customer_Count]],4,FALSE)</f>
        <v>1020</v>
      </c>
    </row>
    <row r="638" spans="1:4" x14ac:dyDescent="0.25">
      <c r="A638" s="60">
        <v>1417</v>
      </c>
      <c r="B638">
        <f>INDEX(Table1[[Store ID ]],MATCH('Trends and Patterns (&lt; Large)'!A638,Table1[Store_Area],0))</f>
        <v>56</v>
      </c>
      <c r="C638" s="1">
        <f>VLOOKUP(B638,Table1[[#All],[Store ID ]:[Store_Sales]],5,FALSE)</f>
        <v>48670</v>
      </c>
      <c r="D638" s="2">
        <f>VLOOKUP(B638,Table1[[#All],[Store ID ]:[Daily_Customer_Count]],4,FALSE)</f>
        <v>740</v>
      </c>
    </row>
    <row r="639" spans="1:4" x14ac:dyDescent="0.25">
      <c r="A639" s="60">
        <v>1235</v>
      </c>
      <c r="B639">
        <f>INDEX(Table1[[Store ID ]],MATCH('Trends and Patterns (&lt; Large)'!A639,Table1[Store_Area],0))</f>
        <v>773</v>
      </c>
      <c r="C639" s="1">
        <f>VLOOKUP(B639,Table1[[#All],[Store ID ]:[Store_Sales]],5,FALSE)</f>
        <v>74160</v>
      </c>
      <c r="D639" s="2">
        <f>VLOOKUP(B639,Table1[[#All],[Store ID ]:[Daily_Customer_Count]],4,FALSE)</f>
        <v>660</v>
      </c>
    </row>
    <row r="640" spans="1:4" x14ac:dyDescent="0.25">
      <c r="A640" s="60">
        <v>1497</v>
      </c>
      <c r="B640">
        <f>INDEX(Table1[[Store ID ]],MATCH('Trends and Patterns (&lt; Large)'!A640,Table1[Store_Area],0))</f>
        <v>774</v>
      </c>
      <c r="C640" s="1">
        <f>VLOOKUP(B640,Table1[[#All],[Store ID ]:[Store_Sales]],5,FALSE)</f>
        <v>59190</v>
      </c>
      <c r="D640" s="2">
        <f>VLOOKUP(B640,Table1[[#All],[Store ID ]:[Daily_Customer_Count]],4,FALSE)</f>
        <v>700</v>
      </c>
    </row>
    <row r="641" spans="1:4" x14ac:dyDescent="0.25">
      <c r="A641" s="60">
        <v>1430</v>
      </c>
      <c r="B641">
        <f>INDEX(Table1[[Store ID ]],MATCH('Trends and Patterns (&lt; Large)'!A641,Table1[Store_Area],0))</f>
        <v>473</v>
      </c>
      <c r="C641" s="1">
        <f>VLOOKUP(B641,Table1[[#All],[Store ID ]:[Store_Sales]],5,FALSE)</f>
        <v>78950</v>
      </c>
      <c r="D641" s="2">
        <f>VLOOKUP(B641,Table1[[#All],[Store ID ]:[Daily_Customer_Count]],4,FALSE)</f>
        <v>800</v>
      </c>
    </row>
    <row r="642" spans="1:4" x14ac:dyDescent="0.25">
      <c r="A642" s="60">
        <v>1537</v>
      </c>
      <c r="B642">
        <f>INDEX(Table1[[Store ID ]],MATCH('Trends and Patterns (&lt; Large)'!A642,Table1[Store_Area],0))</f>
        <v>523</v>
      </c>
      <c r="C642" s="1">
        <f>VLOOKUP(B642,Table1[[#All],[Store ID ]:[Store_Sales]],5,FALSE)</f>
        <v>39480</v>
      </c>
      <c r="D642" s="2">
        <f>VLOOKUP(B642,Table1[[#All],[Store ID ]:[Daily_Customer_Count]],4,FALSE)</f>
        <v>670</v>
      </c>
    </row>
    <row r="643" spans="1:4" x14ac:dyDescent="0.25">
      <c r="A643" s="60">
        <v>1444</v>
      </c>
      <c r="B643">
        <f>INDEX(Table1[[Store ID ]],MATCH('Trends and Patterns (&lt; Large)'!A643,Table1[Store_Area],0))</f>
        <v>777</v>
      </c>
      <c r="C643" s="1">
        <f>VLOOKUP(B643,Table1[[#All],[Store ID ]:[Store_Sales]],5,FALSE)</f>
        <v>56710</v>
      </c>
      <c r="D643" s="2">
        <f>VLOOKUP(B643,Table1[[#All],[Store ID ]:[Daily_Customer_Count]],4,FALSE)</f>
        <v>840</v>
      </c>
    </row>
    <row r="644" spans="1:4" x14ac:dyDescent="0.25">
      <c r="A644" s="60">
        <v>1477</v>
      </c>
      <c r="B644">
        <f>INDEX(Table1[[Store ID ]],MATCH('Trends and Patterns (&lt; Large)'!A644,Table1[Store_Area],0))</f>
        <v>778</v>
      </c>
      <c r="C644" s="1">
        <f>VLOOKUP(B644,Table1[[#All],[Store ID ]:[Store_Sales]],5,FALSE)</f>
        <v>59820</v>
      </c>
      <c r="D644" s="2">
        <f>VLOOKUP(B644,Table1[[#All],[Store ID ]:[Daily_Customer_Count]],4,FALSE)</f>
        <v>850</v>
      </c>
    </row>
    <row r="645" spans="1:4" x14ac:dyDescent="0.25">
      <c r="A645" s="60">
        <v>1041</v>
      </c>
      <c r="B645">
        <f>INDEX(Table1[[Store ID ]],MATCH('Trends and Patterns (&lt; Large)'!A645,Table1[Store_Area],0))</f>
        <v>779</v>
      </c>
      <c r="C645" s="1">
        <f>VLOOKUP(B645,Table1[[#All],[Store ID ]:[Store_Sales]],5,FALSE)</f>
        <v>36190</v>
      </c>
      <c r="D645" s="2">
        <f>VLOOKUP(B645,Table1[[#All],[Store ID ]:[Daily_Customer_Count]],4,FALSE)</f>
        <v>600</v>
      </c>
    </row>
    <row r="646" spans="1:4" x14ac:dyDescent="0.25">
      <c r="A646" s="60">
        <v>1226</v>
      </c>
      <c r="B646">
        <f>INDEX(Table1[[Store ID ]],MATCH('Trends and Patterns (&lt; Large)'!A646,Table1[Store_Area],0))</f>
        <v>780</v>
      </c>
      <c r="C646" s="1">
        <f>VLOOKUP(B646,Table1[[#All],[Store ID ]:[Store_Sales]],5,FALSE)</f>
        <v>60440</v>
      </c>
      <c r="D646" s="2">
        <f>VLOOKUP(B646,Table1[[#All],[Store ID ]:[Daily_Customer_Count]],4,FALSE)</f>
        <v>710</v>
      </c>
    </row>
    <row r="647" spans="1:4" x14ac:dyDescent="0.25">
      <c r="A647" s="60">
        <v>1489</v>
      </c>
      <c r="B647">
        <f>INDEX(Table1[[Store ID ]],MATCH('Trends and Patterns (&lt; Large)'!A647,Table1[Store_Area],0))</f>
        <v>781</v>
      </c>
      <c r="C647" s="1">
        <f>VLOOKUP(B647,Table1[[#All],[Store ID ]:[Store_Sales]],5,FALSE)</f>
        <v>75300</v>
      </c>
      <c r="D647" s="2">
        <f>VLOOKUP(B647,Table1[[#All],[Store ID ]:[Daily_Customer_Count]],4,FALSE)</f>
        <v>450</v>
      </c>
    </row>
    <row r="648" spans="1:4" x14ac:dyDescent="0.25">
      <c r="A648" s="60">
        <v>1549</v>
      </c>
      <c r="B648">
        <f>INDEX(Table1[[Store ID ]],MATCH('Trends and Patterns (&lt; Large)'!A648,Table1[Store_Area],0))</f>
        <v>782</v>
      </c>
      <c r="C648" s="1">
        <f>VLOOKUP(B648,Table1[[#All],[Store ID ]:[Store_Sales]],5,FALSE)</f>
        <v>74080</v>
      </c>
      <c r="D648" s="2">
        <f>VLOOKUP(B648,Table1[[#All],[Store ID ]:[Daily_Customer_Count]],4,FALSE)</f>
        <v>740</v>
      </c>
    </row>
    <row r="649" spans="1:4" x14ac:dyDescent="0.25">
      <c r="A649" s="60">
        <v>1073</v>
      </c>
      <c r="B649">
        <f>INDEX(Table1[[Store ID ]],MATCH('Trends and Patterns (&lt; Large)'!A649,Table1[Store_Area],0))</f>
        <v>783</v>
      </c>
      <c r="C649" s="1">
        <f>VLOOKUP(B649,Table1[[#All],[Store ID ]:[Store_Sales]],5,FALSE)</f>
        <v>60440</v>
      </c>
      <c r="D649" s="2">
        <f>VLOOKUP(B649,Table1[[#All],[Store ID ]:[Daily_Customer_Count]],4,FALSE)</f>
        <v>1240</v>
      </c>
    </row>
    <row r="650" spans="1:4" x14ac:dyDescent="0.25">
      <c r="A650" s="60">
        <v>1473</v>
      </c>
      <c r="B650">
        <f>INDEX(Table1[[Store ID ]],MATCH('Trends and Patterns (&lt; Large)'!A650,Table1[Store_Area],0))</f>
        <v>784</v>
      </c>
      <c r="C650" s="1">
        <f>VLOOKUP(B650,Table1[[#All],[Store ID ]:[Store_Sales]],5,FALSE)</f>
        <v>80720</v>
      </c>
      <c r="D650" s="2">
        <f>VLOOKUP(B650,Table1[[#All],[Store ID ]:[Daily_Customer_Count]],4,FALSE)</f>
        <v>570</v>
      </c>
    </row>
    <row r="651" spans="1:4" x14ac:dyDescent="0.25">
      <c r="A651" s="60">
        <v>1561</v>
      </c>
      <c r="B651">
        <f>INDEX(Table1[[Store ID ]],MATCH('Trends and Patterns (&lt; Large)'!A651,Table1[Store_Area],0))</f>
        <v>787</v>
      </c>
      <c r="C651" s="1">
        <f>VLOOKUP(B651,Table1[[#All],[Store ID ]:[Store_Sales]],5,FALSE)</f>
        <v>56790</v>
      </c>
      <c r="D651" s="2">
        <f>VLOOKUP(B651,Table1[[#All],[Store ID ]:[Daily_Customer_Count]],4,FALSE)</f>
        <v>790</v>
      </c>
    </row>
    <row r="652" spans="1:4" x14ac:dyDescent="0.25">
      <c r="A652" s="60">
        <v>1427</v>
      </c>
      <c r="B652">
        <f>INDEX(Table1[[Store ID ]],MATCH('Trends and Patterns (&lt; Large)'!A652,Table1[Store_Area],0))</f>
        <v>662</v>
      </c>
      <c r="C652" s="1">
        <f>VLOOKUP(B652,Table1[[#All],[Store ID ]:[Store_Sales]],5,FALSE)</f>
        <v>43190</v>
      </c>
      <c r="D652" s="2">
        <f>VLOOKUP(B652,Table1[[#All],[Store ID ]:[Daily_Customer_Count]],4,FALSE)</f>
        <v>630</v>
      </c>
    </row>
    <row r="653" spans="1:4" x14ac:dyDescent="0.25">
      <c r="A653" s="60">
        <v>1441</v>
      </c>
      <c r="B653">
        <f>INDEX(Table1[[Store ID ]],MATCH('Trends and Patterns (&lt; Large)'!A653,Table1[Store_Area],0))</f>
        <v>83</v>
      </c>
      <c r="C653" s="1">
        <f>VLOOKUP(B653,Table1[[#All],[Store ID ]:[Store_Sales]],5,FALSE)</f>
        <v>57860</v>
      </c>
      <c r="D653" s="2">
        <f>VLOOKUP(B653,Table1[[#All],[Store ID ]:[Daily_Customer_Count]],4,FALSE)</f>
        <v>330</v>
      </c>
    </row>
    <row r="654" spans="1:4" x14ac:dyDescent="0.25">
      <c r="A654" s="60">
        <v>1275</v>
      </c>
      <c r="B654">
        <f>INDEX(Table1[[Store ID ]],MATCH('Trends and Patterns (&lt; Large)'!A654,Table1[Store_Area],0))</f>
        <v>160</v>
      </c>
      <c r="C654" s="1">
        <f>VLOOKUP(B654,Table1[[#All],[Store ID ]:[Store_Sales]],5,FALSE)</f>
        <v>54300</v>
      </c>
      <c r="D654" s="2">
        <f>VLOOKUP(B654,Table1[[#All],[Store ID ]:[Daily_Customer_Count]],4,FALSE)</f>
        <v>1230</v>
      </c>
    </row>
    <row r="655" spans="1:4" x14ac:dyDescent="0.25">
      <c r="A655" s="60">
        <v>1574</v>
      </c>
      <c r="B655">
        <f>INDEX(Table1[[Store ID ]],MATCH('Trends and Patterns (&lt; Large)'!A655,Table1[Store_Area],0))</f>
        <v>791</v>
      </c>
      <c r="C655" s="1">
        <f>VLOOKUP(B655,Table1[[#All],[Store ID ]:[Store_Sales]],5,FALSE)</f>
        <v>56230</v>
      </c>
      <c r="D655" s="2">
        <f>VLOOKUP(B655,Table1[[#All],[Store ID ]:[Daily_Customer_Count]],4,FALSE)</f>
        <v>620</v>
      </c>
    </row>
    <row r="656" spans="1:4" x14ac:dyDescent="0.25">
      <c r="A656" s="60">
        <v>1511</v>
      </c>
      <c r="B656">
        <f>INDEX(Table1[[Store ID ]],MATCH('Trends and Patterns (&lt; Large)'!A656,Table1[Store_Area],0))</f>
        <v>570</v>
      </c>
      <c r="C656" s="1">
        <f>VLOOKUP(B656,Table1[[#All],[Store ID ]:[Store_Sales]],5,FALSE)</f>
        <v>72410</v>
      </c>
      <c r="D656" s="2">
        <f>VLOOKUP(B656,Table1[[#All],[Store ID ]:[Daily_Customer_Count]],4,FALSE)</f>
        <v>420</v>
      </c>
    </row>
    <row r="657" spans="1:4" x14ac:dyDescent="0.25">
      <c r="A657" s="60">
        <v>1428</v>
      </c>
      <c r="B657">
        <f>INDEX(Table1[[Store ID ]],MATCH('Trends and Patterns (&lt; Large)'!A657,Table1[Store_Area],0))</f>
        <v>254</v>
      </c>
      <c r="C657" s="1">
        <f>VLOOKUP(B657,Table1[[#All],[Store ID ]:[Store_Sales]],5,FALSE)</f>
        <v>39800</v>
      </c>
      <c r="D657" s="2">
        <f>VLOOKUP(B657,Table1[[#All],[Store ID ]:[Daily_Customer_Count]],4,FALSE)</f>
        <v>1060</v>
      </c>
    </row>
    <row r="658" spans="1:4" x14ac:dyDescent="0.25">
      <c r="A658" s="60">
        <v>1388</v>
      </c>
      <c r="B658">
        <f>INDEX(Table1[[Store ID ]],MATCH('Trends and Patterns (&lt; Large)'!A658,Table1[Store_Area],0))</f>
        <v>794</v>
      </c>
      <c r="C658" s="1">
        <f>VLOOKUP(B658,Table1[[#All],[Store ID ]:[Store_Sales]],5,FALSE)</f>
        <v>73500</v>
      </c>
      <c r="D658" s="2">
        <f>VLOOKUP(B658,Table1[[#All],[Store ID ]:[Daily_Customer_Count]],4,FALSE)</f>
        <v>800</v>
      </c>
    </row>
    <row r="659" spans="1:4" x14ac:dyDescent="0.25">
      <c r="A659" s="60">
        <v>1057</v>
      </c>
      <c r="B659">
        <f>INDEX(Table1[[Store ID ]],MATCH('Trends and Patterns (&lt; Large)'!A659,Table1[Store_Area],0))</f>
        <v>291</v>
      </c>
      <c r="C659" s="1">
        <f>VLOOKUP(B659,Table1[[#All],[Store ID ]:[Store_Sales]],5,FALSE)</f>
        <v>47730</v>
      </c>
      <c r="D659" s="2">
        <f>VLOOKUP(B659,Table1[[#All],[Store ID ]:[Daily_Customer_Count]],4,FALSE)</f>
        <v>360</v>
      </c>
    </row>
    <row r="660" spans="1:4" x14ac:dyDescent="0.25">
      <c r="A660" s="60">
        <v>1440</v>
      </c>
      <c r="B660">
        <f>INDEX(Table1[[Store ID ]],MATCH('Trends and Patterns (&lt; Large)'!A660,Table1[Store_Area],0))</f>
        <v>417</v>
      </c>
      <c r="C660" s="1">
        <f>VLOOKUP(B660,Table1[[#All],[Store ID ]:[Store_Sales]],5,FALSE)</f>
        <v>65310</v>
      </c>
      <c r="D660" s="2">
        <f>VLOOKUP(B660,Table1[[#All],[Store ID ]:[Daily_Customer_Count]],4,FALSE)</f>
        <v>1120</v>
      </c>
    </row>
    <row r="661" spans="1:4" x14ac:dyDescent="0.25">
      <c r="A661" s="60">
        <v>1349</v>
      </c>
      <c r="B661">
        <f>INDEX(Table1[[Store ID ]],MATCH('Trends and Patterns (&lt; Large)'!A661,Table1[Store_Area],0))</f>
        <v>797</v>
      </c>
      <c r="C661" s="1">
        <f>VLOOKUP(B661,Table1[[#All],[Store ID ]:[Store_Sales]],5,FALSE)</f>
        <v>65890</v>
      </c>
      <c r="D661" s="2">
        <f>VLOOKUP(B661,Table1[[#All],[Store ID ]:[Daily_Customer_Count]],4,FALSE)</f>
        <v>700</v>
      </c>
    </row>
    <row r="662" spans="1:4" x14ac:dyDescent="0.25">
      <c r="A662" s="60">
        <v>1536</v>
      </c>
      <c r="B662">
        <f>INDEX(Table1[[Store ID ]],MATCH('Trends and Patterns (&lt; Large)'!A662,Table1[Store_Area],0))</f>
        <v>177</v>
      </c>
      <c r="C662" s="1">
        <f>VLOOKUP(B662,Table1[[#All],[Store ID ]:[Store_Sales]],5,FALSE)</f>
        <v>69450</v>
      </c>
      <c r="D662" s="2">
        <f>VLOOKUP(B662,Table1[[#All],[Store ID ]:[Daily_Customer_Count]],4,FALSE)</f>
        <v>670</v>
      </c>
    </row>
    <row r="663" spans="1:4" x14ac:dyDescent="0.25">
      <c r="A663" s="60">
        <v>1236</v>
      </c>
      <c r="B663">
        <f>INDEX(Table1[[Store ID ]],MATCH('Trends and Patterns (&lt; Large)'!A663,Table1[Store_Area],0))</f>
        <v>318</v>
      </c>
      <c r="C663" s="1">
        <f>VLOOKUP(B663,Table1[[#All],[Store ID ]:[Store_Sales]],5,FALSE)</f>
        <v>31890</v>
      </c>
      <c r="D663" s="2">
        <f>VLOOKUP(B663,Table1[[#All],[Store ID ]:[Daily_Customer_Count]],4,FALSE)</f>
        <v>560</v>
      </c>
    </row>
    <row r="664" spans="1:4" x14ac:dyDescent="0.25">
      <c r="A664" s="60">
        <v>1436</v>
      </c>
      <c r="B664">
        <f>INDEX(Table1[[Store ID ]],MATCH('Trends and Patterns (&lt; Large)'!A664,Table1[Store_Area],0))</f>
        <v>465</v>
      </c>
      <c r="C664" s="1">
        <f>VLOOKUP(B664,Table1[[#All],[Store ID ]:[Store_Sales]],5,FALSE)</f>
        <v>57090</v>
      </c>
      <c r="D664" s="2">
        <f>VLOOKUP(B664,Table1[[#All],[Store ID ]:[Daily_Customer_Count]],4,FALSE)</f>
        <v>770</v>
      </c>
    </row>
    <row r="665" spans="1:4" x14ac:dyDescent="0.25">
      <c r="A665" s="60">
        <v>1200</v>
      </c>
      <c r="B665">
        <f>INDEX(Table1[[Store ID ]],MATCH('Trends and Patterns (&lt; Large)'!A665,Table1[Store_Area],0))</f>
        <v>803</v>
      </c>
      <c r="C665" s="1">
        <f>VLOOKUP(B665,Table1[[#All],[Store ID ]:[Store_Sales]],5,FALSE)</f>
        <v>44320</v>
      </c>
      <c r="D665" s="2">
        <f>VLOOKUP(B665,Table1[[#All],[Store ID ]:[Daily_Customer_Count]],4,FALSE)</f>
        <v>880</v>
      </c>
    </row>
    <row r="666" spans="1:4" x14ac:dyDescent="0.25">
      <c r="A666" s="60">
        <v>1360</v>
      </c>
      <c r="B666">
        <f>INDEX(Table1[[Store ID ]],MATCH('Trends and Patterns (&lt; Large)'!A666,Table1[Store_Area],0))</f>
        <v>712</v>
      </c>
      <c r="C666" s="1">
        <f>VLOOKUP(B666,Table1[[#All],[Store ID ]:[Store_Sales]],5,FALSE)</f>
        <v>61080</v>
      </c>
      <c r="D666" s="2">
        <f>VLOOKUP(B666,Table1[[#All],[Store ID ]:[Daily_Customer_Count]],4,FALSE)</f>
        <v>490</v>
      </c>
    </row>
    <row r="667" spans="1:4" x14ac:dyDescent="0.25">
      <c r="A667" s="60">
        <v>1722</v>
      </c>
      <c r="B667">
        <f>INDEX(Table1[[Store ID ]],MATCH('Trends and Patterns (&lt; Large)'!A667,Table1[Store_Area],0))</f>
        <v>805</v>
      </c>
      <c r="C667" s="1">
        <f>VLOOKUP(B667,Table1[[#All],[Store ID ]:[Store_Sales]],5,FALSE)</f>
        <v>73610</v>
      </c>
      <c r="D667" s="2">
        <f>VLOOKUP(B667,Table1[[#All],[Store ID ]:[Daily_Customer_Count]],4,FALSE)</f>
        <v>770</v>
      </c>
    </row>
    <row r="668" spans="1:4" x14ac:dyDescent="0.25">
      <c r="A668" s="60">
        <v>1577</v>
      </c>
      <c r="B668">
        <f>INDEX(Table1[[Store ID ]],MATCH('Trends and Patterns (&lt; Large)'!A668,Table1[Store_Area],0))</f>
        <v>304</v>
      </c>
      <c r="C668" s="1">
        <f>VLOOKUP(B668,Table1[[#All],[Store ID ]:[Store_Sales]],5,FALSE)</f>
        <v>74730</v>
      </c>
      <c r="D668" s="2">
        <f>VLOOKUP(B668,Table1[[#All],[Store ID ]:[Daily_Customer_Count]],4,FALSE)</f>
        <v>560</v>
      </c>
    </row>
    <row r="669" spans="1:4" x14ac:dyDescent="0.25">
      <c r="A669" s="60">
        <v>1447</v>
      </c>
      <c r="B669">
        <f>INDEX(Table1[[Store ID ]],MATCH('Trends and Patterns (&lt; Large)'!A669,Table1[Store_Area],0))</f>
        <v>808</v>
      </c>
      <c r="C669" s="1">
        <f>VLOOKUP(B669,Table1[[#All],[Store ID ]:[Store_Sales]],5,FALSE)</f>
        <v>49030</v>
      </c>
      <c r="D669" s="2">
        <f>VLOOKUP(B669,Table1[[#All],[Store ID ]:[Daily_Customer_Count]],4,FALSE)</f>
        <v>510</v>
      </c>
    </row>
    <row r="670" spans="1:4" x14ac:dyDescent="0.25">
      <c r="A670" s="60">
        <v>1496</v>
      </c>
      <c r="B670">
        <f>INDEX(Table1[[Store ID ]],MATCH('Trends and Patterns (&lt; Large)'!A670,Table1[Store_Area],0))</f>
        <v>197</v>
      </c>
      <c r="C670" s="1">
        <f>VLOOKUP(B670,Table1[[#All],[Store ID ]:[Store_Sales]],5,FALSE)</f>
        <v>67030</v>
      </c>
      <c r="D670" s="2">
        <f>VLOOKUP(B670,Table1[[#All],[Store ID ]:[Daily_Customer_Count]],4,FALSE)</f>
        <v>1240</v>
      </c>
    </row>
    <row r="671" spans="1:4" x14ac:dyDescent="0.25">
      <c r="A671" s="60">
        <v>1679</v>
      </c>
      <c r="B671">
        <f>INDEX(Table1[[Store ID ]],MATCH('Trends and Patterns (&lt; Large)'!A671,Table1[Store_Area],0))</f>
        <v>810</v>
      </c>
      <c r="C671" s="1">
        <f>VLOOKUP(B671,Table1[[#All],[Store ID ]:[Store_Sales]],5,FALSE)</f>
        <v>84300</v>
      </c>
      <c r="D671" s="2">
        <f>VLOOKUP(B671,Table1[[#All],[Store ID ]:[Daily_Customer_Count]],4,FALSE)</f>
        <v>790</v>
      </c>
    </row>
    <row r="672" spans="1:4" x14ac:dyDescent="0.25">
      <c r="A672" s="60">
        <v>994</v>
      </c>
      <c r="B672">
        <f>INDEX(Table1[[Store ID ]],MATCH('Trends and Patterns (&lt; Large)'!A672,Table1[Store_Area],0))</f>
        <v>811</v>
      </c>
      <c r="C672" s="1">
        <f>VLOOKUP(B672,Table1[[#All],[Store ID ]:[Store_Sales]],5,FALSE)</f>
        <v>81390</v>
      </c>
      <c r="D672" s="2">
        <f>VLOOKUP(B672,Table1[[#All],[Store ID ]:[Daily_Customer_Count]],4,FALSE)</f>
        <v>1090</v>
      </c>
    </row>
    <row r="673" spans="1:4" x14ac:dyDescent="0.25">
      <c r="A673" s="60">
        <v>1354</v>
      </c>
      <c r="B673">
        <f>INDEX(Table1[[Store ID ]],MATCH('Trends and Patterns (&lt; Large)'!A673,Table1[Store_Area],0))</f>
        <v>812</v>
      </c>
      <c r="C673" s="1">
        <f>VLOOKUP(B673,Table1[[#All],[Store ID ]:[Store_Sales]],5,FALSE)</f>
        <v>95900</v>
      </c>
      <c r="D673" s="2">
        <f>VLOOKUP(B673,Table1[[#All],[Store ID ]:[Daily_Customer_Count]],4,FALSE)</f>
        <v>1270</v>
      </c>
    </row>
    <row r="674" spans="1:4" x14ac:dyDescent="0.25">
      <c r="A674" s="60">
        <v>1597</v>
      </c>
      <c r="B674">
        <f>INDEX(Table1[[Store ID ]],MATCH('Trends and Patterns (&lt; Large)'!A674,Table1[Store_Area],0))</f>
        <v>813</v>
      </c>
      <c r="C674" s="1">
        <f>VLOOKUP(B674,Table1[[#All],[Store ID ]:[Store_Sales]],5,FALSE)</f>
        <v>71830</v>
      </c>
      <c r="D674" s="2">
        <f>VLOOKUP(B674,Table1[[#All],[Store ID ]:[Daily_Customer_Count]],4,FALSE)</f>
        <v>1260</v>
      </c>
    </row>
    <row r="675" spans="1:4" x14ac:dyDescent="0.25">
      <c r="A675" s="60">
        <v>1218</v>
      </c>
      <c r="B675">
        <f>INDEX(Table1[[Store ID ]],MATCH('Trends and Patterns (&lt; Large)'!A675,Table1[Store_Area],0))</f>
        <v>815</v>
      </c>
      <c r="C675" s="1">
        <f>VLOOKUP(B675,Table1[[#All],[Store ID ]:[Store_Sales]],5,FALSE)</f>
        <v>87890</v>
      </c>
      <c r="D675" s="2">
        <f>VLOOKUP(B675,Table1[[#All],[Store ID ]:[Daily_Customer_Count]],4,FALSE)</f>
        <v>540</v>
      </c>
    </row>
    <row r="676" spans="1:4" x14ac:dyDescent="0.25">
      <c r="A676" s="60">
        <v>1458</v>
      </c>
      <c r="B676">
        <f>INDEX(Table1[[Store ID ]],MATCH('Trends and Patterns (&lt; Large)'!A676,Table1[Store_Area],0))</f>
        <v>22</v>
      </c>
      <c r="C676" s="1">
        <f>VLOOKUP(B676,Table1[[#All],[Store ID ]:[Store_Sales]],5,FALSE)</f>
        <v>68890</v>
      </c>
      <c r="D676" s="2">
        <f>VLOOKUP(B676,Table1[[#All],[Store ID ]:[Daily_Customer_Count]],4,FALSE)</f>
        <v>690</v>
      </c>
    </row>
    <row r="677" spans="1:4" x14ac:dyDescent="0.25">
      <c r="A677" s="60">
        <v>1546</v>
      </c>
      <c r="B677">
        <f>INDEX(Table1[[Store ID ]],MATCH('Trends and Patterns (&lt; Large)'!A677,Table1[Store_Area],0))</f>
        <v>396</v>
      </c>
      <c r="C677" s="1">
        <f>VLOOKUP(B677,Table1[[#All],[Store ID ]:[Store_Sales]],5,FALSE)</f>
        <v>27720</v>
      </c>
      <c r="D677" s="2">
        <f>VLOOKUP(B677,Table1[[#All],[Store ID ]:[Daily_Customer_Count]],4,FALSE)</f>
        <v>380</v>
      </c>
    </row>
    <row r="678" spans="1:4" x14ac:dyDescent="0.25">
      <c r="A678" s="60">
        <v>1608</v>
      </c>
      <c r="B678">
        <f>INDEX(Table1[[Store ID ]],MATCH('Trends and Patterns (&lt; Large)'!A678,Table1[Store_Area],0))</f>
        <v>609</v>
      </c>
      <c r="C678" s="1">
        <f>VLOOKUP(B678,Table1[[#All],[Store ID ]:[Store_Sales]],5,FALSE)</f>
        <v>37830</v>
      </c>
      <c r="D678" s="2">
        <f>VLOOKUP(B678,Table1[[#All],[Store ID ]:[Daily_Customer_Count]],4,FALSE)</f>
        <v>760</v>
      </c>
    </row>
    <row r="679" spans="1:4" x14ac:dyDescent="0.25">
      <c r="A679" s="60">
        <v>1716</v>
      </c>
      <c r="B679">
        <f>INDEX(Table1[[Store ID ]],MATCH('Trends and Patterns (&lt; Large)'!A679,Table1[Store_Area],0))</f>
        <v>820</v>
      </c>
      <c r="C679" s="1">
        <f>VLOOKUP(B679,Table1[[#All],[Store ID ]:[Store_Sales]],5,FALSE)</f>
        <v>44400</v>
      </c>
      <c r="D679" s="2">
        <f>VLOOKUP(B679,Table1[[#All],[Store ID ]:[Daily_Customer_Count]],4,FALSE)</f>
        <v>410</v>
      </c>
    </row>
    <row r="680" spans="1:4" x14ac:dyDescent="0.25">
      <c r="A680" s="60">
        <v>1072</v>
      </c>
      <c r="B680">
        <f>INDEX(Table1[[Store ID ]],MATCH('Trends and Patterns (&lt; Large)'!A680,Table1[Store_Area],0))</f>
        <v>821</v>
      </c>
      <c r="C680" s="1">
        <f>VLOOKUP(B680,Table1[[#All],[Store ID ]:[Store_Sales]],5,FALSE)</f>
        <v>47590</v>
      </c>
      <c r="D680" s="2">
        <f>VLOOKUP(B680,Table1[[#All],[Store ID ]:[Daily_Customer_Count]],4,FALSE)</f>
        <v>900</v>
      </c>
    </row>
    <row r="681" spans="1:4" x14ac:dyDescent="0.25">
      <c r="A681" s="60">
        <v>1330</v>
      </c>
      <c r="B681">
        <f>INDEX(Table1[[Store ID ]],MATCH('Trends and Patterns (&lt; Large)'!A681,Table1[Store_Area],0))</f>
        <v>822</v>
      </c>
      <c r="C681" s="1">
        <f>VLOOKUP(B681,Table1[[#All],[Store ID ]:[Store_Sales]],5,FALSE)</f>
        <v>51460</v>
      </c>
      <c r="D681" s="2">
        <f>VLOOKUP(B681,Table1[[#All],[Store ID ]:[Daily_Customer_Count]],4,FALSE)</f>
        <v>480</v>
      </c>
    </row>
    <row r="682" spans="1:4" x14ac:dyDescent="0.25">
      <c r="A682" s="60">
        <v>1588</v>
      </c>
      <c r="B682">
        <f>INDEX(Table1[[Store ID ]],MATCH('Trends and Patterns (&lt; Large)'!A682,Table1[Store_Area],0))</f>
        <v>502</v>
      </c>
      <c r="C682" s="1">
        <f>VLOOKUP(B682,Table1[[#All],[Store ID ]:[Store_Sales]],5,FALSE)</f>
        <v>46970</v>
      </c>
      <c r="D682" s="2">
        <f>VLOOKUP(B682,Table1[[#All],[Store ID ]:[Daily_Customer_Count]],4,FALSE)</f>
        <v>450</v>
      </c>
    </row>
    <row r="683" spans="1:4" x14ac:dyDescent="0.25">
      <c r="A683" s="60">
        <v>1425</v>
      </c>
      <c r="B683">
        <f>INDEX(Table1[[Store ID ]],MATCH('Trends and Patterns (&lt; Large)'!A683,Table1[Store_Area],0))</f>
        <v>824</v>
      </c>
      <c r="C683" s="1">
        <f>VLOOKUP(B683,Table1[[#All],[Store ID ]:[Store_Sales]],5,FALSE)</f>
        <v>66000</v>
      </c>
      <c r="D683" s="2">
        <f>VLOOKUP(B683,Table1[[#All],[Store ID ]:[Daily_Customer_Count]],4,FALSE)</f>
        <v>760</v>
      </c>
    </row>
    <row r="684" spans="1:4" x14ac:dyDescent="0.25">
      <c r="A684" s="60">
        <v>1363</v>
      </c>
      <c r="B684">
        <f>INDEX(Table1[[Store ID ]],MATCH('Trends and Patterns (&lt; Large)'!A684,Table1[Store_Area],0))</f>
        <v>826</v>
      </c>
      <c r="C684" s="1">
        <f>VLOOKUP(B684,Table1[[#All],[Store ID ]:[Store_Sales]],5,FALSE)</f>
        <v>53900</v>
      </c>
      <c r="D684" s="2">
        <f>VLOOKUP(B684,Table1[[#All],[Store ID ]:[Daily_Customer_Count]],4,FALSE)</f>
        <v>1120</v>
      </c>
    </row>
    <row r="685" spans="1:4" x14ac:dyDescent="0.25">
      <c r="A685" s="60">
        <v>1609</v>
      </c>
      <c r="B685">
        <f>INDEX(Table1[[Store ID ]],MATCH('Trends and Patterns (&lt; Large)'!A685,Table1[Store_Area],0))</f>
        <v>495</v>
      </c>
      <c r="C685" s="1">
        <f>VLOOKUP(B685,Table1[[#All],[Store ID ]:[Store_Sales]],5,FALSE)</f>
        <v>40300</v>
      </c>
      <c r="D685" s="2">
        <f>VLOOKUP(B685,Table1[[#All],[Store ID ]:[Daily_Customer_Count]],4,FALSE)</f>
        <v>920</v>
      </c>
    </row>
    <row r="686" spans="1:4" x14ac:dyDescent="0.25">
      <c r="A686" s="60">
        <v>1671</v>
      </c>
      <c r="B686">
        <f>INDEX(Table1[[Store ID ]],MATCH('Trends and Patterns (&lt; Large)'!A686,Table1[Store_Area],0))</f>
        <v>828</v>
      </c>
      <c r="C686" s="1">
        <f>VLOOKUP(B686,Table1[[#All],[Store ID ]:[Store_Sales]],5,FALSE)</f>
        <v>63100</v>
      </c>
      <c r="D686" s="2">
        <f>VLOOKUP(B686,Table1[[#All],[Store ID ]:[Daily_Customer_Count]],4,FALSE)</f>
        <v>620</v>
      </c>
    </row>
    <row r="687" spans="1:4" x14ac:dyDescent="0.25">
      <c r="A687" s="60">
        <v>1379</v>
      </c>
      <c r="B687">
        <f>INDEX(Table1[[Store ID ]],MATCH('Trends and Patterns (&lt; Large)'!A687,Table1[Store_Area],0))</f>
        <v>829</v>
      </c>
      <c r="C687" s="1">
        <f>VLOOKUP(B687,Table1[[#All],[Store ID ]:[Store_Sales]],5,FALSE)</f>
        <v>36770</v>
      </c>
      <c r="D687" s="2">
        <f>VLOOKUP(B687,Table1[[#All],[Store ID ]:[Daily_Customer_Count]],4,FALSE)</f>
        <v>440</v>
      </c>
    </row>
    <row r="688" spans="1:4" x14ac:dyDescent="0.25">
      <c r="A688" s="60">
        <v>1218</v>
      </c>
      <c r="B688">
        <f>INDEX(Table1[[Store ID ]],MATCH('Trends and Patterns (&lt; Large)'!A688,Table1[Store_Area],0))</f>
        <v>815</v>
      </c>
      <c r="C688" s="1">
        <f>VLOOKUP(B688,Table1[[#All],[Store ID ]:[Store_Sales]],5,FALSE)</f>
        <v>87890</v>
      </c>
      <c r="D688" s="2">
        <f>VLOOKUP(B688,Table1[[#All],[Store ID ]:[Daily_Customer_Count]],4,FALSE)</f>
        <v>540</v>
      </c>
    </row>
    <row r="689" spans="1:4" x14ac:dyDescent="0.25">
      <c r="A689" s="60">
        <v>1724</v>
      </c>
      <c r="B689">
        <f>INDEX(Table1[[Store ID ]],MATCH('Trends and Patterns (&lt; Large)'!A689,Table1[Store_Area],0))</f>
        <v>831</v>
      </c>
      <c r="C689" s="1">
        <f>VLOOKUP(B689,Table1[[#All],[Store ID ]:[Store_Sales]],5,FALSE)</f>
        <v>66390</v>
      </c>
      <c r="D689" s="2">
        <f>VLOOKUP(B689,Table1[[#All],[Store ID ]:[Daily_Customer_Count]],4,FALSE)</f>
        <v>900</v>
      </c>
    </row>
    <row r="690" spans="1:4" x14ac:dyDescent="0.25">
      <c r="A690" s="60">
        <v>986</v>
      </c>
      <c r="B690">
        <f>INDEX(Table1[[Store ID ]],MATCH('Trends and Patterns (&lt; Large)'!A690,Table1[Store_Area],0))</f>
        <v>832</v>
      </c>
      <c r="C690" s="1">
        <f>VLOOKUP(B690,Table1[[#All],[Store ID ]:[Store_Sales]],5,FALSE)</f>
        <v>59160</v>
      </c>
      <c r="D690" s="2">
        <f>VLOOKUP(B690,Table1[[#All],[Store ID ]:[Daily_Customer_Count]],4,FALSE)</f>
        <v>710</v>
      </c>
    </row>
    <row r="691" spans="1:4" x14ac:dyDescent="0.25">
      <c r="A691" s="60">
        <v>1330</v>
      </c>
      <c r="B691">
        <f>INDEX(Table1[[Store ID ]],MATCH('Trends and Patterns (&lt; Large)'!A691,Table1[Store_Area],0))</f>
        <v>822</v>
      </c>
      <c r="C691" s="1">
        <f>VLOOKUP(B691,Table1[[#All],[Store ID ]:[Store_Sales]],5,FALSE)</f>
        <v>51460</v>
      </c>
      <c r="D691" s="2">
        <f>VLOOKUP(B691,Table1[[#All],[Store ID ]:[Daily_Customer_Count]],4,FALSE)</f>
        <v>480</v>
      </c>
    </row>
    <row r="692" spans="1:4" x14ac:dyDescent="0.25">
      <c r="A692" s="60">
        <v>1437</v>
      </c>
      <c r="B692">
        <f>INDEX(Table1[[Store ID ]],MATCH('Trends and Patterns (&lt; Large)'!A692,Table1[Store_Area],0))</f>
        <v>186</v>
      </c>
      <c r="C692" s="1">
        <f>VLOOKUP(B692,Table1[[#All],[Store ID ]:[Store_Sales]],5,FALSE)</f>
        <v>32330</v>
      </c>
      <c r="D692" s="2">
        <f>VLOOKUP(B692,Table1[[#All],[Store ID ]:[Daily_Customer_Count]],4,FALSE)</f>
        <v>230</v>
      </c>
    </row>
    <row r="693" spans="1:4" x14ac:dyDescent="0.25">
      <c r="A693" s="60">
        <v>1327</v>
      </c>
      <c r="B693">
        <f>INDEX(Table1[[Store ID ]],MATCH('Trends and Patterns (&lt; Large)'!A693,Table1[Store_Area],0))</f>
        <v>280</v>
      </c>
      <c r="C693" s="1">
        <f>VLOOKUP(B693,Table1[[#All],[Store ID ]:[Store_Sales]],5,FALSE)</f>
        <v>34020</v>
      </c>
      <c r="D693" s="2">
        <f>VLOOKUP(B693,Table1[[#All],[Store ID ]:[Daily_Customer_Count]],4,FALSE)</f>
        <v>730</v>
      </c>
    </row>
    <row r="694" spans="1:4" x14ac:dyDescent="0.25">
      <c r="A694" s="60">
        <v>1651</v>
      </c>
      <c r="B694">
        <f>INDEX(Table1[[Store ID ]],MATCH('Trends and Patterns (&lt; Large)'!A694,Table1[Store_Area],0))</f>
        <v>836</v>
      </c>
      <c r="C694" s="1">
        <f>VLOOKUP(B694,Table1[[#All],[Store ID ]:[Store_Sales]],5,FALSE)</f>
        <v>58160</v>
      </c>
      <c r="D694" s="2">
        <f>VLOOKUP(B694,Table1[[#All],[Store ID ]:[Daily_Customer_Count]],4,FALSE)</f>
        <v>1000</v>
      </c>
    </row>
    <row r="695" spans="1:4" x14ac:dyDescent="0.25">
      <c r="A695" s="60">
        <v>1211</v>
      </c>
      <c r="B695">
        <f>INDEX(Table1[[Store ID ]],MATCH('Trends and Patterns (&lt; Large)'!A695,Table1[Store_Area],0))</f>
        <v>663</v>
      </c>
      <c r="C695" s="1">
        <f>VLOOKUP(B695,Table1[[#All],[Store ID ]:[Store_Sales]],5,FALSE)</f>
        <v>40730</v>
      </c>
      <c r="D695" s="2">
        <f>VLOOKUP(B695,Table1[[#All],[Store ID ]:[Daily_Customer_Count]],4,FALSE)</f>
        <v>1110</v>
      </c>
    </row>
    <row r="696" spans="1:4" x14ac:dyDescent="0.25">
      <c r="A696" s="60">
        <v>1638</v>
      </c>
      <c r="B696">
        <f>INDEX(Table1[[Store ID ]],MATCH('Trends and Patterns (&lt; Large)'!A696,Table1[Store_Area],0))</f>
        <v>137</v>
      </c>
      <c r="C696" s="1">
        <f>VLOOKUP(B696,Table1[[#All],[Store ID ]:[Store_Sales]],5,FALSE)</f>
        <v>60940</v>
      </c>
      <c r="D696" s="2">
        <f>VLOOKUP(B696,Table1[[#All],[Store ID ]:[Daily_Customer_Count]],4,FALSE)</f>
        <v>810</v>
      </c>
    </row>
    <row r="697" spans="1:4" x14ac:dyDescent="0.25">
      <c r="A697" s="60">
        <v>1172</v>
      </c>
      <c r="B697">
        <f>INDEX(Table1[[Store ID ]],MATCH('Trends and Patterns (&lt; Large)'!A697,Table1[Store_Area],0))</f>
        <v>464</v>
      </c>
      <c r="C697" s="1">
        <f>VLOOKUP(B697,Table1[[#All],[Store ID ]:[Store_Sales]],5,FALSE)</f>
        <v>74550</v>
      </c>
      <c r="D697" s="2">
        <f>VLOOKUP(B697,Table1[[#All],[Store ID ]:[Daily_Customer_Count]],4,FALSE)</f>
        <v>460</v>
      </c>
    </row>
    <row r="698" spans="1:4" x14ac:dyDescent="0.25">
      <c r="A698" s="60">
        <v>1350</v>
      </c>
      <c r="B698">
        <f>INDEX(Table1[[Store ID ]],MATCH('Trends and Patterns (&lt; Large)'!A698,Table1[Store_Area],0))</f>
        <v>230</v>
      </c>
      <c r="C698" s="1">
        <f>VLOOKUP(B698,Table1[[#All],[Store ID ]:[Store_Sales]],5,FALSE)</f>
        <v>77120</v>
      </c>
      <c r="D698" s="2">
        <f>VLOOKUP(B698,Table1[[#All],[Store ID ]:[Daily_Customer_Count]],4,FALSE)</f>
        <v>880</v>
      </c>
    </row>
    <row r="699" spans="1:4" x14ac:dyDescent="0.25">
      <c r="A699" s="60">
        <v>1528</v>
      </c>
      <c r="B699">
        <f>INDEX(Table1[[Store ID ]],MATCH('Trends and Patterns (&lt; Large)'!A699,Table1[Store_Area],0))</f>
        <v>842</v>
      </c>
      <c r="C699" s="1">
        <f>VLOOKUP(B699,Table1[[#All],[Store ID ]:[Store_Sales]],5,FALSE)</f>
        <v>59820</v>
      </c>
      <c r="D699" s="2">
        <f>VLOOKUP(B699,Table1[[#All],[Store ID ]:[Daily_Customer_Count]],4,FALSE)</f>
        <v>340</v>
      </c>
    </row>
    <row r="700" spans="1:4" x14ac:dyDescent="0.25">
      <c r="A700" s="60">
        <v>1305</v>
      </c>
      <c r="B700">
        <f>INDEX(Table1[[Store ID ]],MATCH('Trends and Patterns (&lt; Large)'!A700,Table1[Store_Area],0))</f>
        <v>296</v>
      </c>
      <c r="C700" s="1">
        <f>VLOOKUP(B700,Table1[[#All],[Store ID ]:[Store_Sales]],5,FALSE)</f>
        <v>75200</v>
      </c>
      <c r="D700" s="2">
        <f>VLOOKUP(B700,Table1[[#All],[Store ID ]:[Daily_Customer_Count]],4,FALSE)</f>
        <v>480</v>
      </c>
    </row>
    <row r="701" spans="1:4" x14ac:dyDescent="0.25">
      <c r="A701" s="60">
        <v>1463</v>
      </c>
      <c r="B701">
        <f>INDEX(Table1[[Store ID ]],MATCH('Trends and Patterns (&lt; Large)'!A701,Table1[Store_Area],0))</f>
        <v>476</v>
      </c>
      <c r="C701" s="1">
        <f>VLOOKUP(B701,Table1[[#All],[Store ID ]:[Store_Sales]],5,FALSE)</f>
        <v>69050</v>
      </c>
      <c r="D701" s="2">
        <f>VLOOKUP(B701,Table1[[#All],[Store ID ]:[Daily_Customer_Count]],4,FALSE)</f>
        <v>1060</v>
      </c>
    </row>
    <row r="702" spans="1:4" x14ac:dyDescent="0.25">
      <c r="A702" s="60">
        <v>1409</v>
      </c>
      <c r="B702">
        <f>INDEX(Table1[[Store ID ]],MATCH('Trends and Patterns (&lt; Large)'!A702,Table1[Store_Area],0))</f>
        <v>845</v>
      </c>
      <c r="C702" s="1">
        <f>VLOOKUP(B702,Table1[[#All],[Store ID ]:[Store_Sales]],5,FALSE)</f>
        <v>42980</v>
      </c>
      <c r="D702" s="2">
        <f>VLOOKUP(B702,Table1[[#All],[Store ID ]:[Daily_Customer_Count]],4,FALSE)</f>
        <v>700</v>
      </c>
    </row>
    <row r="703" spans="1:4" x14ac:dyDescent="0.25">
      <c r="A703" s="60">
        <v>1419</v>
      </c>
      <c r="B703">
        <f>INDEX(Table1[[Store ID ]],MATCH('Trends and Patterns (&lt; Large)'!A703,Table1[Store_Area],0))</f>
        <v>846</v>
      </c>
      <c r="C703" s="1">
        <f>VLOOKUP(B703,Table1[[#All],[Store ID ]:[Store_Sales]],5,FALSE)</f>
        <v>65970</v>
      </c>
      <c r="D703" s="2">
        <f>VLOOKUP(B703,Table1[[#All],[Store ID ]:[Daily_Customer_Count]],4,FALSE)</f>
        <v>860</v>
      </c>
    </row>
    <row r="704" spans="1:4" x14ac:dyDescent="0.25">
      <c r="A704" s="60">
        <v>1535</v>
      </c>
      <c r="B704">
        <f>INDEX(Table1[[Store ID ]],MATCH('Trends and Patterns (&lt; Large)'!A704,Table1[Store_Area],0))</f>
        <v>847</v>
      </c>
      <c r="C704" s="1">
        <f>VLOOKUP(B704,Table1[[#All],[Store ID ]:[Store_Sales]],5,FALSE)</f>
        <v>59290</v>
      </c>
      <c r="D704" s="2">
        <f>VLOOKUP(B704,Table1[[#All],[Store ID ]:[Daily_Customer_Count]],4,FALSE)</f>
        <v>540</v>
      </c>
    </row>
    <row r="705" spans="1:4" x14ac:dyDescent="0.25">
      <c r="A705" s="60">
        <v>1474</v>
      </c>
      <c r="B705">
        <f>INDEX(Table1[[Store ID ]],MATCH('Trends and Patterns (&lt; Large)'!A705,Table1[Store_Area],0))</f>
        <v>451</v>
      </c>
      <c r="C705" s="1">
        <f>VLOOKUP(B705,Table1[[#All],[Store ID ]:[Store_Sales]],5,FALSE)</f>
        <v>75880</v>
      </c>
      <c r="D705" s="2">
        <f>VLOOKUP(B705,Table1[[#All],[Store ID ]:[Daily_Customer_Count]],4,FALSE)</f>
        <v>880</v>
      </c>
    </row>
    <row r="706" spans="1:4" x14ac:dyDescent="0.25">
      <c r="A706" s="60">
        <v>919</v>
      </c>
      <c r="B706">
        <f>INDEX(Table1[[Store ID ]],MATCH('Trends and Patterns (&lt; Large)'!A706,Table1[Store_Area],0))</f>
        <v>849</v>
      </c>
      <c r="C706" s="1">
        <f>VLOOKUP(B706,Table1[[#All],[Store ID ]:[Store_Sales]],5,FALSE)</f>
        <v>73810</v>
      </c>
      <c r="D706" s="2">
        <f>VLOOKUP(B706,Table1[[#All],[Store ID ]:[Daily_Customer_Count]],4,FALSE)</f>
        <v>1560</v>
      </c>
    </row>
    <row r="707" spans="1:4" x14ac:dyDescent="0.25">
      <c r="A707" s="60">
        <v>1293</v>
      </c>
      <c r="B707">
        <f>INDEX(Table1[[Store ID ]],MATCH('Trends and Patterns (&lt; Large)'!A707,Table1[Store_Area],0))</f>
        <v>316</v>
      </c>
      <c r="C707" s="1">
        <f>VLOOKUP(B707,Table1[[#All],[Store ID ]:[Store_Sales]],5,FALSE)</f>
        <v>75800</v>
      </c>
      <c r="D707" s="2">
        <f>VLOOKUP(B707,Table1[[#All],[Store ID ]:[Daily_Customer_Count]],4,FALSE)</f>
        <v>970</v>
      </c>
    </row>
    <row r="708" spans="1:4" x14ac:dyDescent="0.25">
      <c r="A708" s="60">
        <v>1477</v>
      </c>
      <c r="B708">
        <f>INDEX(Table1[[Store ID ]],MATCH('Trends and Patterns (&lt; Large)'!A708,Table1[Store_Area],0))</f>
        <v>778</v>
      </c>
      <c r="C708" s="1">
        <f>VLOOKUP(B708,Table1[[#All],[Store ID ]:[Store_Sales]],5,FALSE)</f>
        <v>59820</v>
      </c>
      <c r="D708" s="2">
        <f>VLOOKUP(B708,Table1[[#All],[Store ID ]:[Daily_Customer_Count]],4,FALSE)</f>
        <v>850</v>
      </c>
    </row>
    <row r="709" spans="1:4" x14ac:dyDescent="0.25">
      <c r="A709" s="60">
        <v>1582</v>
      </c>
      <c r="B709">
        <f>INDEX(Table1[[Store ID ]],MATCH('Trends and Patterns (&lt; Large)'!A709,Table1[Store_Area],0))</f>
        <v>718</v>
      </c>
      <c r="C709" s="1">
        <f>VLOOKUP(B709,Table1[[#All],[Store ID ]:[Store_Sales]],5,FALSE)</f>
        <v>41800</v>
      </c>
      <c r="D709" s="2">
        <f>VLOOKUP(B709,Table1[[#All],[Store ID ]:[Daily_Customer_Count]],4,FALSE)</f>
        <v>1100</v>
      </c>
    </row>
    <row r="710" spans="1:4" x14ac:dyDescent="0.25">
      <c r="A710" s="60">
        <v>1481</v>
      </c>
      <c r="B710">
        <f>INDEX(Table1[[Store ID ]],MATCH('Trends and Patterns (&lt; Large)'!A710,Table1[Store_Area],0))</f>
        <v>170</v>
      </c>
      <c r="C710" s="1">
        <f>VLOOKUP(B710,Table1[[#All],[Store ID ]:[Store_Sales]],5,FALSE)</f>
        <v>69910</v>
      </c>
      <c r="D710" s="2">
        <f>VLOOKUP(B710,Table1[[#All],[Store ID ]:[Daily_Customer_Count]],4,FALSE)</f>
        <v>490</v>
      </c>
    </row>
    <row r="711" spans="1:4" x14ac:dyDescent="0.25">
      <c r="A711" s="60">
        <v>1214</v>
      </c>
      <c r="B711">
        <f>INDEX(Table1[[Store ID ]],MATCH('Trends and Patterns (&lt; Large)'!A711,Table1[Store_Area],0))</f>
        <v>143</v>
      </c>
      <c r="C711" s="1">
        <f>VLOOKUP(B711,Table1[[#All],[Store ID ]:[Store_Sales]],5,FALSE)</f>
        <v>48950</v>
      </c>
      <c r="D711" s="2">
        <f>VLOOKUP(B711,Table1[[#All],[Store ID ]:[Daily_Customer_Count]],4,FALSE)</f>
        <v>530</v>
      </c>
    </row>
    <row r="712" spans="1:4" x14ac:dyDescent="0.25">
      <c r="A712" s="60">
        <v>1206</v>
      </c>
      <c r="B712">
        <f>INDEX(Table1[[Store ID ]],MATCH('Trends and Patterns (&lt; Large)'!A712,Table1[Store_Area],0))</f>
        <v>269</v>
      </c>
      <c r="C712" s="1">
        <f>VLOOKUP(B712,Table1[[#All],[Store ID ]:[Store_Sales]],5,FALSE)</f>
        <v>37130</v>
      </c>
      <c r="D712" s="2">
        <f>VLOOKUP(B712,Table1[[#All],[Store ID ]:[Daily_Customer_Count]],4,FALSE)</f>
        <v>920</v>
      </c>
    </row>
    <row r="713" spans="1:4" x14ac:dyDescent="0.25">
      <c r="A713" s="60">
        <v>1653</v>
      </c>
      <c r="B713">
        <f>INDEX(Table1[[Store ID ]],MATCH('Trends and Patterns (&lt; Large)'!A713,Table1[Store_Area],0))</f>
        <v>858</v>
      </c>
      <c r="C713" s="1">
        <f>VLOOKUP(B713,Table1[[#All],[Store ID ]:[Store_Sales]],5,FALSE)</f>
        <v>79410</v>
      </c>
      <c r="D713" s="2">
        <f>VLOOKUP(B713,Table1[[#All],[Store ID ]:[Daily_Customer_Count]],4,FALSE)</f>
        <v>390</v>
      </c>
    </row>
    <row r="714" spans="1:4" x14ac:dyDescent="0.25">
      <c r="A714" s="60">
        <v>1152</v>
      </c>
      <c r="B714">
        <f>INDEX(Table1[[Store ID ]],MATCH('Trends and Patterns (&lt; Large)'!A714,Table1[Store_Area],0))</f>
        <v>72</v>
      </c>
      <c r="C714" s="1">
        <f>VLOOKUP(B714,Table1[[#All],[Store ID ]:[Store_Sales]],5,FALSE)</f>
        <v>33580</v>
      </c>
      <c r="D714" s="2">
        <f>VLOOKUP(B714,Table1[[#All],[Store ID ]:[Daily_Customer_Count]],4,FALSE)</f>
        <v>530</v>
      </c>
    </row>
    <row r="715" spans="1:4" x14ac:dyDescent="0.25">
      <c r="A715" s="60">
        <v>1458</v>
      </c>
      <c r="B715">
        <f>INDEX(Table1[[Store ID ]],MATCH('Trends and Patterns (&lt; Large)'!A715,Table1[Store_Area],0))</f>
        <v>22</v>
      </c>
      <c r="C715" s="1">
        <f>VLOOKUP(B715,Table1[[#All],[Store ID ]:[Store_Sales]],5,FALSE)</f>
        <v>68890</v>
      </c>
      <c r="D715" s="2">
        <f>VLOOKUP(B715,Table1[[#All],[Store ID ]:[Daily_Customer_Count]],4,FALSE)</f>
        <v>690</v>
      </c>
    </row>
    <row r="716" spans="1:4" x14ac:dyDescent="0.25">
      <c r="A716" s="60">
        <v>1249</v>
      </c>
      <c r="B716">
        <f>INDEX(Table1[[Store ID ]],MATCH('Trends and Patterns (&lt; Large)'!A716,Table1[Store_Area],0))</f>
        <v>434</v>
      </c>
      <c r="C716" s="1">
        <f>VLOOKUP(B716,Table1[[#All],[Store ID ]:[Store_Sales]],5,FALSE)</f>
        <v>61970</v>
      </c>
      <c r="D716" s="2">
        <f>VLOOKUP(B716,Table1[[#All],[Store ID ]:[Daily_Customer_Count]],4,FALSE)</f>
        <v>950</v>
      </c>
    </row>
    <row r="717" spans="1:4" x14ac:dyDescent="0.25">
      <c r="A717" s="60">
        <v>1591</v>
      </c>
      <c r="B717">
        <f>INDEX(Table1[[Store ID ]],MATCH('Trends and Patterns (&lt; Large)'!A717,Table1[Store_Area],0))</f>
        <v>678</v>
      </c>
      <c r="C717" s="1">
        <f>VLOOKUP(B717,Table1[[#All],[Store ID ]:[Store_Sales]],5,FALSE)</f>
        <v>78130</v>
      </c>
      <c r="D717" s="2">
        <f>VLOOKUP(B717,Table1[[#All],[Store ID ]:[Daily_Customer_Count]],4,FALSE)</f>
        <v>780</v>
      </c>
    </row>
    <row r="718" spans="1:4" x14ac:dyDescent="0.25">
      <c r="A718" s="60">
        <v>1180</v>
      </c>
      <c r="B718">
        <f>INDEX(Table1[[Store ID ]],MATCH('Trends and Patterns (&lt; Large)'!A718,Table1[Store_Area],0))</f>
        <v>297</v>
      </c>
      <c r="C718" s="1">
        <f>VLOOKUP(B718,Table1[[#All],[Store ID ]:[Store_Sales]],5,FALSE)</f>
        <v>37330</v>
      </c>
      <c r="D718" s="2">
        <f>VLOOKUP(B718,Table1[[#All],[Store ID ]:[Daily_Customer_Count]],4,FALSE)</f>
        <v>690</v>
      </c>
    </row>
    <row r="719" spans="1:4" x14ac:dyDescent="0.25">
      <c r="A719" s="60">
        <v>780</v>
      </c>
      <c r="B719">
        <f>INDEX(Table1[[Store ID ]],MATCH('Trends and Patterns (&lt; Large)'!A719,Table1[Store_Area],0))</f>
        <v>866</v>
      </c>
      <c r="C719" s="1">
        <f>VLOOKUP(B719,Table1[[#All],[Store ID ]:[Store_Sales]],5,FALSE)</f>
        <v>25600</v>
      </c>
      <c r="D719" s="2">
        <f>VLOOKUP(B719,Table1[[#All],[Store ID ]:[Daily_Customer_Count]],4,FALSE)</f>
        <v>790</v>
      </c>
    </row>
    <row r="720" spans="1:4" x14ac:dyDescent="0.25">
      <c r="A720" s="60">
        <v>1565</v>
      </c>
      <c r="B720">
        <f>INDEX(Table1[[Store ID ]],MATCH('Trends and Patterns (&lt; Large)'!A720,Table1[Store_Area],0))</f>
        <v>52</v>
      </c>
      <c r="C720" s="1">
        <f>VLOOKUP(B720,Table1[[#All],[Store ID ]:[Store_Sales]],5,FALSE)</f>
        <v>57830</v>
      </c>
      <c r="D720" s="2">
        <f>VLOOKUP(B720,Table1[[#All],[Store ID ]:[Daily_Customer_Count]],4,FALSE)</f>
        <v>1300</v>
      </c>
    </row>
    <row r="721" spans="1:4" x14ac:dyDescent="0.25">
      <c r="A721" s="60">
        <v>1648</v>
      </c>
      <c r="B721">
        <f>INDEX(Table1[[Store ID ]],MATCH('Trends and Patterns (&lt; Large)'!A721,Table1[Store_Area],0))</f>
        <v>257</v>
      </c>
      <c r="C721" s="1">
        <f>VLOOKUP(B721,Table1[[#All],[Store ID ]:[Store_Sales]],5,FALSE)</f>
        <v>82930</v>
      </c>
      <c r="D721" s="2">
        <f>VLOOKUP(B721,Table1[[#All],[Store ID ]:[Daily_Customer_Count]],4,FALSE)</f>
        <v>910</v>
      </c>
    </row>
    <row r="722" spans="1:4" x14ac:dyDescent="0.25">
      <c r="A722" s="60">
        <v>1439</v>
      </c>
      <c r="B722">
        <f>INDEX(Table1[[Store ID ]],MATCH('Trends and Patterns (&lt; Large)'!A722,Table1[Store_Area],0))</f>
        <v>31</v>
      </c>
      <c r="C722" s="1">
        <f>VLOOKUP(B722,Table1[[#All],[Store ID ]:[Store_Sales]],5,FALSE)</f>
        <v>80140</v>
      </c>
      <c r="D722" s="2">
        <f>VLOOKUP(B722,Table1[[#All],[Store ID ]:[Daily_Customer_Count]],4,FALSE)</f>
        <v>990</v>
      </c>
    </row>
    <row r="723" spans="1:4" x14ac:dyDescent="0.25">
      <c r="A723" s="60">
        <v>1487</v>
      </c>
      <c r="B723">
        <f>INDEX(Table1[[Store ID ]],MATCH('Trends and Patterns (&lt; Large)'!A723,Table1[Store_Area],0))</f>
        <v>388</v>
      </c>
      <c r="C723" s="1">
        <f>VLOOKUP(B723,Table1[[#All],[Store ID ]:[Store_Sales]],5,FALSE)</f>
        <v>51130</v>
      </c>
      <c r="D723" s="2">
        <f>VLOOKUP(B723,Table1[[#All],[Store ID ]:[Daily_Customer_Count]],4,FALSE)</f>
        <v>890</v>
      </c>
    </row>
    <row r="724" spans="1:4" x14ac:dyDescent="0.25">
      <c r="A724" s="60">
        <v>1690</v>
      </c>
      <c r="B724">
        <f>INDEX(Table1[[Store ID ]],MATCH('Trends and Patterns (&lt; Large)'!A724,Table1[Store_Area],0))</f>
        <v>606</v>
      </c>
      <c r="C724" s="1">
        <f>VLOOKUP(B724,Table1[[#All],[Store ID ]:[Store_Sales]],5,FALSE)</f>
        <v>51420</v>
      </c>
      <c r="D724" s="2">
        <f>VLOOKUP(B724,Table1[[#All],[Store ID ]:[Daily_Customer_Count]],4,FALSE)</f>
        <v>910</v>
      </c>
    </row>
    <row r="725" spans="1:4" x14ac:dyDescent="0.25">
      <c r="A725" s="60">
        <v>1209</v>
      </c>
      <c r="B725">
        <f>INDEX(Table1[[Store ID ]],MATCH('Trends and Patterns (&lt; Large)'!A725,Table1[Store_Area],0))</f>
        <v>395</v>
      </c>
      <c r="C725" s="1">
        <f>VLOOKUP(B725,Table1[[#All],[Store ID ]:[Store_Sales]],5,FALSE)</f>
        <v>36740</v>
      </c>
      <c r="D725" s="2">
        <f>VLOOKUP(B725,Table1[[#All],[Store ID ]:[Daily_Customer_Count]],4,FALSE)</f>
        <v>600</v>
      </c>
    </row>
    <row r="726" spans="1:4" x14ac:dyDescent="0.25">
      <c r="A726" s="60">
        <v>1691</v>
      </c>
      <c r="B726">
        <f>INDEX(Table1[[Store ID ]],MATCH('Trends and Patterns (&lt; Large)'!A726,Table1[Store_Area],0))</f>
        <v>380</v>
      </c>
      <c r="C726" s="1">
        <f>VLOOKUP(B726,Table1[[#All],[Store ID ]:[Store_Sales]],5,FALSE)</f>
        <v>60530</v>
      </c>
      <c r="D726" s="2">
        <f>VLOOKUP(B726,Table1[[#All],[Store ID ]:[Daily_Customer_Count]],4,FALSE)</f>
        <v>700</v>
      </c>
    </row>
    <row r="727" spans="1:4" x14ac:dyDescent="0.25">
      <c r="A727" s="60">
        <v>1259</v>
      </c>
      <c r="B727">
        <f>INDEX(Table1[[Store ID ]],MATCH('Trends and Patterns (&lt; Large)'!A727,Table1[Store_Area],0))</f>
        <v>877</v>
      </c>
      <c r="C727" s="1">
        <f>VLOOKUP(B727,Table1[[#All],[Store ID ]:[Store_Sales]],5,FALSE)</f>
        <v>88270</v>
      </c>
      <c r="D727" s="2">
        <f>VLOOKUP(B727,Table1[[#All],[Store ID ]:[Daily_Customer_Count]],4,FALSE)</f>
        <v>100</v>
      </c>
    </row>
    <row r="728" spans="1:4" x14ac:dyDescent="0.25">
      <c r="A728" s="60">
        <v>1205</v>
      </c>
      <c r="B728">
        <f>INDEX(Table1[[Store ID ]],MATCH('Trends and Patterns (&lt; Large)'!A728,Table1[Store_Area],0))</f>
        <v>879</v>
      </c>
      <c r="C728" s="1">
        <f>VLOOKUP(B728,Table1[[#All],[Store ID ]:[Store_Sales]],5,FALSE)</f>
        <v>61210</v>
      </c>
      <c r="D728" s="2">
        <f>VLOOKUP(B728,Table1[[#All],[Store ID ]:[Daily_Customer_Count]],4,FALSE)</f>
        <v>1210</v>
      </c>
    </row>
    <row r="729" spans="1:4" x14ac:dyDescent="0.25">
      <c r="A729" s="60">
        <v>1263</v>
      </c>
      <c r="B729">
        <f>INDEX(Table1[[Store ID ]],MATCH('Trends and Patterns (&lt; Large)'!A729,Table1[Store_Area],0))</f>
        <v>881</v>
      </c>
      <c r="C729" s="1">
        <f>VLOOKUP(B729,Table1[[#All],[Store ID ]:[Store_Sales]],5,FALSE)</f>
        <v>70980</v>
      </c>
      <c r="D729" s="2">
        <f>VLOOKUP(B729,Table1[[#All],[Store ID ]:[Daily_Customer_Count]],4,FALSE)</f>
        <v>780</v>
      </c>
    </row>
    <row r="730" spans="1:4" x14ac:dyDescent="0.25">
      <c r="A730" s="60">
        <v>1344</v>
      </c>
      <c r="B730">
        <f>INDEX(Table1[[Store ID ]],MATCH('Trends and Patterns (&lt; Large)'!A730,Table1[Store_Area],0))</f>
        <v>610</v>
      </c>
      <c r="C730" s="1">
        <f>VLOOKUP(B730,Table1[[#All],[Store ID ]:[Store_Sales]],5,FALSE)</f>
        <v>35980</v>
      </c>
      <c r="D730" s="2">
        <f>VLOOKUP(B730,Table1[[#All],[Store ID ]:[Daily_Customer_Count]],4,FALSE)</f>
        <v>730</v>
      </c>
    </row>
    <row r="731" spans="1:4" x14ac:dyDescent="0.25">
      <c r="A731" s="60">
        <v>1357</v>
      </c>
      <c r="B731">
        <f>INDEX(Table1[[Store ID ]],MATCH('Trends and Patterns (&lt; Large)'!A731,Table1[Store_Area],0))</f>
        <v>884</v>
      </c>
      <c r="C731" s="1">
        <f>VLOOKUP(B731,Table1[[#All],[Store ID ]:[Store_Sales]],5,FALSE)</f>
        <v>52160</v>
      </c>
      <c r="D731" s="2">
        <f>VLOOKUP(B731,Table1[[#All],[Store ID ]:[Daily_Customer_Count]],4,FALSE)</f>
        <v>1140</v>
      </c>
    </row>
    <row r="732" spans="1:4" x14ac:dyDescent="0.25">
      <c r="A732" s="60">
        <v>1396</v>
      </c>
      <c r="B732">
        <f>INDEX(Table1[[Store ID ]],MATCH('Trends and Patterns (&lt; Large)'!A732,Table1[Store_Area],0))</f>
        <v>133</v>
      </c>
      <c r="C732" s="1">
        <f>VLOOKUP(B732,Table1[[#All],[Store ID ]:[Store_Sales]],5,FALSE)</f>
        <v>50070</v>
      </c>
      <c r="D732" s="2">
        <f>VLOOKUP(B732,Table1[[#All],[Store ID ]:[Daily_Customer_Count]],4,FALSE)</f>
        <v>1170</v>
      </c>
    </row>
    <row r="733" spans="1:4" x14ac:dyDescent="0.25">
      <c r="A733" s="60">
        <v>1118</v>
      </c>
      <c r="B733">
        <f>INDEX(Table1[[Store ID ]],MATCH('Trends and Patterns (&lt; Large)'!A733,Table1[Store_Area],0))</f>
        <v>721</v>
      </c>
      <c r="C733" s="1">
        <f>VLOOKUP(B733,Table1[[#All],[Store ID ]:[Store_Sales]],5,FALSE)</f>
        <v>40450</v>
      </c>
      <c r="D733" s="2">
        <f>VLOOKUP(B733,Table1[[#All],[Store ID ]:[Daily_Customer_Count]],4,FALSE)</f>
        <v>1040</v>
      </c>
    </row>
    <row r="734" spans="1:4" x14ac:dyDescent="0.25">
      <c r="A734" s="60">
        <v>1655</v>
      </c>
      <c r="B734">
        <f>INDEX(Table1[[Store ID ]],MATCH('Trends and Patterns (&lt; Large)'!A734,Table1[Store_Area],0))</f>
        <v>699</v>
      </c>
      <c r="C734" s="1">
        <f>VLOOKUP(B734,Table1[[#All],[Store ID ]:[Store_Sales]],5,FALSE)</f>
        <v>47350</v>
      </c>
      <c r="D734" s="2">
        <f>VLOOKUP(B734,Table1[[#All],[Store ID ]:[Daily_Customer_Count]],4,FALSE)</f>
        <v>800</v>
      </c>
    </row>
    <row r="735" spans="1:4" x14ac:dyDescent="0.25">
      <c r="A735" s="60">
        <v>1156</v>
      </c>
      <c r="B735">
        <f>INDEX(Table1[[Store ID ]],MATCH('Trends and Patterns (&lt; Large)'!A735,Table1[Store_Area],0))</f>
        <v>888</v>
      </c>
      <c r="C735" s="1">
        <f>VLOOKUP(B735,Table1[[#All],[Store ID ]:[Store_Sales]],5,FALSE)</f>
        <v>92370</v>
      </c>
      <c r="D735" s="2">
        <f>VLOOKUP(B735,Table1[[#All],[Store ID ]:[Daily_Customer_Count]],4,FALSE)</f>
        <v>140</v>
      </c>
    </row>
    <row r="736" spans="1:4" x14ac:dyDescent="0.25">
      <c r="A736" s="60">
        <v>1451</v>
      </c>
      <c r="B736">
        <f>INDEX(Table1[[Store ID ]],MATCH('Trends and Patterns (&lt; Large)'!A736,Table1[Store_Area],0))</f>
        <v>4</v>
      </c>
      <c r="C736" s="1">
        <f>VLOOKUP(B736,Table1[[#All],[Store ID ]:[Store_Sales]],5,FALSE)</f>
        <v>53730</v>
      </c>
      <c r="D736" s="2">
        <f>VLOOKUP(B736,Table1[[#All],[Store ID ]:[Daily_Customer_Count]],4,FALSE)</f>
        <v>620</v>
      </c>
    </row>
    <row r="737" spans="1:4" x14ac:dyDescent="0.25">
      <c r="A737" s="60">
        <v>1539</v>
      </c>
      <c r="B737">
        <f>INDEX(Table1[[Store ID ]],MATCH('Trends and Patterns (&lt; Large)'!A737,Table1[Store_Area],0))</f>
        <v>75</v>
      </c>
      <c r="C737" s="1">
        <f>VLOOKUP(B737,Table1[[#All],[Store ID ]:[Store_Sales]],5,FALSE)</f>
        <v>84840</v>
      </c>
      <c r="D737" s="2">
        <f>VLOOKUP(B737,Table1[[#All],[Store ID ]:[Daily_Customer_Count]],4,FALSE)</f>
        <v>650</v>
      </c>
    </row>
    <row r="738" spans="1:4" x14ac:dyDescent="0.25">
      <c r="A738" s="60">
        <v>1549</v>
      </c>
      <c r="B738">
        <f>INDEX(Table1[[Store ID ]],MATCH('Trends and Patterns (&lt; Large)'!A738,Table1[Store_Area],0))</f>
        <v>782</v>
      </c>
      <c r="C738" s="1">
        <f>VLOOKUP(B738,Table1[[#All],[Store ID ]:[Store_Sales]],5,FALSE)</f>
        <v>74080</v>
      </c>
      <c r="D738" s="2">
        <f>VLOOKUP(B738,Table1[[#All],[Store ID ]:[Daily_Customer_Count]],4,FALSE)</f>
        <v>740</v>
      </c>
    </row>
    <row r="739" spans="1:4" x14ac:dyDescent="0.25">
      <c r="A739" s="60">
        <v>1582</v>
      </c>
      <c r="B739">
        <f>INDEX(Table1[[Store ID ]],MATCH('Trends and Patterns (&lt; Large)'!A739,Table1[Store_Area],0))</f>
        <v>718</v>
      </c>
      <c r="C739" s="1">
        <f>VLOOKUP(B739,Table1[[#All],[Store ID ]:[Store_Sales]],5,FALSE)</f>
        <v>41800</v>
      </c>
      <c r="D739" s="2">
        <f>VLOOKUP(B739,Table1[[#All],[Store ID ]:[Daily_Customer_Count]],4,FALSE)</f>
        <v>1100</v>
      </c>
    </row>
    <row r="740" spans="1:4" x14ac:dyDescent="0.25">
      <c r="A740" s="60">
        <v>1387</v>
      </c>
      <c r="B740">
        <f>INDEX(Table1[[Store ID ]],MATCH('Trends and Patterns (&lt; Large)'!A740,Table1[Store_Area],0))</f>
        <v>893</v>
      </c>
      <c r="C740" s="1">
        <f>VLOOKUP(B740,Table1[[#All],[Store ID ]:[Store_Sales]],5,FALSE)</f>
        <v>82080</v>
      </c>
      <c r="D740" s="2">
        <f>VLOOKUP(B740,Table1[[#All],[Store ID ]:[Daily_Customer_Count]],4,FALSE)</f>
        <v>850</v>
      </c>
    </row>
    <row r="741" spans="1:4" x14ac:dyDescent="0.25">
      <c r="A741" s="60">
        <v>1200</v>
      </c>
      <c r="B741">
        <f>INDEX(Table1[[Store ID ]],MATCH('Trends and Patterns (&lt; Large)'!A741,Table1[Store_Area],0))</f>
        <v>803</v>
      </c>
      <c r="C741" s="1">
        <f>VLOOKUP(B741,Table1[[#All],[Store ID ]:[Store_Sales]],5,FALSE)</f>
        <v>44320</v>
      </c>
      <c r="D741" s="2">
        <f>VLOOKUP(B741,Table1[[#All],[Store ID ]:[Daily_Customer_Count]],4,FALSE)</f>
        <v>880</v>
      </c>
    </row>
    <row r="742" spans="1:4" x14ac:dyDescent="0.25">
      <c r="A742" s="60">
        <v>1299</v>
      </c>
      <c r="B742">
        <f>INDEX(Table1[[Store ID ]],MATCH('Trends and Patterns (&lt; Large)'!A742,Table1[Store_Area],0))</f>
        <v>644</v>
      </c>
      <c r="C742" s="1">
        <f>VLOOKUP(B742,Table1[[#All],[Store ID ]:[Store_Sales]],5,FALSE)</f>
        <v>56850</v>
      </c>
      <c r="D742" s="2">
        <f>VLOOKUP(B742,Table1[[#All],[Store ID ]:[Daily_Customer_Count]],4,FALSE)</f>
        <v>1020</v>
      </c>
    </row>
    <row r="743" spans="1:4" x14ac:dyDescent="0.25">
      <c r="A743" s="60">
        <v>1174</v>
      </c>
      <c r="B743">
        <f>INDEX(Table1[[Store ID ]],MATCH('Trends and Patterns (&lt; Large)'!A743,Table1[Store_Area],0))</f>
        <v>38</v>
      </c>
      <c r="C743" s="1">
        <f>VLOOKUP(B743,Table1[[#All],[Store ID ]:[Store_Sales]],5,FALSE)</f>
        <v>62870</v>
      </c>
      <c r="D743" s="2">
        <f>VLOOKUP(B743,Table1[[#All],[Store ID ]:[Daily_Customer_Count]],4,FALSE)</f>
        <v>1080</v>
      </c>
    </row>
    <row r="744" spans="1:4" x14ac:dyDescent="0.25">
      <c r="A744" s="60"/>
    </row>
    <row r="745" spans="1:4" x14ac:dyDescent="0.25">
      <c r="A745" s="60"/>
    </row>
    <row r="746" spans="1:4" x14ac:dyDescent="0.25">
      <c r="A746" s="60"/>
    </row>
    <row r="747" spans="1:4" x14ac:dyDescent="0.25">
      <c r="A747" s="60"/>
    </row>
    <row r="748" spans="1:4" x14ac:dyDescent="0.25">
      <c r="A748" s="60"/>
    </row>
    <row r="749" spans="1:4" x14ac:dyDescent="0.25">
      <c r="A749" s="60"/>
    </row>
    <row r="750" spans="1:4" x14ac:dyDescent="0.25">
      <c r="A750" s="60"/>
    </row>
    <row r="751" spans="1:4" x14ac:dyDescent="0.25">
      <c r="A751" s="60"/>
    </row>
    <row r="752" spans="1:4" x14ac:dyDescent="0.25">
      <c r="A752" s="60"/>
    </row>
    <row r="753" spans="1:1" x14ac:dyDescent="0.25">
      <c r="A753" s="60"/>
    </row>
    <row r="754" spans="1:1" x14ac:dyDescent="0.25">
      <c r="A754" s="60"/>
    </row>
    <row r="755" spans="1:1" x14ac:dyDescent="0.25">
      <c r="A755" s="60"/>
    </row>
    <row r="756" spans="1:1" x14ac:dyDescent="0.25">
      <c r="A756" s="60"/>
    </row>
    <row r="757" spans="1:1" x14ac:dyDescent="0.25">
      <c r="A757" s="60"/>
    </row>
    <row r="758" spans="1:1" x14ac:dyDescent="0.25">
      <c r="A758" s="60"/>
    </row>
    <row r="759" spans="1:1" x14ac:dyDescent="0.25">
      <c r="A759" s="60"/>
    </row>
    <row r="760" spans="1:1" x14ac:dyDescent="0.25">
      <c r="A760" s="60"/>
    </row>
    <row r="761" spans="1:1" x14ac:dyDescent="0.25">
      <c r="A761" s="60"/>
    </row>
    <row r="762" spans="1:1" x14ac:dyDescent="0.25">
      <c r="A762" s="60"/>
    </row>
    <row r="763" spans="1:1" x14ac:dyDescent="0.25">
      <c r="A763" s="60"/>
    </row>
    <row r="764" spans="1:1" x14ac:dyDescent="0.25">
      <c r="A764" s="60"/>
    </row>
    <row r="765" spans="1:1" x14ac:dyDescent="0.25">
      <c r="A765" s="60"/>
    </row>
    <row r="766" spans="1:1" x14ac:dyDescent="0.25">
      <c r="A766" s="60"/>
    </row>
    <row r="767" spans="1:1" x14ac:dyDescent="0.25">
      <c r="A767" s="60"/>
    </row>
    <row r="768" spans="1:1" x14ac:dyDescent="0.25">
      <c r="A768" s="60"/>
    </row>
    <row r="769" spans="1:1" x14ac:dyDescent="0.25">
      <c r="A769" s="60"/>
    </row>
    <row r="770" spans="1:1" x14ac:dyDescent="0.25">
      <c r="A770" s="60"/>
    </row>
    <row r="771" spans="1:1" x14ac:dyDescent="0.25">
      <c r="A771" s="60"/>
    </row>
    <row r="772" spans="1:1" x14ac:dyDescent="0.25">
      <c r="A772" s="60"/>
    </row>
    <row r="773" spans="1:1" x14ac:dyDescent="0.25">
      <c r="A773" s="60"/>
    </row>
    <row r="774" spans="1:1" x14ac:dyDescent="0.25">
      <c r="A774" s="60"/>
    </row>
    <row r="775" spans="1:1" x14ac:dyDescent="0.25">
      <c r="A775" s="60"/>
    </row>
    <row r="776" spans="1:1" x14ac:dyDescent="0.25">
      <c r="A776" s="60"/>
    </row>
    <row r="777" spans="1:1" x14ac:dyDescent="0.25">
      <c r="A777" s="60"/>
    </row>
    <row r="778" spans="1:1" x14ac:dyDescent="0.25">
      <c r="A778" s="60"/>
    </row>
    <row r="779" spans="1:1" x14ac:dyDescent="0.25">
      <c r="A779" s="60"/>
    </row>
    <row r="780" spans="1:1" x14ac:dyDescent="0.25">
      <c r="A780" s="60"/>
    </row>
    <row r="781" spans="1:1" x14ac:dyDescent="0.25">
      <c r="A781" s="60"/>
    </row>
    <row r="782" spans="1:1" x14ac:dyDescent="0.25">
      <c r="A782" s="60"/>
    </row>
    <row r="783" spans="1:1" x14ac:dyDescent="0.25">
      <c r="A783" s="60"/>
    </row>
    <row r="784" spans="1:1" x14ac:dyDescent="0.25">
      <c r="A784" s="60"/>
    </row>
    <row r="785" spans="1:1" x14ac:dyDescent="0.25">
      <c r="A785" s="60"/>
    </row>
    <row r="786" spans="1:1" x14ac:dyDescent="0.25">
      <c r="A786" s="60"/>
    </row>
    <row r="787" spans="1:1" x14ac:dyDescent="0.25">
      <c r="A787" s="60"/>
    </row>
    <row r="788" spans="1:1" x14ac:dyDescent="0.25">
      <c r="A788" s="60"/>
    </row>
    <row r="789" spans="1:1" x14ac:dyDescent="0.25">
      <c r="A789" s="60"/>
    </row>
    <row r="790" spans="1:1" x14ac:dyDescent="0.25">
      <c r="A790" s="60"/>
    </row>
    <row r="791" spans="1:1" x14ac:dyDescent="0.25">
      <c r="A791" s="60"/>
    </row>
    <row r="792" spans="1:1" x14ac:dyDescent="0.25">
      <c r="A792" s="60"/>
    </row>
    <row r="793" spans="1:1" x14ac:dyDescent="0.25">
      <c r="A793" s="60"/>
    </row>
    <row r="794" spans="1:1" x14ac:dyDescent="0.25">
      <c r="A794" s="60"/>
    </row>
    <row r="795" spans="1:1" x14ac:dyDescent="0.25">
      <c r="A795" s="60"/>
    </row>
    <row r="796" spans="1:1" x14ac:dyDescent="0.25">
      <c r="A796" s="60"/>
    </row>
    <row r="797" spans="1:1" x14ac:dyDescent="0.25">
      <c r="A797" s="60"/>
    </row>
    <row r="798" spans="1:1" x14ac:dyDescent="0.25">
      <c r="A798" s="60"/>
    </row>
    <row r="799" spans="1:1" x14ac:dyDescent="0.25">
      <c r="A799" s="60"/>
    </row>
    <row r="800" spans="1:1" x14ac:dyDescent="0.25">
      <c r="A800" s="60"/>
    </row>
    <row r="801" spans="1:1" x14ac:dyDescent="0.25">
      <c r="A801" s="60"/>
    </row>
    <row r="802" spans="1:1" x14ac:dyDescent="0.25">
      <c r="A802" s="60"/>
    </row>
    <row r="803" spans="1:1" x14ac:dyDescent="0.25">
      <c r="A803" s="60"/>
    </row>
    <row r="804" spans="1:1" x14ac:dyDescent="0.25">
      <c r="A804" s="60"/>
    </row>
    <row r="805" spans="1:1" x14ac:dyDescent="0.25">
      <c r="A805" s="60"/>
    </row>
    <row r="806" spans="1:1" x14ac:dyDescent="0.25">
      <c r="A806" s="60"/>
    </row>
    <row r="807" spans="1:1" x14ac:dyDescent="0.25">
      <c r="A807" s="60"/>
    </row>
    <row r="808" spans="1:1" x14ac:dyDescent="0.25">
      <c r="A808" s="60"/>
    </row>
    <row r="809" spans="1:1" x14ac:dyDescent="0.25">
      <c r="A809" s="60"/>
    </row>
    <row r="810" spans="1:1" x14ac:dyDescent="0.25">
      <c r="A810" s="60"/>
    </row>
    <row r="811" spans="1:1" x14ac:dyDescent="0.25">
      <c r="A811" s="60"/>
    </row>
    <row r="812" spans="1:1" x14ac:dyDescent="0.25">
      <c r="A812" s="60"/>
    </row>
    <row r="813" spans="1:1" x14ac:dyDescent="0.25">
      <c r="A813" s="60"/>
    </row>
    <row r="814" spans="1:1" x14ac:dyDescent="0.25">
      <c r="A814" s="60"/>
    </row>
    <row r="815" spans="1:1" x14ac:dyDescent="0.25">
      <c r="A815" s="60"/>
    </row>
    <row r="816" spans="1:1" x14ac:dyDescent="0.25">
      <c r="A816" s="60"/>
    </row>
    <row r="817" spans="1:1" x14ac:dyDescent="0.25">
      <c r="A817" s="60"/>
    </row>
    <row r="818" spans="1:1" x14ac:dyDescent="0.25">
      <c r="A818" s="60"/>
    </row>
    <row r="819" spans="1:1" x14ac:dyDescent="0.25">
      <c r="A819" s="60"/>
    </row>
    <row r="820" spans="1:1" x14ac:dyDescent="0.25">
      <c r="A820" s="60"/>
    </row>
    <row r="821" spans="1:1" x14ac:dyDescent="0.25">
      <c r="A821" s="60"/>
    </row>
    <row r="822" spans="1:1" x14ac:dyDescent="0.25">
      <c r="A822" s="60"/>
    </row>
    <row r="823" spans="1:1" x14ac:dyDescent="0.25">
      <c r="A823" s="60"/>
    </row>
    <row r="824" spans="1:1" x14ac:dyDescent="0.25">
      <c r="A824" s="60"/>
    </row>
    <row r="825" spans="1:1" x14ac:dyDescent="0.25">
      <c r="A825" s="60"/>
    </row>
    <row r="826" spans="1:1" x14ac:dyDescent="0.25">
      <c r="A826" s="60"/>
    </row>
    <row r="827" spans="1:1" x14ac:dyDescent="0.25">
      <c r="A827" s="60"/>
    </row>
    <row r="828" spans="1:1" x14ac:dyDescent="0.25">
      <c r="A828" s="60"/>
    </row>
    <row r="829" spans="1:1" x14ac:dyDescent="0.25">
      <c r="A829" s="60"/>
    </row>
    <row r="830" spans="1:1" x14ac:dyDescent="0.25">
      <c r="A830" s="60"/>
    </row>
    <row r="831" spans="1:1" x14ac:dyDescent="0.25">
      <c r="A831" s="60"/>
    </row>
    <row r="832" spans="1:1" x14ac:dyDescent="0.25">
      <c r="A832" s="60"/>
    </row>
    <row r="833" spans="1:1" x14ac:dyDescent="0.25">
      <c r="A833" s="60"/>
    </row>
    <row r="834" spans="1:1" x14ac:dyDescent="0.25">
      <c r="A834" s="60"/>
    </row>
    <row r="835" spans="1:1" x14ac:dyDescent="0.25">
      <c r="A835" s="60"/>
    </row>
    <row r="836" spans="1:1" x14ac:dyDescent="0.25">
      <c r="A836" s="60"/>
    </row>
    <row r="837" spans="1:1" x14ac:dyDescent="0.25">
      <c r="A837" s="60"/>
    </row>
    <row r="838" spans="1:1" x14ac:dyDescent="0.25">
      <c r="A838" s="60"/>
    </row>
    <row r="839" spans="1:1" x14ac:dyDescent="0.25">
      <c r="A839" s="60"/>
    </row>
    <row r="840" spans="1:1" x14ac:dyDescent="0.25">
      <c r="A840" s="60"/>
    </row>
    <row r="841" spans="1:1" x14ac:dyDescent="0.25">
      <c r="A841" s="60"/>
    </row>
    <row r="842" spans="1:1" x14ac:dyDescent="0.25">
      <c r="A842" s="60"/>
    </row>
    <row r="843" spans="1:1" x14ac:dyDescent="0.25">
      <c r="A843" s="60"/>
    </row>
    <row r="844" spans="1:1" x14ac:dyDescent="0.25">
      <c r="A844" s="60"/>
    </row>
    <row r="845" spans="1:1" x14ac:dyDescent="0.25">
      <c r="A845" s="60"/>
    </row>
    <row r="846" spans="1:1" x14ac:dyDescent="0.25">
      <c r="A846" s="60"/>
    </row>
    <row r="847" spans="1:1" x14ac:dyDescent="0.25">
      <c r="A847" s="60"/>
    </row>
    <row r="848" spans="1:1" x14ac:dyDescent="0.25">
      <c r="A848" s="60"/>
    </row>
    <row r="849" spans="1:1" x14ac:dyDescent="0.25">
      <c r="A849" s="60"/>
    </row>
    <row r="850" spans="1:1" x14ac:dyDescent="0.25">
      <c r="A850" s="60"/>
    </row>
    <row r="851" spans="1:1" x14ac:dyDescent="0.25">
      <c r="A851" s="60"/>
    </row>
    <row r="852" spans="1:1" x14ac:dyDescent="0.25">
      <c r="A852" s="60"/>
    </row>
    <row r="853" spans="1:1" x14ac:dyDescent="0.25">
      <c r="A853" s="60"/>
    </row>
    <row r="854" spans="1:1" x14ac:dyDescent="0.25">
      <c r="A854" s="60"/>
    </row>
    <row r="855" spans="1:1" x14ac:dyDescent="0.25">
      <c r="A855" s="60"/>
    </row>
    <row r="856" spans="1:1" x14ac:dyDescent="0.25">
      <c r="A856" s="60"/>
    </row>
    <row r="857" spans="1:1" x14ac:dyDescent="0.25">
      <c r="A857" s="60"/>
    </row>
    <row r="858" spans="1:1" x14ac:dyDescent="0.25">
      <c r="A858" s="60"/>
    </row>
    <row r="859" spans="1:1" x14ac:dyDescent="0.25">
      <c r="A859" s="60"/>
    </row>
    <row r="860" spans="1:1" x14ac:dyDescent="0.25">
      <c r="A860" s="60"/>
    </row>
    <row r="861" spans="1:1" x14ac:dyDescent="0.25">
      <c r="A861" s="60"/>
    </row>
    <row r="862" spans="1:1" x14ac:dyDescent="0.25">
      <c r="A862" s="60"/>
    </row>
    <row r="863" spans="1:1" x14ac:dyDescent="0.25">
      <c r="A863" s="60"/>
    </row>
    <row r="864" spans="1:1" x14ac:dyDescent="0.25">
      <c r="A864" s="60"/>
    </row>
    <row r="865" spans="1:1" x14ac:dyDescent="0.25">
      <c r="A865" s="60"/>
    </row>
    <row r="866" spans="1:1" x14ac:dyDescent="0.25">
      <c r="A866" s="60"/>
    </row>
    <row r="867" spans="1:1" x14ac:dyDescent="0.25">
      <c r="A867" s="60"/>
    </row>
    <row r="868" spans="1:1" x14ac:dyDescent="0.25">
      <c r="A868" s="60"/>
    </row>
    <row r="869" spans="1:1" x14ac:dyDescent="0.25">
      <c r="A869" s="60"/>
    </row>
    <row r="870" spans="1:1" x14ac:dyDescent="0.25">
      <c r="A870" s="60"/>
    </row>
    <row r="871" spans="1:1" x14ac:dyDescent="0.25">
      <c r="A871" s="60"/>
    </row>
    <row r="872" spans="1:1" x14ac:dyDescent="0.25">
      <c r="A872" s="60"/>
    </row>
    <row r="873" spans="1:1" x14ac:dyDescent="0.25">
      <c r="A873" s="60"/>
    </row>
    <row r="874" spans="1:1" x14ac:dyDescent="0.25">
      <c r="A874" s="60"/>
    </row>
    <row r="875" spans="1:1" x14ac:dyDescent="0.25">
      <c r="A875" s="60"/>
    </row>
    <row r="876" spans="1:1" x14ac:dyDescent="0.25">
      <c r="A876" s="60"/>
    </row>
    <row r="877" spans="1:1" x14ac:dyDescent="0.25">
      <c r="A877" s="60"/>
    </row>
    <row r="878" spans="1:1" x14ac:dyDescent="0.25">
      <c r="A878" s="60"/>
    </row>
    <row r="879" spans="1:1" x14ac:dyDescent="0.25">
      <c r="A879" s="60"/>
    </row>
    <row r="880" spans="1:1" x14ac:dyDescent="0.25">
      <c r="A880" s="60"/>
    </row>
    <row r="881" spans="1:1" x14ac:dyDescent="0.25">
      <c r="A881" s="60"/>
    </row>
    <row r="882" spans="1:1" x14ac:dyDescent="0.25">
      <c r="A882" s="60"/>
    </row>
    <row r="883" spans="1:1" x14ac:dyDescent="0.25">
      <c r="A883" s="60"/>
    </row>
    <row r="884" spans="1:1" x14ac:dyDescent="0.25">
      <c r="A884" s="60"/>
    </row>
    <row r="885" spans="1:1" x14ac:dyDescent="0.25">
      <c r="A885" s="60"/>
    </row>
    <row r="886" spans="1:1" x14ac:dyDescent="0.25">
      <c r="A886" s="60"/>
    </row>
    <row r="887" spans="1:1" x14ac:dyDescent="0.25">
      <c r="A887" s="60"/>
    </row>
    <row r="888" spans="1:1" x14ac:dyDescent="0.25">
      <c r="A888" s="60"/>
    </row>
    <row r="889" spans="1:1" x14ac:dyDescent="0.25">
      <c r="A889" s="60"/>
    </row>
    <row r="890" spans="1:1" x14ac:dyDescent="0.25">
      <c r="A890" s="60"/>
    </row>
    <row r="891" spans="1:1" x14ac:dyDescent="0.25">
      <c r="A891" s="60"/>
    </row>
    <row r="892" spans="1:1" x14ac:dyDescent="0.25">
      <c r="A892" s="60"/>
    </row>
    <row r="893" spans="1:1" x14ac:dyDescent="0.25">
      <c r="A893" s="60"/>
    </row>
    <row r="894" spans="1:1" x14ac:dyDescent="0.25">
      <c r="A894" s="60"/>
    </row>
    <row r="895" spans="1:1" x14ac:dyDescent="0.25">
      <c r="A895" s="60"/>
    </row>
    <row r="896" spans="1:1" x14ac:dyDescent="0.25">
      <c r="A896" s="60"/>
    </row>
    <row r="897" spans="1:1" x14ac:dyDescent="0.25">
      <c r="A897" s="60"/>
    </row>
  </sheetData>
  <sheetProtection sheet="1" objects="1" scenarios="1"/>
  <sortState xmlns:xlrd2="http://schemas.microsoft.com/office/spreadsheetml/2017/richdata2" ref="G30:G42">
    <sortCondition ref="G30"/>
  </sortState>
  <mergeCells count="3">
    <mergeCell ref="F1:H1"/>
    <mergeCell ref="F22:H22"/>
    <mergeCell ref="F46:H4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BCE6E-29B6-4336-9C40-1944CD1E4C8F}">
  <dimension ref="A2:G40"/>
  <sheetViews>
    <sheetView workbookViewId="0">
      <selection activeCell="C38" sqref="C38"/>
    </sheetView>
  </sheetViews>
  <sheetFormatPr defaultRowHeight="15" x14ac:dyDescent="0.25"/>
  <cols>
    <col min="1" max="1" width="13.42578125" bestFit="1" customWidth="1"/>
    <col min="2" max="2" width="18.140625" bestFit="1" customWidth="1"/>
    <col min="3" max="3" width="19.7109375" bestFit="1" customWidth="1"/>
    <col min="4" max="4" width="16.85546875" bestFit="1" customWidth="1"/>
  </cols>
  <sheetData>
    <row r="2" spans="1:7" x14ac:dyDescent="0.25">
      <c r="A2" s="117" t="s">
        <v>60</v>
      </c>
      <c r="B2" s="117"/>
      <c r="C2" s="117"/>
      <c r="E2" s="77"/>
      <c r="F2" s="77"/>
      <c r="G2" s="77"/>
    </row>
    <row r="3" spans="1:7" x14ac:dyDescent="0.25">
      <c r="A3" s="6" t="s">
        <v>48</v>
      </c>
      <c r="B3" t="s">
        <v>49</v>
      </c>
      <c r="C3" t="s">
        <v>58</v>
      </c>
    </row>
    <row r="4" spans="1:7" x14ac:dyDescent="0.25">
      <c r="A4" s="66" t="s">
        <v>50</v>
      </c>
      <c r="B4" s="3">
        <v>3075410</v>
      </c>
      <c r="C4" s="33">
        <v>50</v>
      </c>
    </row>
    <row r="5" spans="1:7" x14ac:dyDescent="0.25">
      <c r="A5" s="66" t="s">
        <v>51</v>
      </c>
      <c r="B5" s="3">
        <v>2103890</v>
      </c>
      <c r="C5" s="33">
        <v>35</v>
      </c>
    </row>
    <row r="6" spans="1:7" x14ac:dyDescent="0.25">
      <c r="A6" s="66" t="s">
        <v>52</v>
      </c>
      <c r="B6" s="3">
        <v>1627840</v>
      </c>
      <c r="C6" s="33">
        <v>27</v>
      </c>
    </row>
    <row r="7" spans="1:7" x14ac:dyDescent="0.25">
      <c r="A7" s="66" t="s">
        <v>53</v>
      </c>
      <c r="B7" s="3">
        <v>1346040</v>
      </c>
      <c r="C7" s="33">
        <v>21</v>
      </c>
    </row>
    <row r="8" spans="1:7" x14ac:dyDescent="0.25">
      <c r="A8" s="66" t="s">
        <v>54</v>
      </c>
      <c r="B8" s="3">
        <v>821110</v>
      </c>
      <c r="C8" s="33">
        <v>13</v>
      </c>
    </row>
    <row r="9" spans="1:7" x14ac:dyDescent="0.25">
      <c r="A9" s="66" t="s">
        <v>55</v>
      </c>
      <c r="B9" s="3">
        <v>345900</v>
      </c>
      <c r="C9" s="33">
        <v>5</v>
      </c>
    </row>
    <row r="10" spans="1:7" x14ac:dyDescent="0.25">
      <c r="A10" s="66" t="s">
        <v>56</v>
      </c>
      <c r="B10" s="3">
        <v>132980</v>
      </c>
      <c r="C10" s="33">
        <v>2</v>
      </c>
    </row>
    <row r="11" spans="1:7" x14ac:dyDescent="0.25">
      <c r="A11" s="66" t="s">
        <v>57</v>
      </c>
      <c r="B11" s="3">
        <v>87410</v>
      </c>
      <c r="C11" s="33">
        <v>1</v>
      </c>
    </row>
    <row r="15" spans="1:7" x14ac:dyDescent="0.25">
      <c r="A15" s="117" t="s">
        <v>90</v>
      </c>
      <c r="B15" s="117"/>
      <c r="C15" s="117"/>
      <c r="E15" s="77"/>
      <c r="F15" s="77"/>
      <c r="G15" s="77"/>
    </row>
    <row r="16" spans="1:7" x14ac:dyDescent="0.25">
      <c r="A16" s="6" t="s">
        <v>48</v>
      </c>
      <c r="B16" t="s">
        <v>49</v>
      </c>
      <c r="C16" t="s">
        <v>58</v>
      </c>
    </row>
    <row r="17" spans="1:4" x14ac:dyDescent="0.25">
      <c r="A17" s="66" t="s">
        <v>63</v>
      </c>
      <c r="B17" s="3">
        <v>68130</v>
      </c>
      <c r="C17" s="33">
        <v>2</v>
      </c>
    </row>
    <row r="18" spans="1:4" x14ac:dyDescent="0.25">
      <c r="A18" s="66" t="s">
        <v>64</v>
      </c>
      <c r="B18" s="3">
        <v>77740</v>
      </c>
      <c r="C18" s="33">
        <v>1</v>
      </c>
    </row>
    <row r="19" spans="1:4" x14ac:dyDescent="0.25">
      <c r="A19" s="66" t="s">
        <v>65</v>
      </c>
      <c r="B19" s="3">
        <v>119910</v>
      </c>
      <c r="C19" s="33">
        <v>2</v>
      </c>
    </row>
    <row r="20" spans="1:4" x14ac:dyDescent="0.25">
      <c r="A20" s="66" t="s">
        <v>66</v>
      </c>
      <c r="B20" s="3">
        <v>570320</v>
      </c>
      <c r="C20" s="33">
        <v>8</v>
      </c>
    </row>
    <row r="21" spans="1:4" x14ac:dyDescent="0.25">
      <c r="A21" s="66" t="s">
        <v>67</v>
      </c>
      <c r="B21" s="3">
        <v>254700</v>
      </c>
      <c r="C21" s="33">
        <v>5</v>
      </c>
    </row>
    <row r="22" spans="1:4" x14ac:dyDescent="0.25">
      <c r="A22" s="66" t="s">
        <v>68</v>
      </c>
      <c r="B22" s="3">
        <v>391200</v>
      </c>
      <c r="C22" s="33">
        <v>8</v>
      </c>
    </row>
    <row r="23" spans="1:4" x14ac:dyDescent="0.25">
      <c r="A23" s="66" t="s">
        <v>69</v>
      </c>
      <c r="B23" s="3">
        <v>233290</v>
      </c>
      <c r="C23" s="33">
        <v>6</v>
      </c>
      <c r="D23" s="2"/>
    </row>
    <row r="24" spans="1:4" x14ac:dyDescent="0.25">
      <c r="A24" s="66" t="s">
        <v>70</v>
      </c>
      <c r="B24" s="3">
        <v>1175150</v>
      </c>
      <c r="C24" s="33">
        <v>20</v>
      </c>
      <c r="D24" s="2"/>
    </row>
    <row r="25" spans="1:4" x14ac:dyDescent="0.25">
      <c r="A25" s="66" t="s">
        <v>71</v>
      </c>
      <c r="B25" s="3">
        <v>916570</v>
      </c>
      <c r="C25" s="33">
        <v>14</v>
      </c>
      <c r="D25" s="2"/>
    </row>
    <row r="26" spans="1:4" x14ac:dyDescent="0.25">
      <c r="A26" s="66" t="s">
        <v>72</v>
      </c>
      <c r="B26" s="3">
        <v>1854960</v>
      </c>
      <c r="C26" s="33">
        <v>34</v>
      </c>
      <c r="D26" s="2"/>
    </row>
    <row r="27" spans="1:4" x14ac:dyDescent="0.25">
      <c r="A27" s="66" t="s">
        <v>73</v>
      </c>
      <c r="B27" s="3">
        <v>2241470</v>
      </c>
      <c r="C27" s="33">
        <v>41</v>
      </c>
      <c r="D27" s="2"/>
    </row>
    <row r="28" spans="1:4" x14ac:dyDescent="0.25">
      <c r="A28" s="66" t="s">
        <v>74</v>
      </c>
      <c r="B28" s="3">
        <v>2222260</v>
      </c>
      <c r="C28" s="33">
        <v>39</v>
      </c>
      <c r="D28" s="2"/>
    </row>
    <row r="29" spans="1:4" x14ac:dyDescent="0.25">
      <c r="A29" s="66" t="s">
        <v>75</v>
      </c>
      <c r="B29" s="3">
        <v>1467710</v>
      </c>
      <c r="C29" s="33">
        <v>23</v>
      </c>
      <c r="D29" s="2"/>
    </row>
    <row r="30" spans="1:4" x14ac:dyDescent="0.25">
      <c r="A30" s="66" t="s">
        <v>76</v>
      </c>
      <c r="B30" s="3">
        <v>2383640</v>
      </c>
      <c r="C30" s="33">
        <v>45</v>
      </c>
      <c r="D30" s="2"/>
    </row>
    <row r="31" spans="1:4" x14ac:dyDescent="0.25">
      <c r="A31" s="66" t="s">
        <v>77</v>
      </c>
      <c r="B31" s="3">
        <v>2528860</v>
      </c>
      <c r="C31" s="33">
        <v>41</v>
      </c>
      <c r="D31" s="2"/>
    </row>
    <row r="32" spans="1:4" x14ac:dyDescent="0.25">
      <c r="A32" s="66" t="s">
        <v>78</v>
      </c>
      <c r="B32" s="3">
        <v>3183100</v>
      </c>
      <c r="C32" s="33">
        <v>49</v>
      </c>
      <c r="D32" s="2"/>
    </row>
    <row r="33" spans="1:3" x14ac:dyDescent="0.25">
      <c r="A33" s="66" t="s">
        <v>79</v>
      </c>
      <c r="B33" s="3">
        <v>3937950</v>
      </c>
      <c r="C33" s="33">
        <v>71</v>
      </c>
    </row>
    <row r="34" spans="1:3" x14ac:dyDescent="0.25">
      <c r="A34" s="66" t="s">
        <v>80</v>
      </c>
      <c r="B34" s="3">
        <v>4021070</v>
      </c>
      <c r="C34" s="33">
        <v>63</v>
      </c>
    </row>
    <row r="35" spans="1:3" x14ac:dyDescent="0.25">
      <c r="A35" s="66" t="s">
        <v>81</v>
      </c>
      <c r="B35" s="3">
        <v>3131430</v>
      </c>
      <c r="C35" s="33">
        <v>55</v>
      </c>
    </row>
    <row r="36" spans="1:3" x14ac:dyDescent="0.25">
      <c r="A36" s="66" t="s">
        <v>82</v>
      </c>
      <c r="B36" s="3">
        <v>3042010</v>
      </c>
      <c r="C36" s="33">
        <v>51</v>
      </c>
    </row>
    <row r="37" spans="1:3" x14ac:dyDescent="0.25">
      <c r="A37" s="66" t="s">
        <v>83</v>
      </c>
      <c r="B37" s="3">
        <v>2805160</v>
      </c>
      <c r="C37" s="33">
        <v>49</v>
      </c>
    </row>
    <row r="38" spans="1:3" x14ac:dyDescent="0.25">
      <c r="A38" s="66" t="s">
        <v>84</v>
      </c>
      <c r="B38" s="3">
        <v>2727280</v>
      </c>
      <c r="C38" s="33">
        <v>45</v>
      </c>
    </row>
    <row r="39" spans="1:3" x14ac:dyDescent="0.25">
      <c r="A39" s="66" t="s">
        <v>85</v>
      </c>
      <c r="B39" s="3">
        <v>2251550</v>
      </c>
      <c r="C39" s="33">
        <v>38</v>
      </c>
    </row>
    <row r="40" spans="1:3" x14ac:dyDescent="0.25">
      <c r="A40" s="66" t="s">
        <v>86</v>
      </c>
      <c r="B40" s="3">
        <v>1902960</v>
      </c>
      <c r="C40" s="33">
        <v>32</v>
      </c>
    </row>
  </sheetData>
  <mergeCells count="2">
    <mergeCell ref="A2:C2"/>
    <mergeCell ref="A15:C1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5D9CB-2582-443F-A8A2-A1936FEAF916}">
  <dimension ref="A3:C42"/>
  <sheetViews>
    <sheetView workbookViewId="0">
      <selection activeCell="B20" sqref="B20"/>
    </sheetView>
  </sheetViews>
  <sheetFormatPr defaultRowHeight="15" x14ac:dyDescent="0.25"/>
  <cols>
    <col min="1" max="1" width="13.42578125" bestFit="1" customWidth="1"/>
    <col min="2" max="2" width="28.28515625" bestFit="1" customWidth="1"/>
    <col min="3" max="3" width="31" bestFit="1" customWidth="1"/>
  </cols>
  <sheetData>
    <row r="3" spans="1:3" x14ac:dyDescent="0.25">
      <c r="A3" s="117" t="s">
        <v>60</v>
      </c>
      <c r="B3" s="117"/>
      <c r="C3" s="117"/>
    </row>
    <row r="4" spans="1:3" x14ac:dyDescent="0.25">
      <c r="A4" s="6" t="s">
        <v>48</v>
      </c>
      <c r="B4" t="s">
        <v>92</v>
      </c>
      <c r="C4" t="s">
        <v>93</v>
      </c>
    </row>
    <row r="5" spans="1:3" x14ac:dyDescent="0.25">
      <c r="A5" s="7" t="s">
        <v>50</v>
      </c>
      <c r="B5" s="75">
        <v>36750</v>
      </c>
      <c r="C5" s="33">
        <v>50</v>
      </c>
    </row>
    <row r="6" spans="1:3" x14ac:dyDescent="0.25">
      <c r="A6" s="7" t="s">
        <v>51</v>
      </c>
      <c r="B6" s="75">
        <v>30830</v>
      </c>
      <c r="C6" s="33">
        <v>35</v>
      </c>
    </row>
    <row r="7" spans="1:3" x14ac:dyDescent="0.25">
      <c r="A7" s="7" t="s">
        <v>52</v>
      </c>
      <c r="B7" s="75">
        <v>21110</v>
      </c>
      <c r="C7" s="33">
        <v>27</v>
      </c>
    </row>
    <row r="8" spans="1:3" x14ac:dyDescent="0.25">
      <c r="A8" s="7" t="s">
        <v>53</v>
      </c>
      <c r="B8" s="75">
        <v>16850</v>
      </c>
      <c r="C8" s="33">
        <v>21</v>
      </c>
    </row>
    <row r="9" spans="1:3" x14ac:dyDescent="0.25">
      <c r="A9" s="7" t="s">
        <v>54</v>
      </c>
      <c r="B9" s="75">
        <v>9100</v>
      </c>
      <c r="C9" s="33">
        <v>13</v>
      </c>
    </row>
    <row r="10" spans="1:3" x14ac:dyDescent="0.25">
      <c r="A10" s="7" t="s">
        <v>55</v>
      </c>
      <c r="B10" s="75">
        <v>3000</v>
      </c>
      <c r="C10" s="33">
        <v>5</v>
      </c>
    </row>
    <row r="11" spans="1:3" x14ac:dyDescent="0.25">
      <c r="A11" s="7" t="s">
        <v>56</v>
      </c>
      <c r="B11" s="75">
        <v>1340</v>
      </c>
      <c r="C11" s="33">
        <v>2</v>
      </c>
    </row>
    <row r="12" spans="1:3" x14ac:dyDescent="0.25">
      <c r="A12" s="7" t="s">
        <v>57</v>
      </c>
      <c r="B12" s="75">
        <v>660</v>
      </c>
      <c r="C12" s="33">
        <v>1</v>
      </c>
    </row>
    <row r="17" spans="1:3" x14ac:dyDescent="0.25">
      <c r="A17" s="117" t="s">
        <v>90</v>
      </c>
      <c r="B17" s="117"/>
      <c r="C17" s="117"/>
    </row>
    <row r="18" spans="1:3" x14ac:dyDescent="0.25">
      <c r="A18" s="6" t="s">
        <v>48</v>
      </c>
      <c r="B18" t="s">
        <v>89</v>
      </c>
      <c r="C18" t="s">
        <v>95</v>
      </c>
    </row>
    <row r="19" spans="1:3" x14ac:dyDescent="0.25">
      <c r="A19" s="66" t="s">
        <v>63</v>
      </c>
      <c r="B19" s="75">
        <v>1880</v>
      </c>
      <c r="C19" s="33">
        <v>2</v>
      </c>
    </row>
    <row r="20" spans="1:3" x14ac:dyDescent="0.25">
      <c r="A20" s="66" t="s">
        <v>64</v>
      </c>
      <c r="B20" s="75">
        <v>660</v>
      </c>
      <c r="C20" s="33">
        <v>1</v>
      </c>
    </row>
    <row r="21" spans="1:3" x14ac:dyDescent="0.25">
      <c r="A21" s="66" t="s">
        <v>65</v>
      </c>
      <c r="B21" s="75">
        <v>1480</v>
      </c>
      <c r="C21" s="33">
        <v>2</v>
      </c>
    </row>
    <row r="22" spans="1:3" x14ac:dyDescent="0.25">
      <c r="A22" s="66" t="s">
        <v>66</v>
      </c>
      <c r="B22" s="75">
        <v>8290</v>
      </c>
      <c r="C22" s="33">
        <v>8</v>
      </c>
    </row>
    <row r="23" spans="1:3" x14ac:dyDescent="0.25">
      <c r="A23" s="66" t="s">
        <v>67</v>
      </c>
      <c r="B23" s="75">
        <v>3230</v>
      </c>
      <c r="C23" s="33">
        <v>5</v>
      </c>
    </row>
    <row r="24" spans="1:3" x14ac:dyDescent="0.25">
      <c r="A24" s="66" t="s">
        <v>68</v>
      </c>
      <c r="B24" s="75">
        <v>6690</v>
      </c>
      <c r="C24" s="33">
        <v>8</v>
      </c>
    </row>
    <row r="25" spans="1:3" x14ac:dyDescent="0.25">
      <c r="A25" s="66" t="s">
        <v>69</v>
      </c>
      <c r="B25" s="75">
        <v>4150</v>
      </c>
      <c r="C25" s="33">
        <v>6</v>
      </c>
    </row>
    <row r="26" spans="1:3" x14ac:dyDescent="0.25">
      <c r="A26" s="66" t="s">
        <v>70</v>
      </c>
      <c r="B26" s="75">
        <v>15190</v>
      </c>
      <c r="C26" s="33">
        <v>20</v>
      </c>
    </row>
    <row r="27" spans="1:3" x14ac:dyDescent="0.25">
      <c r="A27" s="66" t="s">
        <v>71</v>
      </c>
      <c r="B27" s="75">
        <v>10660</v>
      </c>
      <c r="C27" s="33">
        <v>14</v>
      </c>
    </row>
    <row r="28" spans="1:3" x14ac:dyDescent="0.25">
      <c r="A28" s="66" t="s">
        <v>72</v>
      </c>
      <c r="B28" s="75">
        <v>27280</v>
      </c>
      <c r="C28" s="33">
        <v>34</v>
      </c>
    </row>
    <row r="29" spans="1:3" x14ac:dyDescent="0.25">
      <c r="A29" s="66" t="s">
        <v>73</v>
      </c>
      <c r="B29" s="75">
        <v>33650</v>
      </c>
      <c r="C29" s="33">
        <v>41</v>
      </c>
    </row>
    <row r="30" spans="1:3" x14ac:dyDescent="0.25">
      <c r="A30" s="66" t="s">
        <v>74</v>
      </c>
      <c r="B30" s="75">
        <v>34070</v>
      </c>
      <c r="C30" s="33">
        <v>39</v>
      </c>
    </row>
    <row r="31" spans="1:3" x14ac:dyDescent="0.25">
      <c r="A31" s="66" t="s">
        <v>75</v>
      </c>
      <c r="B31" s="75">
        <v>17420</v>
      </c>
      <c r="C31" s="33">
        <v>23</v>
      </c>
    </row>
    <row r="32" spans="1:3" x14ac:dyDescent="0.25">
      <c r="A32" s="66" t="s">
        <v>76</v>
      </c>
      <c r="B32" s="75">
        <v>34820</v>
      </c>
      <c r="C32" s="33">
        <v>45</v>
      </c>
    </row>
    <row r="33" spans="1:3" x14ac:dyDescent="0.25">
      <c r="A33" s="66" t="s">
        <v>77</v>
      </c>
      <c r="B33" s="75">
        <v>30860</v>
      </c>
      <c r="C33" s="33">
        <v>41</v>
      </c>
    </row>
    <row r="34" spans="1:3" x14ac:dyDescent="0.25">
      <c r="A34" s="66" t="s">
        <v>78</v>
      </c>
      <c r="B34" s="75">
        <v>43370</v>
      </c>
      <c r="C34" s="33">
        <v>49</v>
      </c>
    </row>
    <row r="35" spans="1:3" x14ac:dyDescent="0.25">
      <c r="A35" s="66" t="s">
        <v>79</v>
      </c>
      <c r="B35" s="75">
        <v>54090</v>
      </c>
      <c r="C35" s="33">
        <v>71</v>
      </c>
    </row>
    <row r="36" spans="1:3" x14ac:dyDescent="0.25">
      <c r="A36" s="66" t="s">
        <v>80</v>
      </c>
      <c r="B36" s="75">
        <v>48250</v>
      </c>
      <c r="C36" s="33">
        <v>63</v>
      </c>
    </row>
    <row r="37" spans="1:3" x14ac:dyDescent="0.25">
      <c r="A37" s="66" t="s">
        <v>81</v>
      </c>
      <c r="B37" s="75">
        <v>44520</v>
      </c>
      <c r="C37" s="33">
        <v>55</v>
      </c>
    </row>
    <row r="38" spans="1:3" x14ac:dyDescent="0.25">
      <c r="A38" s="66" t="s">
        <v>82</v>
      </c>
      <c r="B38" s="75">
        <v>39650</v>
      </c>
      <c r="C38" s="33">
        <v>51</v>
      </c>
    </row>
    <row r="39" spans="1:3" x14ac:dyDescent="0.25">
      <c r="A39" s="66" t="s">
        <v>83</v>
      </c>
      <c r="B39" s="75">
        <v>41270</v>
      </c>
      <c r="C39" s="33">
        <v>49</v>
      </c>
    </row>
    <row r="40" spans="1:3" x14ac:dyDescent="0.25">
      <c r="A40" s="66" t="s">
        <v>84</v>
      </c>
      <c r="B40" s="75">
        <v>35240</v>
      </c>
      <c r="C40" s="33">
        <v>45</v>
      </c>
    </row>
    <row r="41" spans="1:3" x14ac:dyDescent="0.25">
      <c r="A41" s="66" t="s">
        <v>85</v>
      </c>
      <c r="B41" s="75">
        <v>28770</v>
      </c>
      <c r="C41" s="33">
        <v>38</v>
      </c>
    </row>
    <row r="42" spans="1:3" x14ac:dyDescent="0.25">
      <c r="A42" s="66" t="s">
        <v>86</v>
      </c>
      <c r="B42" s="75">
        <v>24350</v>
      </c>
      <c r="C42" s="33">
        <v>32</v>
      </c>
    </row>
  </sheetData>
  <mergeCells count="2">
    <mergeCell ref="A3:C3"/>
    <mergeCell ref="A17:C1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26333-A4D8-42CA-8326-09354F9CEFAE}">
  <sheetPr>
    <tabColor theme="3" tint="0.749992370372631"/>
  </sheetPr>
  <dimension ref="A1:L155"/>
  <sheetViews>
    <sheetView topLeftCell="A4" zoomScale="85" zoomScaleNormal="85" workbookViewId="0">
      <selection activeCell="D269" sqref="D269"/>
    </sheetView>
  </sheetViews>
  <sheetFormatPr defaultRowHeight="15" x14ac:dyDescent="0.25"/>
  <cols>
    <col min="1" max="1" width="10.7109375" bestFit="1" customWidth="1"/>
    <col min="2" max="2" width="30.7109375" bestFit="1" customWidth="1"/>
    <col min="3" max="3" width="8.28515625" bestFit="1" customWidth="1"/>
    <col min="4" max="4" width="12.5703125" bestFit="1" customWidth="1"/>
    <col min="5" max="5" width="21.42578125" bestFit="1" customWidth="1"/>
    <col min="8" max="8" width="26.5703125" customWidth="1"/>
    <col min="9" max="9" width="12.7109375" customWidth="1"/>
    <col min="10" max="10" width="11.7109375" customWidth="1"/>
    <col min="11" max="11" width="31.7109375" customWidth="1"/>
    <col min="12" max="12" width="20.85546875" customWidth="1"/>
    <col min="13" max="13" width="26.28515625" customWidth="1"/>
    <col min="14" max="14" width="13" customWidth="1"/>
  </cols>
  <sheetData>
    <row r="1" spans="1:11" x14ac:dyDescent="0.25">
      <c r="A1" s="56" t="s">
        <v>1</v>
      </c>
      <c r="B1" s="57" t="s">
        <v>38</v>
      </c>
      <c r="C1" s="57" t="s">
        <v>8</v>
      </c>
      <c r="D1" s="57" t="s">
        <v>39</v>
      </c>
      <c r="E1" s="57" t="s">
        <v>40</v>
      </c>
      <c r="H1" s="116" t="s">
        <v>44</v>
      </c>
      <c r="I1" s="116"/>
      <c r="J1" s="116"/>
    </row>
    <row r="2" spans="1:11" x14ac:dyDescent="0.25">
      <c r="A2" s="55">
        <v>1770</v>
      </c>
      <c r="B2">
        <v>1770</v>
      </c>
      <c r="C2">
        <v>5</v>
      </c>
      <c r="D2" s="1">
        <v>46620</v>
      </c>
      <c r="E2" s="2">
        <v>450</v>
      </c>
      <c r="H2" t="s">
        <v>41</v>
      </c>
      <c r="I2" s="1">
        <f>MIN(D2:D155)</f>
        <v>21650</v>
      </c>
    </row>
    <row r="3" spans="1:11" x14ac:dyDescent="0.25">
      <c r="A3" s="55">
        <v>1751</v>
      </c>
      <c r="B3">
        <v>1751</v>
      </c>
      <c r="C3">
        <v>12</v>
      </c>
      <c r="D3" s="1">
        <v>57620</v>
      </c>
      <c r="E3" s="2">
        <v>720</v>
      </c>
      <c r="H3" t="s">
        <v>29</v>
      </c>
      <c r="I3" s="1">
        <f>QUARTILE(D2:D155,1)</f>
        <v>49170</v>
      </c>
    </row>
    <row r="4" spans="1:11" x14ac:dyDescent="0.25">
      <c r="A4" s="55">
        <v>1746</v>
      </c>
      <c r="B4">
        <v>1746</v>
      </c>
      <c r="C4">
        <v>13</v>
      </c>
      <c r="D4" s="1">
        <v>60470</v>
      </c>
      <c r="E4" s="2">
        <v>1050</v>
      </c>
      <c r="H4" t="s">
        <v>27</v>
      </c>
      <c r="I4" s="1">
        <f>MEDIAN(D2:D155)</f>
        <v>60715</v>
      </c>
    </row>
    <row r="5" spans="1:11" x14ac:dyDescent="0.25">
      <c r="A5" s="55">
        <v>1940</v>
      </c>
      <c r="B5">
        <v>1940</v>
      </c>
      <c r="C5">
        <v>20</v>
      </c>
      <c r="D5" s="1">
        <v>40190</v>
      </c>
      <c r="E5" s="2">
        <v>980</v>
      </c>
      <c r="H5" t="s">
        <v>30</v>
      </c>
      <c r="I5" s="1">
        <f>QUARTILE(D2:D155,3)</f>
        <v>74980</v>
      </c>
    </row>
    <row r="6" spans="1:11" x14ac:dyDescent="0.25">
      <c r="A6" s="55">
        <v>1784</v>
      </c>
      <c r="B6">
        <v>1784</v>
      </c>
      <c r="C6">
        <v>34</v>
      </c>
      <c r="D6" s="1">
        <v>74560</v>
      </c>
      <c r="E6" s="2">
        <v>620</v>
      </c>
      <c r="H6" t="s">
        <v>42</v>
      </c>
      <c r="I6" s="1">
        <f>MAX(D2:D155)</f>
        <v>116320</v>
      </c>
    </row>
    <row r="7" spans="1:11" ht="15.75" thickBot="1" x14ac:dyDescent="0.3">
      <c r="A7" s="55">
        <v>1871</v>
      </c>
      <c r="B7">
        <v>1871</v>
      </c>
      <c r="C7">
        <v>36</v>
      </c>
      <c r="D7" s="1">
        <v>45460</v>
      </c>
      <c r="E7" s="2">
        <v>700</v>
      </c>
    </row>
    <row r="8" spans="1:11" x14ac:dyDescent="0.25">
      <c r="A8" s="55">
        <v>1839</v>
      </c>
      <c r="B8">
        <v>1839</v>
      </c>
      <c r="C8">
        <v>39</v>
      </c>
      <c r="D8" s="1">
        <v>55170</v>
      </c>
      <c r="E8" s="2">
        <v>1010</v>
      </c>
      <c r="H8" s="64" t="s">
        <v>43</v>
      </c>
      <c r="I8" s="37" t="s">
        <v>32</v>
      </c>
      <c r="J8" s="37" t="s">
        <v>34</v>
      </c>
      <c r="K8" s="71"/>
    </row>
    <row r="9" spans="1:11" x14ac:dyDescent="0.25">
      <c r="A9" s="55">
        <v>1780</v>
      </c>
      <c r="B9">
        <v>1780</v>
      </c>
      <c r="C9">
        <v>44</v>
      </c>
      <c r="D9" s="1">
        <v>39730</v>
      </c>
      <c r="E9" s="2">
        <v>780</v>
      </c>
      <c r="H9" s="1">
        <v>20000</v>
      </c>
      <c r="I9" s="65">
        <v>20000</v>
      </c>
      <c r="J9" s="35">
        <v>0</v>
      </c>
      <c r="K9" s="2"/>
    </row>
    <row r="10" spans="1:11" x14ac:dyDescent="0.25">
      <c r="A10" s="55">
        <v>1769</v>
      </c>
      <c r="B10">
        <v>1769</v>
      </c>
      <c r="C10">
        <v>47</v>
      </c>
      <c r="D10" s="1">
        <v>66510</v>
      </c>
      <c r="E10" s="2">
        <v>690</v>
      </c>
      <c r="H10" s="1">
        <v>30000</v>
      </c>
      <c r="I10" s="65">
        <v>30000</v>
      </c>
      <c r="J10" s="35">
        <v>1</v>
      </c>
      <c r="K10" s="2"/>
    </row>
    <row r="11" spans="1:11" x14ac:dyDescent="0.25">
      <c r="A11" s="55">
        <v>1864</v>
      </c>
      <c r="B11">
        <v>1864</v>
      </c>
      <c r="C11">
        <v>54</v>
      </c>
      <c r="D11" s="1">
        <v>67000</v>
      </c>
      <c r="E11" s="2">
        <v>530</v>
      </c>
      <c r="H11" s="1">
        <v>40000</v>
      </c>
      <c r="I11" s="65">
        <v>40000</v>
      </c>
      <c r="J11" s="35">
        <v>10</v>
      </c>
      <c r="K11" s="2"/>
    </row>
    <row r="12" spans="1:11" x14ac:dyDescent="0.25">
      <c r="A12" s="55">
        <v>1761</v>
      </c>
      <c r="B12">
        <v>1761</v>
      </c>
      <c r="C12">
        <v>59</v>
      </c>
      <c r="D12" s="1">
        <v>70770</v>
      </c>
      <c r="E12" s="2">
        <v>1080</v>
      </c>
      <c r="H12" s="1">
        <v>50000</v>
      </c>
      <c r="I12" s="65">
        <v>50000</v>
      </c>
      <c r="J12" s="35">
        <v>31</v>
      </c>
      <c r="K12" s="2"/>
    </row>
    <row r="13" spans="1:11" x14ac:dyDescent="0.25">
      <c r="A13" s="55">
        <v>1756</v>
      </c>
      <c r="B13">
        <v>1756</v>
      </c>
      <c r="C13">
        <v>60</v>
      </c>
      <c r="D13" s="1">
        <v>53870</v>
      </c>
      <c r="E13" s="2">
        <v>460</v>
      </c>
      <c r="H13" s="1">
        <v>60000</v>
      </c>
      <c r="I13" s="65">
        <v>60000</v>
      </c>
      <c r="J13" s="35">
        <v>34</v>
      </c>
      <c r="K13" s="2"/>
    </row>
    <row r="14" spans="1:11" x14ac:dyDescent="0.25">
      <c r="A14" s="55">
        <v>2011</v>
      </c>
      <c r="B14">
        <v>2011</v>
      </c>
      <c r="C14">
        <v>62</v>
      </c>
      <c r="D14" s="1">
        <v>46100</v>
      </c>
      <c r="E14" s="2">
        <v>530</v>
      </c>
      <c r="H14" s="1">
        <v>70000</v>
      </c>
      <c r="I14" s="65">
        <v>70000</v>
      </c>
      <c r="J14" s="35">
        <v>30</v>
      </c>
      <c r="K14" s="2"/>
    </row>
    <row r="15" spans="1:11" x14ac:dyDescent="0.25">
      <c r="A15" s="55">
        <v>1881</v>
      </c>
      <c r="B15">
        <v>1881</v>
      </c>
      <c r="C15">
        <v>67</v>
      </c>
      <c r="D15" s="1">
        <v>49080</v>
      </c>
      <c r="E15" s="2">
        <v>570</v>
      </c>
      <c r="H15" s="1">
        <v>80000</v>
      </c>
      <c r="I15" s="65">
        <v>80000</v>
      </c>
      <c r="J15" s="35">
        <v>26</v>
      </c>
      <c r="K15" s="2"/>
    </row>
    <row r="16" spans="1:11" x14ac:dyDescent="0.25">
      <c r="A16" s="55">
        <v>1931</v>
      </c>
      <c r="B16">
        <v>1931</v>
      </c>
      <c r="C16">
        <v>87</v>
      </c>
      <c r="D16" s="1">
        <v>97260</v>
      </c>
      <c r="E16" s="2">
        <v>940</v>
      </c>
      <c r="H16" s="1">
        <v>90000</v>
      </c>
      <c r="I16" s="65">
        <v>90000</v>
      </c>
      <c r="J16" s="35">
        <v>15</v>
      </c>
      <c r="K16" s="2"/>
    </row>
    <row r="17" spans="1:12" x14ac:dyDescent="0.25">
      <c r="A17" s="55">
        <v>2169</v>
      </c>
      <c r="B17">
        <v>2169</v>
      </c>
      <c r="C17">
        <v>92</v>
      </c>
      <c r="D17" s="1">
        <v>67080</v>
      </c>
      <c r="E17" s="2">
        <v>600</v>
      </c>
      <c r="H17" s="1">
        <v>100000</v>
      </c>
      <c r="I17" s="65">
        <v>100000</v>
      </c>
      <c r="J17" s="35">
        <v>5</v>
      </c>
      <c r="K17" s="2"/>
    </row>
    <row r="18" spans="1:12" ht="15.75" thickBot="1" x14ac:dyDescent="0.3">
      <c r="A18" s="55">
        <v>1838</v>
      </c>
      <c r="B18">
        <v>1838</v>
      </c>
      <c r="C18">
        <v>93</v>
      </c>
      <c r="D18" s="1">
        <v>54030</v>
      </c>
      <c r="E18" s="2">
        <v>400</v>
      </c>
      <c r="I18" s="36" t="s">
        <v>33</v>
      </c>
      <c r="J18" s="36">
        <v>2</v>
      </c>
      <c r="K18" s="2"/>
    </row>
    <row r="19" spans="1:12" x14ac:dyDescent="0.25">
      <c r="A19" s="55">
        <v>1921</v>
      </c>
      <c r="B19">
        <v>1921</v>
      </c>
      <c r="C19">
        <v>95</v>
      </c>
      <c r="D19" s="1">
        <v>77120</v>
      </c>
      <c r="E19" s="2">
        <v>1470</v>
      </c>
      <c r="L19" s="2"/>
    </row>
    <row r="20" spans="1:12" x14ac:dyDescent="0.25">
      <c r="A20" s="55">
        <v>1975</v>
      </c>
      <c r="B20">
        <v>1975</v>
      </c>
      <c r="C20">
        <v>96</v>
      </c>
      <c r="D20" s="1">
        <v>50810</v>
      </c>
      <c r="E20" s="2">
        <v>500</v>
      </c>
    </row>
    <row r="21" spans="1:12" x14ac:dyDescent="0.25">
      <c r="A21" s="55">
        <v>1853</v>
      </c>
      <c r="B21">
        <v>1853</v>
      </c>
      <c r="C21">
        <v>97</v>
      </c>
      <c r="D21" s="1">
        <v>60960</v>
      </c>
      <c r="E21" s="2">
        <v>1120</v>
      </c>
      <c r="H21" s="116" t="s">
        <v>45</v>
      </c>
      <c r="I21" s="116"/>
      <c r="J21" s="116"/>
    </row>
    <row r="22" spans="1:12" x14ac:dyDescent="0.25">
      <c r="A22" s="55">
        <v>1816</v>
      </c>
      <c r="B22">
        <v>1816</v>
      </c>
      <c r="C22">
        <v>98</v>
      </c>
      <c r="D22" s="1">
        <v>61180</v>
      </c>
      <c r="E22" s="2">
        <v>1160</v>
      </c>
      <c r="H22" t="s">
        <v>41</v>
      </c>
      <c r="I22" s="2">
        <f>MIN(E2:E155)</f>
        <v>290</v>
      </c>
    </row>
    <row r="23" spans="1:12" x14ac:dyDescent="0.25">
      <c r="A23" s="55">
        <v>1785</v>
      </c>
      <c r="B23">
        <v>1785</v>
      </c>
      <c r="C23">
        <v>99</v>
      </c>
      <c r="D23" s="1">
        <v>63660</v>
      </c>
      <c r="E23" s="2">
        <v>820</v>
      </c>
      <c r="H23" t="s">
        <v>29</v>
      </c>
      <c r="I23" s="2">
        <f>QUARTILE(E2:E155,1)</f>
        <v>570</v>
      </c>
    </row>
    <row r="24" spans="1:12" x14ac:dyDescent="0.25">
      <c r="A24" s="55">
        <v>1919</v>
      </c>
      <c r="B24">
        <v>1919</v>
      </c>
      <c r="C24">
        <v>102</v>
      </c>
      <c r="D24" s="1">
        <v>65580</v>
      </c>
      <c r="E24" s="2">
        <v>760</v>
      </c>
      <c r="H24" t="s">
        <v>27</v>
      </c>
      <c r="I24" s="2">
        <f>MEDIAN(E2:E155)</f>
        <v>735</v>
      </c>
    </row>
    <row r="25" spans="1:12" x14ac:dyDescent="0.25">
      <c r="A25" s="55">
        <v>1929</v>
      </c>
      <c r="B25">
        <v>1929</v>
      </c>
      <c r="C25">
        <v>108</v>
      </c>
      <c r="D25" s="1">
        <v>79210</v>
      </c>
      <c r="E25" s="2">
        <v>630</v>
      </c>
      <c r="H25" t="s">
        <v>30</v>
      </c>
      <c r="I25" s="2">
        <f>QUARTILE(E2:E155,3)</f>
        <v>987.5</v>
      </c>
    </row>
    <row r="26" spans="1:12" x14ac:dyDescent="0.25">
      <c r="A26" s="55">
        <v>1897</v>
      </c>
      <c r="B26">
        <v>1897</v>
      </c>
      <c r="C26">
        <v>113</v>
      </c>
      <c r="D26" s="1">
        <v>56010</v>
      </c>
      <c r="E26" s="2">
        <v>1330</v>
      </c>
      <c r="H26" t="s">
        <v>42</v>
      </c>
      <c r="I26" s="2">
        <f>MAX(E2:E155)</f>
        <v>1530</v>
      </c>
    </row>
    <row r="27" spans="1:12" ht="15.75" thickBot="1" x14ac:dyDescent="0.3">
      <c r="A27" s="55">
        <v>1909</v>
      </c>
      <c r="B27">
        <v>1909</v>
      </c>
      <c r="C27">
        <v>115</v>
      </c>
      <c r="D27" s="1">
        <v>46830</v>
      </c>
      <c r="E27" s="2">
        <v>1210</v>
      </c>
      <c r="I27" s="73"/>
      <c r="J27" s="73"/>
    </row>
    <row r="28" spans="1:12" x14ac:dyDescent="0.25">
      <c r="A28" s="55">
        <v>1947</v>
      </c>
      <c r="B28">
        <v>1947</v>
      </c>
      <c r="C28">
        <v>124</v>
      </c>
      <c r="D28" s="1">
        <v>79780</v>
      </c>
      <c r="E28" s="2">
        <v>790</v>
      </c>
      <c r="H28" s="63" t="s">
        <v>46</v>
      </c>
      <c r="I28" s="74" t="s">
        <v>32</v>
      </c>
      <c r="J28" s="74" t="s">
        <v>34</v>
      </c>
      <c r="K28" s="71"/>
    </row>
    <row r="29" spans="1:12" x14ac:dyDescent="0.25">
      <c r="A29" s="55">
        <v>1787</v>
      </c>
      <c r="B29">
        <v>1787</v>
      </c>
      <c r="C29">
        <v>126</v>
      </c>
      <c r="D29" s="1">
        <v>80970</v>
      </c>
      <c r="E29" s="2">
        <v>610</v>
      </c>
      <c r="H29" s="70">
        <v>250</v>
      </c>
      <c r="I29" s="72">
        <v>250</v>
      </c>
      <c r="J29" s="72">
        <v>0</v>
      </c>
    </row>
    <row r="30" spans="1:12" x14ac:dyDescent="0.25">
      <c r="A30" s="55">
        <v>1871</v>
      </c>
      <c r="B30">
        <v>1871</v>
      </c>
      <c r="C30">
        <v>36</v>
      </c>
      <c r="D30" s="1">
        <v>45460</v>
      </c>
      <c r="E30" s="2">
        <v>700</v>
      </c>
      <c r="H30" s="70">
        <v>500</v>
      </c>
      <c r="I30" s="72">
        <v>500</v>
      </c>
      <c r="J30" s="72">
        <v>26</v>
      </c>
    </row>
    <row r="31" spans="1:12" x14ac:dyDescent="0.25">
      <c r="A31" s="55">
        <v>1795</v>
      </c>
      <c r="B31">
        <v>1795</v>
      </c>
      <c r="C31">
        <v>139</v>
      </c>
      <c r="D31" s="1">
        <v>76530</v>
      </c>
      <c r="E31" s="2">
        <v>300</v>
      </c>
      <c r="H31" s="70">
        <v>750</v>
      </c>
      <c r="I31" s="72">
        <v>750</v>
      </c>
      <c r="J31" s="72">
        <v>54</v>
      </c>
    </row>
    <row r="32" spans="1:12" x14ac:dyDescent="0.25">
      <c r="A32" s="55">
        <v>1978</v>
      </c>
      <c r="B32">
        <v>1978</v>
      </c>
      <c r="C32">
        <v>141</v>
      </c>
      <c r="D32" s="1">
        <v>48590</v>
      </c>
      <c r="E32" s="2">
        <v>800</v>
      </c>
      <c r="H32" s="70">
        <v>1000</v>
      </c>
      <c r="I32" s="72">
        <v>1000</v>
      </c>
      <c r="J32" s="72">
        <v>38</v>
      </c>
    </row>
    <row r="33" spans="1:10" x14ac:dyDescent="0.25">
      <c r="A33" s="55">
        <v>1936</v>
      </c>
      <c r="B33">
        <v>1936</v>
      </c>
      <c r="C33">
        <v>150</v>
      </c>
      <c r="D33" s="1">
        <v>49170</v>
      </c>
      <c r="E33" s="2">
        <v>1060</v>
      </c>
      <c r="H33" s="70">
        <v>1250</v>
      </c>
      <c r="I33" s="72">
        <v>1250</v>
      </c>
      <c r="J33" s="72">
        <v>31</v>
      </c>
    </row>
    <row r="34" spans="1:10" x14ac:dyDescent="0.25">
      <c r="A34" s="55">
        <v>1740</v>
      </c>
      <c r="B34">
        <v>1740</v>
      </c>
      <c r="C34">
        <v>161</v>
      </c>
      <c r="D34" s="1">
        <v>50780</v>
      </c>
      <c r="E34" s="2">
        <v>680</v>
      </c>
      <c r="H34" s="70">
        <v>1500</v>
      </c>
      <c r="I34" s="72">
        <v>1500</v>
      </c>
      <c r="J34" s="72">
        <v>4</v>
      </c>
    </row>
    <row r="35" spans="1:10" x14ac:dyDescent="0.25">
      <c r="A35" s="55">
        <v>2044</v>
      </c>
      <c r="B35">
        <v>2044</v>
      </c>
      <c r="C35">
        <v>164</v>
      </c>
      <c r="D35" s="1">
        <v>80340</v>
      </c>
      <c r="E35" s="2">
        <v>340</v>
      </c>
      <c r="H35" s="70">
        <v>1750</v>
      </c>
      <c r="I35" s="72">
        <v>1750</v>
      </c>
      <c r="J35" s="72">
        <v>1</v>
      </c>
    </row>
    <row r="36" spans="1:10" ht="15.75" thickBot="1" x14ac:dyDescent="0.3">
      <c r="A36" s="55">
        <v>1823</v>
      </c>
      <c r="B36">
        <v>1823</v>
      </c>
      <c r="C36">
        <v>165</v>
      </c>
      <c r="D36" s="1">
        <v>37810</v>
      </c>
      <c r="E36" s="2">
        <v>700</v>
      </c>
      <c r="I36" s="73" t="s">
        <v>33</v>
      </c>
      <c r="J36" s="73">
        <v>0</v>
      </c>
    </row>
    <row r="37" spans="1:10" x14ac:dyDescent="0.25">
      <c r="A37" s="55">
        <v>1762</v>
      </c>
      <c r="B37">
        <v>1762</v>
      </c>
      <c r="C37">
        <v>174</v>
      </c>
      <c r="D37" s="1">
        <v>33460</v>
      </c>
      <c r="E37" s="2">
        <v>490</v>
      </c>
    </row>
    <row r="38" spans="1:10" x14ac:dyDescent="0.25">
      <c r="A38" s="55">
        <v>1923</v>
      </c>
      <c r="B38">
        <v>1923</v>
      </c>
      <c r="C38">
        <v>183</v>
      </c>
      <c r="D38" s="1">
        <v>70930</v>
      </c>
      <c r="E38" s="2">
        <v>950</v>
      </c>
      <c r="H38" s="116" t="s">
        <v>47</v>
      </c>
      <c r="I38" s="116"/>
      <c r="J38" s="116"/>
    </row>
    <row r="39" spans="1:10" x14ac:dyDescent="0.25">
      <c r="A39" s="55">
        <v>1778</v>
      </c>
      <c r="B39">
        <v>1778</v>
      </c>
      <c r="C39">
        <v>192</v>
      </c>
      <c r="D39" s="1">
        <v>69940</v>
      </c>
      <c r="E39" s="2">
        <v>1140</v>
      </c>
      <c r="H39" t="s">
        <v>41</v>
      </c>
      <c r="I39" s="2">
        <f>MIN(A2:A155)</f>
        <v>1738</v>
      </c>
    </row>
    <row r="40" spans="1:10" x14ac:dyDescent="0.25">
      <c r="A40" s="55">
        <v>1751</v>
      </c>
      <c r="B40">
        <v>1751</v>
      </c>
      <c r="C40">
        <v>12</v>
      </c>
      <c r="D40" s="1">
        <v>57620</v>
      </c>
      <c r="E40" s="2">
        <v>720</v>
      </c>
      <c r="H40" t="s">
        <v>29</v>
      </c>
      <c r="I40" s="2">
        <f>QUARTILE(A2:A155,1)</f>
        <v>1778.5</v>
      </c>
    </row>
    <row r="41" spans="1:10" x14ac:dyDescent="0.25">
      <c r="A41" s="55">
        <v>1841</v>
      </c>
      <c r="B41">
        <v>1841</v>
      </c>
      <c r="C41">
        <v>196</v>
      </c>
      <c r="D41" s="1">
        <v>88760</v>
      </c>
      <c r="E41" s="2">
        <v>610</v>
      </c>
      <c r="H41" t="s">
        <v>27</v>
      </c>
      <c r="I41" s="2">
        <f>MEDIAN(A2:A155)</f>
        <v>1847.5</v>
      </c>
    </row>
    <row r="42" spans="1:10" x14ac:dyDescent="0.25">
      <c r="A42" s="55">
        <v>1807</v>
      </c>
      <c r="B42">
        <v>1807</v>
      </c>
      <c r="C42">
        <v>206</v>
      </c>
      <c r="D42" s="1">
        <v>38120</v>
      </c>
      <c r="E42" s="2">
        <v>910</v>
      </c>
      <c r="H42" t="s">
        <v>30</v>
      </c>
      <c r="I42" s="2">
        <f>QUARTILE(A2:A155,3)</f>
        <v>1921.75</v>
      </c>
    </row>
    <row r="43" spans="1:10" x14ac:dyDescent="0.25">
      <c r="A43" s="55">
        <v>1863</v>
      </c>
      <c r="B43">
        <v>1863</v>
      </c>
      <c r="C43">
        <v>214</v>
      </c>
      <c r="D43" s="1">
        <v>77260</v>
      </c>
      <c r="E43" s="2">
        <v>640</v>
      </c>
      <c r="H43" t="s">
        <v>42</v>
      </c>
      <c r="I43" s="2">
        <f>MAX(A2:A155)</f>
        <v>2229</v>
      </c>
    </row>
    <row r="44" spans="1:10" x14ac:dyDescent="0.25">
      <c r="A44" s="55">
        <v>1829</v>
      </c>
      <c r="B44">
        <v>1829</v>
      </c>
      <c r="C44">
        <v>226</v>
      </c>
      <c r="D44" s="1">
        <v>92240</v>
      </c>
      <c r="E44" s="2">
        <v>870</v>
      </c>
    </row>
    <row r="45" spans="1:10" x14ac:dyDescent="0.25">
      <c r="A45" s="55">
        <v>1852</v>
      </c>
      <c r="B45">
        <v>1852</v>
      </c>
      <c r="C45">
        <v>227</v>
      </c>
      <c r="D45" s="1">
        <v>68230</v>
      </c>
      <c r="E45" s="2">
        <v>1220</v>
      </c>
    </row>
    <row r="46" spans="1:10" x14ac:dyDescent="0.25">
      <c r="A46" s="55">
        <v>1767</v>
      </c>
      <c r="B46">
        <v>1767</v>
      </c>
      <c r="C46">
        <v>236</v>
      </c>
      <c r="D46" s="1">
        <v>64950</v>
      </c>
      <c r="E46" s="2">
        <v>1200</v>
      </c>
    </row>
    <row r="47" spans="1:10" x14ac:dyDescent="0.25">
      <c r="A47" s="55">
        <v>1863</v>
      </c>
      <c r="B47">
        <v>1863</v>
      </c>
      <c r="C47">
        <v>214</v>
      </c>
      <c r="D47" s="1">
        <v>77260</v>
      </c>
      <c r="E47" s="2">
        <v>640</v>
      </c>
    </row>
    <row r="48" spans="1:10" x14ac:dyDescent="0.25">
      <c r="A48" s="55">
        <v>1881</v>
      </c>
      <c r="B48">
        <v>1881</v>
      </c>
      <c r="C48">
        <v>67</v>
      </c>
      <c r="D48" s="1">
        <v>49080</v>
      </c>
      <c r="E48" s="2">
        <v>570</v>
      </c>
    </row>
    <row r="49" spans="1:5" x14ac:dyDescent="0.25">
      <c r="A49" s="55">
        <v>2007</v>
      </c>
      <c r="B49">
        <v>2007</v>
      </c>
      <c r="C49">
        <v>244</v>
      </c>
      <c r="D49" s="1">
        <v>65890</v>
      </c>
      <c r="E49" s="2">
        <v>610</v>
      </c>
    </row>
    <row r="50" spans="1:5" x14ac:dyDescent="0.25">
      <c r="A50" s="55">
        <v>2001</v>
      </c>
      <c r="B50">
        <v>2001</v>
      </c>
      <c r="C50">
        <v>259</v>
      </c>
      <c r="D50" s="1">
        <v>79180</v>
      </c>
      <c r="E50" s="2">
        <v>540</v>
      </c>
    </row>
    <row r="51" spans="1:5" x14ac:dyDescent="0.25">
      <c r="A51" s="55">
        <v>1875</v>
      </c>
      <c r="B51">
        <v>1875</v>
      </c>
      <c r="C51">
        <v>264</v>
      </c>
      <c r="D51" s="1">
        <v>70400</v>
      </c>
      <c r="E51" s="2">
        <v>1120</v>
      </c>
    </row>
    <row r="52" spans="1:5" x14ac:dyDescent="0.25">
      <c r="A52" s="55">
        <v>1837</v>
      </c>
      <c r="B52">
        <v>1837</v>
      </c>
      <c r="C52">
        <v>272</v>
      </c>
      <c r="D52" s="1">
        <v>50840</v>
      </c>
      <c r="E52" s="2">
        <v>340</v>
      </c>
    </row>
    <row r="53" spans="1:5" x14ac:dyDescent="0.25">
      <c r="A53" s="55">
        <v>1764</v>
      </c>
      <c r="B53">
        <v>1764</v>
      </c>
      <c r="C53">
        <v>277</v>
      </c>
      <c r="D53" s="1">
        <v>50130</v>
      </c>
      <c r="E53" s="2">
        <v>1210</v>
      </c>
    </row>
    <row r="54" spans="1:5" x14ac:dyDescent="0.25">
      <c r="A54" s="55">
        <v>1855</v>
      </c>
      <c r="B54">
        <v>1855</v>
      </c>
      <c r="C54">
        <v>279</v>
      </c>
      <c r="D54" s="1">
        <v>80490</v>
      </c>
      <c r="E54" s="2">
        <v>1170</v>
      </c>
    </row>
    <row r="55" spans="1:5" x14ac:dyDescent="0.25">
      <c r="A55" s="55">
        <v>1856</v>
      </c>
      <c r="B55">
        <v>1856</v>
      </c>
      <c r="C55">
        <v>285</v>
      </c>
      <c r="D55" s="1">
        <v>64820</v>
      </c>
      <c r="E55" s="2">
        <v>1020</v>
      </c>
    </row>
    <row r="56" spans="1:5" x14ac:dyDescent="0.25">
      <c r="A56" s="55">
        <v>1979</v>
      </c>
      <c r="B56">
        <v>1979</v>
      </c>
      <c r="C56">
        <v>290</v>
      </c>
      <c r="D56" s="1">
        <v>30810</v>
      </c>
      <c r="E56" s="2">
        <v>660</v>
      </c>
    </row>
    <row r="57" spans="1:5" x14ac:dyDescent="0.25">
      <c r="A57" s="55">
        <v>2019</v>
      </c>
      <c r="B57">
        <v>2019</v>
      </c>
      <c r="C57">
        <v>312</v>
      </c>
      <c r="D57" s="1">
        <v>71570</v>
      </c>
      <c r="E57" s="2">
        <v>540</v>
      </c>
    </row>
    <row r="58" spans="1:5" x14ac:dyDescent="0.25">
      <c r="A58" s="55">
        <v>1766</v>
      </c>
      <c r="B58">
        <v>1766</v>
      </c>
      <c r="C58">
        <v>315</v>
      </c>
      <c r="D58" s="1">
        <v>58670</v>
      </c>
      <c r="E58" s="2">
        <v>340</v>
      </c>
    </row>
    <row r="59" spans="1:5" x14ac:dyDescent="0.25">
      <c r="A59" s="55">
        <v>1771</v>
      </c>
      <c r="B59">
        <v>1771</v>
      </c>
      <c r="C59">
        <v>324</v>
      </c>
      <c r="D59" s="1">
        <v>62710</v>
      </c>
      <c r="E59" s="2">
        <v>430</v>
      </c>
    </row>
    <row r="60" spans="1:5" x14ac:dyDescent="0.25">
      <c r="A60" s="55">
        <v>1808</v>
      </c>
      <c r="B60">
        <v>1808</v>
      </c>
      <c r="C60">
        <v>328</v>
      </c>
      <c r="D60" s="1">
        <v>56810</v>
      </c>
      <c r="E60" s="2">
        <v>730</v>
      </c>
    </row>
    <row r="61" spans="1:5" x14ac:dyDescent="0.25">
      <c r="A61" s="55">
        <v>1887</v>
      </c>
      <c r="B61">
        <v>1887</v>
      </c>
      <c r="C61">
        <v>336</v>
      </c>
      <c r="D61" s="1">
        <v>76240</v>
      </c>
      <c r="E61" s="2">
        <v>570</v>
      </c>
    </row>
    <row r="62" spans="1:5" x14ac:dyDescent="0.25">
      <c r="A62" s="55">
        <v>1922</v>
      </c>
      <c r="B62">
        <v>1922</v>
      </c>
      <c r="C62">
        <v>341</v>
      </c>
      <c r="D62" s="1">
        <v>80410</v>
      </c>
      <c r="E62" s="2">
        <v>290</v>
      </c>
    </row>
    <row r="63" spans="1:5" x14ac:dyDescent="0.25">
      <c r="A63" s="55">
        <v>2004</v>
      </c>
      <c r="B63">
        <v>2004</v>
      </c>
      <c r="C63">
        <v>345</v>
      </c>
      <c r="D63" s="1">
        <v>50130</v>
      </c>
      <c r="E63" s="2">
        <v>930</v>
      </c>
    </row>
    <row r="64" spans="1:5" x14ac:dyDescent="0.25">
      <c r="A64" s="55">
        <v>1954</v>
      </c>
      <c r="B64">
        <v>1954</v>
      </c>
      <c r="C64">
        <v>346</v>
      </c>
      <c r="D64" s="1">
        <v>45820</v>
      </c>
      <c r="E64" s="2">
        <v>810</v>
      </c>
    </row>
    <row r="65" spans="1:5" x14ac:dyDescent="0.25">
      <c r="A65" s="55">
        <v>1766</v>
      </c>
      <c r="B65">
        <v>1766</v>
      </c>
      <c r="C65">
        <v>315</v>
      </c>
      <c r="D65" s="1">
        <v>58670</v>
      </c>
      <c r="E65" s="2">
        <v>340</v>
      </c>
    </row>
    <row r="66" spans="1:5" x14ac:dyDescent="0.25">
      <c r="A66" s="55">
        <v>1886</v>
      </c>
      <c r="B66">
        <v>1886</v>
      </c>
      <c r="C66">
        <v>350</v>
      </c>
      <c r="D66" s="1">
        <v>40350</v>
      </c>
      <c r="E66" s="2">
        <v>1530</v>
      </c>
    </row>
    <row r="67" spans="1:5" x14ac:dyDescent="0.25">
      <c r="A67" s="55">
        <v>1798</v>
      </c>
      <c r="B67">
        <v>1798</v>
      </c>
      <c r="C67">
        <v>357</v>
      </c>
      <c r="D67" s="1">
        <v>72050</v>
      </c>
      <c r="E67" s="2">
        <v>820</v>
      </c>
    </row>
    <row r="68" spans="1:5" x14ac:dyDescent="0.25">
      <c r="A68" s="55">
        <v>1759</v>
      </c>
      <c r="B68">
        <v>1759</v>
      </c>
      <c r="C68">
        <v>361</v>
      </c>
      <c r="D68" s="1">
        <v>34190</v>
      </c>
      <c r="E68" s="2">
        <v>980</v>
      </c>
    </row>
    <row r="69" spans="1:5" x14ac:dyDescent="0.25">
      <c r="A69" s="55">
        <v>1769</v>
      </c>
      <c r="B69">
        <v>1769</v>
      </c>
      <c r="C69">
        <v>47</v>
      </c>
      <c r="D69" s="1">
        <v>66510</v>
      </c>
      <c r="E69" s="2">
        <v>690</v>
      </c>
    </row>
    <row r="70" spans="1:5" x14ac:dyDescent="0.25">
      <c r="A70" s="55">
        <v>1876</v>
      </c>
      <c r="B70">
        <v>1876</v>
      </c>
      <c r="C70">
        <v>373</v>
      </c>
      <c r="D70" s="1">
        <v>21650</v>
      </c>
      <c r="E70" s="2">
        <v>1340</v>
      </c>
    </row>
    <row r="71" spans="1:5" x14ac:dyDescent="0.25">
      <c r="A71" s="55">
        <v>1909</v>
      </c>
      <c r="B71">
        <v>1909</v>
      </c>
      <c r="C71">
        <v>115</v>
      </c>
      <c r="D71" s="1">
        <v>46830</v>
      </c>
      <c r="E71" s="2">
        <v>1210</v>
      </c>
    </row>
    <row r="72" spans="1:5" x14ac:dyDescent="0.25">
      <c r="A72" s="55">
        <v>1940</v>
      </c>
      <c r="B72">
        <v>1940</v>
      </c>
      <c r="C72">
        <v>20</v>
      </c>
      <c r="D72" s="1">
        <v>40190</v>
      </c>
      <c r="E72" s="2">
        <v>980</v>
      </c>
    </row>
    <row r="73" spans="1:5" x14ac:dyDescent="0.25">
      <c r="A73" s="55">
        <v>1905</v>
      </c>
      <c r="B73">
        <v>1905</v>
      </c>
      <c r="C73">
        <v>394</v>
      </c>
      <c r="D73" s="1">
        <v>82350</v>
      </c>
      <c r="E73" s="2">
        <v>1060</v>
      </c>
    </row>
    <row r="74" spans="1:5" x14ac:dyDescent="0.25">
      <c r="A74" s="55">
        <v>2063</v>
      </c>
      <c r="B74">
        <v>2063</v>
      </c>
      <c r="C74">
        <v>399</v>
      </c>
      <c r="D74" s="1">
        <v>51480</v>
      </c>
      <c r="E74" s="2">
        <v>810</v>
      </c>
    </row>
    <row r="75" spans="1:5" x14ac:dyDescent="0.25">
      <c r="A75" s="55">
        <v>1848</v>
      </c>
      <c r="B75">
        <v>1848</v>
      </c>
      <c r="C75">
        <v>400</v>
      </c>
      <c r="D75" s="1">
        <v>59970</v>
      </c>
      <c r="E75" s="2">
        <v>1000</v>
      </c>
    </row>
    <row r="76" spans="1:5" x14ac:dyDescent="0.25">
      <c r="A76" s="55">
        <v>1948</v>
      </c>
      <c r="B76">
        <v>1948</v>
      </c>
      <c r="C76">
        <v>405</v>
      </c>
      <c r="D76" s="1">
        <v>89540</v>
      </c>
      <c r="E76" s="2">
        <v>930</v>
      </c>
    </row>
    <row r="77" spans="1:5" x14ac:dyDescent="0.25">
      <c r="A77" s="55">
        <v>1891</v>
      </c>
      <c r="B77">
        <v>1891</v>
      </c>
      <c r="C77">
        <v>413</v>
      </c>
      <c r="D77" s="1">
        <v>51560</v>
      </c>
      <c r="E77" s="2">
        <v>360</v>
      </c>
    </row>
    <row r="78" spans="1:5" x14ac:dyDescent="0.25">
      <c r="A78" s="55">
        <v>1788</v>
      </c>
      <c r="B78">
        <v>1788</v>
      </c>
      <c r="C78">
        <v>426</v>
      </c>
      <c r="D78" s="1">
        <v>54590</v>
      </c>
      <c r="E78" s="2">
        <v>1000</v>
      </c>
    </row>
    <row r="79" spans="1:5" x14ac:dyDescent="0.25">
      <c r="A79" s="55">
        <v>1777</v>
      </c>
      <c r="B79">
        <v>1777</v>
      </c>
      <c r="C79">
        <v>429</v>
      </c>
      <c r="D79" s="1">
        <v>80790</v>
      </c>
      <c r="E79" s="2">
        <v>520</v>
      </c>
    </row>
    <row r="80" spans="1:5" x14ac:dyDescent="0.25">
      <c r="A80" s="55">
        <v>1744</v>
      </c>
      <c r="B80">
        <v>1744</v>
      </c>
      <c r="C80">
        <v>437</v>
      </c>
      <c r="D80" s="1">
        <v>69570</v>
      </c>
      <c r="E80" s="2">
        <v>520</v>
      </c>
    </row>
    <row r="81" spans="1:5" x14ac:dyDescent="0.25">
      <c r="A81" s="55">
        <v>1908</v>
      </c>
      <c r="B81">
        <v>1908</v>
      </c>
      <c r="C81">
        <v>440</v>
      </c>
      <c r="D81" s="1">
        <v>79500</v>
      </c>
      <c r="E81" s="2">
        <v>990</v>
      </c>
    </row>
    <row r="82" spans="1:5" x14ac:dyDescent="0.25">
      <c r="A82" s="55">
        <v>1768</v>
      </c>
      <c r="B82">
        <v>1768</v>
      </c>
      <c r="C82">
        <v>448</v>
      </c>
      <c r="D82" s="1">
        <v>49590</v>
      </c>
      <c r="E82" s="2">
        <v>860</v>
      </c>
    </row>
    <row r="83" spans="1:5" x14ac:dyDescent="0.25">
      <c r="A83" s="55">
        <v>1794</v>
      </c>
      <c r="B83">
        <v>1794</v>
      </c>
      <c r="C83">
        <v>452</v>
      </c>
      <c r="D83" s="1">
        <v>67610</v>
      </c>
      <c r="E83" s="2">
        <v>670</v>
      </c>
    </row>
    <row r="84" spans="1:5" x14ac:dyDescent="0.25">
      <c r="A84" s="55">
        <v>1808</v>
      </c>
      <c r="B84">
        <v>1808</v>
      </c>
      <c r="C84">
        <v>328</v>
      </c>
      <c r="D84" s="1">
        <v>56810</v>
      </c>
      <c r="E84" s="2">
        <v>730</v>
      </c>
    </row>
    <row r="85" spans="1:5" x14ac:dyDescent="0.25">
      <c r="A85" s="55">
        <v>1845</v>
      </c>
      <c r="B85">
        <v>1845</v>
      </c>
      <c r="C85">
        <v>463</v>
      </c>
      <c r="D85" s="1">
        <v>43190</v>
      </c>
      <c r="E85" s="2">
        <v>370</v>
      </c>
    </row>
    <row r="86" spans="1:5" x14ac:dyDescent="0.25">
      <c r="A86" s="55">
        <v>1738</v>
      </c>
      <c r="B86">
        <v>1738</v>
      </c>
      <c r="C86">
        <v>466</v>
      </c>
      <c r="D86" s="1">
        <v>56480</v>
      </c>
      <c r="E86" s="2">
        <v>750</v>
      </c>
    </row>
    <row r="87" spans="1:5" x14ac:dyDescent="0.25">
      <c r="A87" s="55">
        <v>2229</v>
      </c>
      <c r="B87">
        <v>2229</v>
      </c>
      <c r="C87">
        <v>467</v>
      </c>
      <c r="D87" s="1">
        <v>87410</v>
      </c>
      <c r="E87" s="2">
        <v>660</v>
      </c>
    </row>
    <row r="88" spans="1:5" x14ac:dyDescent="0.25">
      <c r="A88" s="55">
        <v>2015</v>
      </c>
      <c r="B88">
        <v>2015</v>
      </c>
      <c r="C88">
        <v>470</v>
      </c>
      <c r="D88" s="1">
        <v>77960</v>
      </c>
      <c r="E88" s="2">
        <v>680</v>
      </c>
    </row>
    <row r="89" spans="1:5" x14ac:dyDescent="0.25">
      <c r="A89" s="55">
        <v>1836</v>
      </c>
      <c r="B89">
        <v>1836</v>
      </c>
      <c r="C89">
        <v>475</v>
      </c>
      <c r="D89" s="1">
        <v>45160</v>
      </c>
      <c r="E89" s="2">
        <v>940</v>
      </c>
    </row>
    <row r="90" spans="1:5" x14ac:dyDescent="0.25">
      <c r="A90" s="55">
        <v>1745</v>
      </c>
      <c r="B90">
        <v>1745</v>
      </c>
      <c r="C90">
        <v>479</v>
      </c>
      <c r="D90" s="1">
        <v>46920</v>
      </c>
      <c r="E90" s="2">
        <v>730</v>
      </c>
    </row>
    <row r="91" spans="1:5" x14ac:dyDescent="0.25">
      <c r="A91" s="55">
        <v>1764</v>
      </c>
      <c r="B91">
        <v>1764</v>
      </c>
      <c r="C91">
        <v>277</v>
      </c>
      <c r="D91" s="1">
        <v>50130</v>
      </c>
      <c r="E91" s="2">
        <v>1210</v>
      </c>
    </row>
    <row r="92" spans="1:5" x14ac:dyDescent="0.25">
      <c r="A92" s="55">
        <v>1842</v>
      </c>
      <c r="B92">
        <v>1842</v>
      </c>
      <c r="C92">
        <v>484</v>
      </c>
      <c r="D92" s="1">
        <v>51320</v>
      </c>
      <c r="E92" s="2">
        <v>930</v>
      </c>
    </row>
    <row r="93" spans="1:5" x14ac:dyDescent="0.25">
      <c r="A93" s="55">
        <v>1760</v>
      </c>
      <c r="B93">
        <v>1760</v>
      </c>
      <c r="C93">
        <v>487</v>
      </c>
      <c r="D93" s="1">
        <v>52400</v>
      </c>
      <c r="E93" s="2">
        <v>680</v>
      </c>
    </row>
    <row r="94" spans="1:5" x14ac:dyDescent="0.25">
      <c r="A94" s="55">
        <v>1918</v>
      </c>
      <c r="B94">
        <v>1918</v>
      </c>
      <c r="C94">
        <v>503</v>
      </c>
      <c r="D94" s="1">
        <v>78020</v>
      </c>
      <c r="E94" s="2">
        <v>310</v>
      </c>
    </row>
    <row r="95" spans="1:5" x14ac:dyDescent="0.25">
      <c r="A95" s="55">
        <v>1784</v>
      </c>
      <c r="B95">
        <v>1784</v>
      </c>
      <c r="C95">
        <v>34</v>
      </c>
      <c r="D95" s="1">
        <v>74560</v>
      </c>
      <c r="E95" s="2">
        <v>620</v>
      </c>
    </row>
    <row r="96" spans="1:5" x14ac:dyDescent="0.25">
      <c r="A96" s="55">
        <v>1832</v>
      </c>
      <c r="B96">
        <v>1832</v>
      </c>
      <c r="C96">
        <v>514</v>
      </c>
      <c r="D96" s="1">
        <v>46760</v>
      </c>
      <c r="E96" s="2">
        <v>1090</v>
      </c>
    </row>
    <row r="97" spans="1:5" x14ac:dyDescent="0.25">
      <c r="A97" s="55">
        <v>1777</v>
      </c>
      <c r="B97">
        <v>1777</v>
      </c>
      <c r="C97">
        <v>429</v>
      </c>
      <c r="D97" s="1">
        <v>80790</v>
      </c>
      <c r="E97" s="2">
        <v>520</v>
      </c>
    </row>
    <row r="98" spans="1:5" x14ac:dyDescent="0.25">
      <c r="A98" s="55">
        <v>1857</v>
      </c>
      <c r="B98">
        <v>1857</v>
      </c>
      <c r="C98">
        <v>527</v>
      </c>
      <c r="D98" s="1">
        <v>67420</v>
      </c>
      <c r="E98" s="2">
        <v>1280</v>
      </c>
    </row>
    <row r="99" spans="1:5" x14ac:dyDescent="0.25">
      <c r="A99" s="55">
        <v>2214</v>
      </c>
      <c r="B99">
        <v>2214</v>
      </c>
      <c r="C99">
        <v>541</v>
      </c>
      <c r="D99" s="1">
        <v>65900</v>
      </c>
      <c r="E99" s="2">
        <v>740</v>
      </c>
    </row>
    <row r="100" spans="1:5" x14ac:dyDescent="0.25">
      <c r="A100" s="55">
        <v>2049</v>
      </c>
      <c r="B100">
        <v>2049</v>
      </c>
      <c r="C100">
        <v>551</v>
      </c>
      <c r="D100" s="1">
        <v>63510</v>
      </c>
      <c r="E100" s="2">
        <v>720</v>
      </c>
    </row>
    <row r="101" spans="1:5" x14ac:dyDescent="0.25">
      <c r="A101" s="55">
        <v>1883</v>
      </c>
      <c r="B101">
        <v>1883</v>
      </c>
      <c r="C101">
        <v>552</v>
      </c>
      <c r="D101" s="1">
        <v>42240</v>
      </c>
      <c r="E101" s="2">
        <v>570</v>
      </c>
    </row>
    <row r="102" spans="1:5" x14ac:dyDescent="0.25">
      <c r="A102" s="55">
        <v>1832</v>
      </c>
      <c r="B102">
        <v>1832</v>
      </c>
      <c r="C102">
        <v>514</v>
      </c>
      <c r="D102" s="1">
        <v>46760</v>
      </c>
      <c r="E102" s="2">
        <v>1090</v>
      </c>
    </row>
    <row r="103" spans="1:5" x14ac:dyDescent="0.25">
      <c r="A103" s="55">
        <v>1767</v>
      </c>
      <c r="B103">
        <v>1767</v>
      </c>
      <c r="C103">
        <v>236</v>
      </c>
      <c r="D103" s="1">
        <v>64950</v>
      </c>
      <c r="E103" s="2">
        <v>1200</v>
      </c>
    </row>
    <row r="104" spans="1:5" x14ac:dyDescent="0.25">
      <c r="A104" s="55">
        <v>1748</v>
      </c>
      <c r="B104">
        <v>1748</v>
      </c>
      <c r="C104">
        <v>563</v>
      </c>
      <c r="D104" s="1">
        <v>49170</v>
      </c>
      <c r="E104" s="2">
        <v>580</v>
      </c>
    </row>
    <row r="105" spans="1:5" x14ac:dyDescent="0.25">
      <c r="A105" s="55">
        <v>2026</v>
      </c>
      <c r="B105">
        <v>2026</v>
      </c>
      <c r="C105">
        <v>568</v>
      </c>
      <c r="D105" s="1">
        <v>51240</v>
      </c>
      <c r="E105" s="2">
        <v>720</v>
      </c>
    </row>
    <row r="106" spans="1:5" x14ac:dyDescent="0.25">
      <c r="A106" s="55">
        <v>1772</v>
      </c>
      <c r="B106">
        <v>1772</v>
      </c>
      <c r="C106">
        <v>569</v>
      </c>
      <c r="D106" s="1">
        <v>48540</v>
      </c>
      <c r="E106" s="2">
        <v>1030</v>
      </c>
    </row>
    <row r="107" spans="1:5" x14ac:dyDescent="0.25">
      <c r="A107" s="55">
        <v>1834</v>
      </c>
      <c r="B107">
        <v>1834</v>
      </c>
      <c r="C107">
        <v>572</v>
      </c>
      <c r="D107" s="1">
        <v>94460</v>
      </c>
      <c r="E107" s="2">
        <v>830</v>
      </c>
    </row>
    <row r="108" spans="1:5" x14ac:dyDescent="0.25">
      <c r="A108" s="55">
        <v>1770</v>
      </c>
      <c r="B108">
        <v>1770</v>
      </c>
      <c r="C108">
        <v>5</v>
      </c>
      <c r="D108" s="1">
        <v>46620</v>
      </c>
      <c r="E108" s="2">
        <v>450</v>
      </c>
    </row>
    <row r="109" spans="1:5" x14ac:dyDescent="0.25">
      <c r="A109" s="55">
        <v>1860</v>
      </c>
      <c r="B109">
        <v>1860</v>
      </c>
      <c r="C109">
        <v>580</v>
      </c>
      <c r="D109" s="1">
        <v>79780</v>
      </c>
      <c r="E109" s="2">
        <v>410</v>
      </c>
    </row>
    <row r="110" spans="1:5" x14ac:dyDescent="0.25">
      <c r="A110" s="55">
        <v>1814</v>
      </c>
      <c r="B110">
        <v>1814</v>
      </c>
      <c r="C110">
        <v>589</v>
      </c>
      <c r="D110" s="1">
        <v>90070</v>
      </c>
      <c r="E110" s="2">
        <v>770</v>
      </c>
    </row>
    <row r="111" spans="1:5" x14ac:dyDescent="0.25">
      <c r="A111" s="55">
        <v>1847</v>
      </c>
      <c r="B111">
        <v>1847</v>
      </c>
      <c r="C111">
        <v>592</v>
      </c>
      <c r="D111" s="1">
        <v>75120</v>
      </c>
      <c r="E111" s="2">
        <v>910</v>
      </c>
    </row>
    <row r="112" spans="1:5" x14ac:dyDescent="0.25">
      <c r="A112" s="55">
        <v>1971</v>
      </c>
      <c r="B112">
        <v>1971</v>
      </c>
      <c r="C112">
        <v>621</v>
      </c>
      <c r="D112" s="1">
        <v>86560</v>
      </c>
      <c r="E112" s="2">
        <v>690</v>
      </c>
    </row>
    <row r="113" spans="1:5" x14ac:dyDescent="0.25">
      <c r="A113" s="55">
        <v>2044</v>
      </c>
      <c r="B113">
        <v>2044</v>
      </c>
      <c r="C113">
        <v>164</v>
      </c>
      <c r="D113" s="1">
        <v>80340</v>
      </c>
      <c r="E113" s="2">
        <v>340</v>
      </c>
    </row>
    <row r="114" spans="1:5" x14ac:dyDescent="0.25">
      <c r="A114" s="55">
        <v>1887</v>
      </c>
      <c r="B114">
        <v>1887</v>
      </c>
      <c r="C114">
        <v>336</v>
      </c>
      <c r="D114" s="1">
        <v>76240</v>
      </c>
      <c r="E114" s="2">
        <v>570</v>
      </c>
    </row>
    <row r="115" spans="1:5" x14ac:dyDescent="0.25">
      <c r="A115" s="55">
        <v>1933</v>
      </c>
      <c r="B115">
        <v>1933</v>
      </c>
      <c r="C115">
        <v>636</v>
      </c>
      <c r="D115" s="1">
        <v>44730</v>
      </c>
      <c r="E115" s="2">
        <v>1140</v>
      </c>
    </row>
    <row r="116" spans="1:5" x14ac:dyDescent="0.25">
      <c r="A116" s="55">
        <v>1812</v>
      </c>
      <c r="B116">
        <v>1812</v>
      </c>
      <c r="C116">
        <v>639</v>
      </c>
      <c r="D116" s="1">
        <v>78090</v>
      </c>
      <c r="E116" s="2">
        <v>310</v>
      </c>
    </row>
    <row r="117" spans="1:5" x14ac:dyDescent="0.25">
      <c r="A117" s="55">
        <v>1767</v>
      </c>
      <c r="B117">
        <v>1767</v>
      </c>
      <c r="C117">
        <v>236</v>
      </c>
      <c r="D117" s="1">
        <v>64950</v>
      </c>
      <c r="E117" s="2">
        <v>1200</v>
      </c>
    </row>
    <row r="118" spans="1:5" x14ac:dyDescent="0.25">
      <c r="A118" s="55">
        <v>1989</v>
      </c>
      <c r="B118">
        <v>1989</v>
      </c>
      <c r="C118">
        <v>650</v>
      </c>
      <c r="D118" s="1">
        <v>116320</v>
      </c>
      <c r="E118" s="2">
        <v>860</v>
      </c>
    </row>
    <row r="119" spans="1:5" x14ac:dyDescent="0.25">
      <c r="A119" s="55">
        <v>1809</v>
      </c>
      <c r="B119">
        <v>1809</v>
      </c>
      <c r="C119">
        <v>653</v>
      </c>
      <c r="D119" s="1">
        <v>36530</v>
      </c>
      <c r="E119" s="2">
        <v>940</v>
      </c>
    </row>
    <row r="120" spans="1:5" x14ac:dyDescent="0.25">
      <c r="A120" s="55">
        <v>1766</v>
      </c>
      <c r="B120">
        <v>1766</v>
      </c>
      <c r="C120">
        <v>315</v>
      </c>
      <c r="D120" s="1">
        <v>58670</v>
      </c>
      <c r="E120" s="2">
        <v>340</v>
      </c>
    </row>
    <row r="121" spans="1:5" x14ac:dyDescent="0.25">
      <c r="A121" s="55">
        <v>1755</v>
      </c>
      <c r="B121">
        <v>1755</v>
      </c>
      <c r="C121">
        <v>676</v>
      </c>
      <c r="D121" s="1">
        <v>69610</v>
      </c>
      <c r="E121" s="2">
        <v>810</v>
      </c>
    </row>
    <row r="122" spans="1:5" x14ac:dyDescent="0.25">
      <c r="A122" s="55">
        <v>1797</v>
      </c>
      <c r="B122">
        <v>1797</v>
      </c>
      <c r="C122">
        <v>679</v>
      </c>
      <c r="D122" s="1">
        <v>55710</v>
      </c>
      <c r="E122" s="2">
        <v>730</v>
      </c>
    </row>
    <row r="123" spans="1:5" x14ac:dyDescent="0.25">
      <c r="A123" s="55">
        <v>1884</v>
      </c>
      <c r="B123">
        <v>1884</v>
      </c>
      <c r="C123">
        <v>684</v>
      </c>
      <c r="D123" s="1">
        <v>56910</v>
      </c>
      <c r="E123" s="2">
        <v>310</v>
      </c>
    </row>
    <row r="124" spans="1:5" x14ac:dyDescent="0.25">
      <c r="A124" s="55">
        <v>1872</v>
      </c>
      <c r="B124">
        <v>1872</v>
      </c>
      <c r="C124">
        <v>701</v>
      </c>
      <c r="D124" s="1">
        <v>62050</v>
      </c>
      <c r="E124" s="2">
        <v>560</v>
      </c>
    </row>
    <row r="125" spans="1:5" x14ac:dyDescent="0.25">
      <c r="A125" s="55">
        <v>1791</v>
      </c>
      <c r="B125">
        <v>1791</v>
      </c>
      <c r="C125">
        <v>704</v>
      </c>
      <c r="D125" s="1">
        <v>64320</v>
      </c>
      <c r="E125" s="2">
        <v>700</v>
      </c>
    </row>
    <row r="126" spans="1:5" x14ac:dyDescent="0.25">
      <c r="A126" s="55">
        <v>1769</v>
      </c>
      <c r="B126">
        <v>1769</v>
      </c>
      <c r="C126">
        <v>47</v>
      </c>
      <c r="D126" s="1">
        <v>66510</v>
      </c>
      <c r="E126" s="2">
        <v>690</v>
      </c>
    </row>
    <row r="127" spans="1:5" x14ac:dyDescent="0.25">
      <c r="A127" s="55">
        <v>1990</v>
      </c>
      <c r="B127">
        <v>1990</v>
      </c>
      <c r="C127">
        <v>716</v>
      </c>
      <c r="D127" s="1">
        <v>64690</v>
      </c>
      <c r="E127" s="2">
        <v>1110</v>
      </c>
    </row>
    <row r="128" spans="1:5" x14ac:dyDescent="0.25">
      <c r="A128" s="55">
        <v>1827</v>
      </c>
      <c r="B128">
        <v>1827</v>
      </c>
      <c r="C128">
        <v>720</v>
      </c>
      <c r="D128" s="1">
        <v>36160</v>
      </c>
      <c r="E128" s="2">
        <v>930</v>
      </c>
    </row>
    <row r="129" spans="1:5" x14ac:dyDescent="0.25">
      <c r="A129" s="55">
        <v>1766</v>
      </c>
      <c r="B129">
        <v>1766</v>
      </c>
      <c r="C129">
        <v>315</v>
      </c>
      <c r="D129" s="1">
        <v>58670</v>
      </c>
      <c r="E129" s="2">
        <v>340</v>
      </c>
    </row>
    <row r="130" spans="1:5" x14ac:dyDescent="0.25">
      <c r="A130" s="55">
        <v>1799</v>
      </c>
      <c r="B130">
        <v>1799</v>
      </c>
      <c r="C130">
        <v>723</v>
      </c>
      <c r="D130" s="1">
        <v>36280</v>
      </c>
      <c r="E130" s="2">
        <v>910</v>
      </c>
    </row>
    <row r="131" spans="1:5" x14ac:dyDescent="0.25">
      <c r="A131" s="55">
        <v>1854</v>
      </c>
      <c r="B131">
        <v>1854</v>
      </c>
      <c r="C131">
        <v>730</v>
      </c>
      <c r="D131" s="1">
        <v>36290</v>
      </c>
      <c r="E131" s="2">
        <v>890</v>
      </c>
    </row>
    <row r="132" spans="1:5" x14ac:dyDescent="0.25">
      <c r="A132" s="55">
        <v>1748</v>
      </c>
      <c r="B132">
        <v>1748</v>
      </c>
      <c r="C132">
        <v>563</v>
      </c>
      <c r="D132" s="1">
        <v>49170</v>
      </c>
      <c r="E132" s="2">
        <v>580</v>
      </c>
    </row>
    <row r="133" spans="1:5" x14ac:dyDescent="0.25">
      <c r="A133" s="55">
        <v>1937</v>
      </c>
      <c r="B133">
        <v>1937</v>
      </c>
      <c r="C133">
        <v>732</v>
      </c>
      <c r="D133" s="1">
        <v>66300</v>
      </c>
      <c r="E133" s="2">
        <v>520</v>
      </c>
    </row>
    <row r="134" spans="1:5" x14ac:dyDescent="0.25">
      <c r="A134" s="55">
        <v>1743</v>
      </c>
      <c r="B134">
        <v>1743</v>
      </c>
      <c r="C134">
        <v>735</v>
      </c>
      <c r="D134" s="1">
        <v>81930</v>
      </c>
      <c r="E134" s="2">
        <v>860</v>
      </c>
    </row>
    <row r="135" spans="1:5" x14ac:dyDescent="0.25">
      <c r="A135" s="55">
        <v>1878</v>
      </c>
      <c r="B135">
        <v>1878</v>
      </c>
      <c r="C135">
        <v>764</v>
      </c>
      <c r="D135" s="1">
        <v>54200</v>
      </c>
      <c r="E135" s="2">
        <v>310</v>
      </c>
    </row>
    <row r="136" spans="1:5" x14ac:dyDescent="0.25">
      <c r="A136" s="55">
        <v>1934</v>
      </c>
      <c r="B136">
        <v>1934</v>
      </c>
      <c r="C136">
        <v>770</v>
      </c>
      <c r="D136" s="1">
        <v>52990</v>
      </c>
      <c r="E136" s="2">
        <v>750</v>
      </c>
    </row>
    <row r="137" spans="1:5" x14ac:dyDescent="0.25">
      <c r="A137" s="55">
        <v>2013</v>
      </c>
      <c r="B137">
        <v>2013</v>
      </c>
      <c r="C137">
        <v>785</v>
      </c>
      <c r="D137" s="1">
        <v>47060</v>
      </c>
      <c r="E137" s="2">
        <v>580</v>
      </c>
    </row>
    <row r="138" spans="1:5" x14ac:dyDescent="0.25">
      <c r="A138" s="55">
        <v>1975</v>
      </c>
      <c r="B138">
        <v>1975</v>
      </c>
      <c r="C138">
        <v>96</v>
      </c>
      <c r="D138" s="1">
        <v>50810</v>
      </c>
      <c r="E138" s="2">
        <v>500</v>
      </c>
    </row>
    <row r="139" spans="1:5" x14ac:dyDescent="0.25">
      <c r="A139" s="55">
        <v>2019</v>
      </c>
      <c r="B139">
        <v>2019</v>
      </c>
      <c r="C139">
        <v>312</v>
      </c>
      <c r="D139" s="1">
        <v>71570</v>
      </c>
      <c r="E139" s="2">
        <v>540</v>
      </c>
    </row>
    <row r="140" spans="1:5" x14ac:dyDescent="0.25">
      <c r="A140" s="55">
        <v>1862</v>
      </c>
      <c r="B140">
        <v>1862</v>
      </c>
      <c r="C140">
        <v>802</v>
      </c>
      <c r="D140" s="1">
        <v>51910</v>
      </c>
      <c r="E140" s="2">
        <v>1160</v>
      </c>
    </row>
    <row r="141" spans="1:5" x14ac:dyDescent="0.25">
      <c r="A141" s="55">
        <v>1850</v>
      </c>
      <c r="B141">
        <v>1850</v>
      </c>
      <c r="C141">
        <v>807</v>
      </c>
      <c r="D141" s="1">
        <v>85000</v>
      </c>
      <c r="E141" s="2">
        <v>1110</v>
      </c>
    </row>
    <row r="142" spans="1:5" x14ac:dyDescent="0.25">
      <c r="A142" s="55">
        <v>1873</v>
      </c>
      <c r="B142">
        <v>1873</v>
      </c>
      <c r="C142">
        <v>814</v>
      </c>
      <c r="D142" s="1">
        <v>79310</v>
      </c>
      <c r="E142" s="2">
        <v>330</v>
      </c>
    </row>
    <row r="143" spans="1:5" x14ac:dyDescent="0.25">
      <c r="A143" s="55">
        <v>1822</v>
      </c>
      <c r="B143">
        <v>1822</v>
      </c>
      <c r="C143">
        <v>819</v>
      </c>
      <c r="D143" s="1">
        <v>49720</v>
      </c>
      <c r="E143" s="2">
        <v>860</v>
      </c>
    </row>
    <row r="144" spans="1:5" x14ac:dyDescent="0.25">
      <c r="A144" s="55">
        <v>1778</v>
      </c>
      <c r="B144">
        <v>1778</v>
      </c>
      <c r="C144">
        <v>192</v>
      </c>
      <c r="D144" s="1">
        <v>69940</v>
      </c>
      <c r="E144" s="2">
        <v>1140</v>
      </c>
    </row>
    <row r="145" spans="1:5" x14ac:dyDescent="0.25">
      <c r="A145" s="55">
        <v>1916</v>
      </c>
      <c r="B145">
        <v>1916</v>
      </c>
      <c r="C145">
        <v>838</v>
      </c>
      <c r="D145" s="1">
        <v>55880</v>
      </c>
      <c r="E145" s="2">
        <v>610</v>
      </c>
    </row>
    <row r="146" spans="1:5" x14ac:dyDescent="0.25">
      <c r="A146" s="55">
        <v>2067</v>
      </c>
      <c r="B146">
        <v>2067</v>
      </c>
      <c r="C146">
        <v>850</v>
      </c>
      <c r="D146" s="1">
        <v>70230</v>
      </c>
      <c r="E146" s="2">
        <v>790</v>
      </c>
    </row>
    <row r="147" spans="1:5" x14ac:dyDescent="0.25">
      <c r="A147" s="55">
        <v>1977</v>
      </c>
      <c r="B147">
        <v>1977</v>
      </c>
      <c r="C147">
        <v>851</v>
      </c>
      <c r="D147" s="1">
        <v>59950</v>
      </c>
      <c r="E147" s="2">
        <v>1020</v>
      </c>
    </row>
    <row r="148" spans="1:5" x14ac:dyDescent="0.25">
      <c r="A148" s="55">
        <v>1939</v>
      </c>
      <c r="B148">
        <v>1939</v>
      </c>
      <c r="C148">
        <v>862</v>
      </c>
      <c r="D148" s="1">
        <v>40670</v>
      </c>
      <c r="E148" s="2">
        <v>830</v>
      </c>
    </row>
    <row r="149" spans="1:5" x14ac:dyDescent="0.25">
      <c r="A149" s="55">
        <v>1846</v>
      </c>
      <c r="B149">
        <v>1846</v>
      </c>
      <c r="C149">
        <v>865</v>
      </c>
      <c r="D149" s="1">
        <v>41090</v>
      </c>
      <c r="E149" s="2">
        <v>1170</v>
      </c>
    </row>
    <row r="150" spans="1:5" x14ac:dyDescent="0.25">
      <c r="A150" s="55">
        <v>1775</v>
      </c>
      <c r="B150">
        <v>1775</v>
      </c>
      <c r="C150">
        <v>869</v>
      </c>
      <c r="D150" s="1">
        <v>105150</v>
      </c>
      <c r="E150" s="2">
        <v>980</v>
      </c>
    </row>
    <row r="151" spans="1:5" x14ac:dyDescent="0.25">
      <c r="A151" s="55">
        <v>1800</v>
      </c>
      <c r="B151">
        <v>1800</v>
      </c>
      <c r="C151">
        <v>872</v>
      </c>
      <c r="D151" s="1">
        <v>98260</v>
      </c>
      <c r="E151" s="2">
        <v>1100</v>
      </c>
    </row>
    <row r="152" spans="1:5" x14ac:dyDescent="0.25">
      <c r="A152" s="55">
        <v>1859</v>
      </c>
      <c r="B152">
        <v>1859</v>
      </c>
      <c r="C152">
        <v>875</v>
      </c>
      <c r="D152" s="1">
        <v>87000</v>
      </c>
      <c r="E152" s="2">
        <v>1210</v>
      </c>
    </row>
    <row r="153" spans="1:5" x14ac:dyDescent="0.25">
      <c r="A153" s="55">
        <v>1771</v>
      </c>
      <c r="B153">
        <v>1771</v>
      </c>
      <c r="C153">
        <v>324</v>
      </c>
      <c r="D153" s="1">
        <v>62710</v>
      </c>
      <c r="E153" s="2">
        <v>430</v>
      </c>
    </row>
    <row r="154" spans="1:5" x14ac:dyDescent="0.25">
      <c r="A154" s="55">
        <v>1792</v>
      </c>
      <c r="B154">
        <v>1792</v>
      </c>
      <c r="C154">
        <v>880</v>
      </c>
      <c r="D154" s="1">
        <v>76420</v>
      </c>
      <c r="E154" s="2">
        <v>810</v>
      </c>
    </row>
    <row r="155" spans="1:5" x14ac:dyDescent="0.25">
      <c r="A155" s="55">
        <v>1819</v>
      </c>
      <c r="B155">
        <v>1819</v>
      </c>
      <c r="C155">
        <v>883</v>
      </c>
      <c r="D155" s="1">
        <v>47920</v>
      </c>
      <c r="E155" s="2">
        <v>590</v>
      </c>
    </row>
  </sheetData>
  <sheetProtection sheet="1" objects="1" scenarios="1"/>
  <sortState xmlns:xlrd2="http://schemas.microsoft.com/office/spreadsheetml/2017/richdata2" ref="I29:I35">
    <sortCondition ref="I29"/>
  </sortState>
  <mergeCells count="3">
    <mergeCell ref="H1:J1"/>
    <mergeCell ref="H21:J21"/>
    <mergeCell ref="H38:J3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9C1EA-2078-48AA-83B0-22515F23F26A}">
  <sheetPr>
    <tabColor theme="5" tint="0.59999389629810485"/>
  </sheetPr>
  <dimension ref="A2:K55"/>
  <sheetViews>
    <sheetView showGridLines="0" topLeftCell="C35" zoomScaleNormal="100" workbookViewId="0">
      <selection activeCell="H34" sqref="H34"/>
    </sheetView>
  </sheetViews>
  <sheetFormatPr defaultRowHeight="15" x14ac:dyDescent="0.25"/>
  <cols>
    <col min="2" max="2" width="21.42578125" bestFit="1" customWidth="1"/>
    <col min="3" max="3" width="18.7109375" customWidth="1"/>
    <col min="4" max="4" width="19.85546875" customWidth="1"/>
    <col min="5" max="5" width="17.42578125" customWidth="1"/>
    <col min="10" max="10" width="10.5703125" bestFit="1" customWidth="1"/>
    <col min="11" max="11" width="29" bestFit="1" customWidth="1"/>
    <col min="12" max="12" width="41.28515625" bestFit="1" customWidth="1"/>
  </cols>
  <sheetData>
    <row r="2" spans="2:5" ht="20.25" thickBot="1" x14ac:dyDescent="0.35">
      <c r="B2" s="112" t="s">
        <v>15</v>
      </c>
      <c r="C2" s="112"/>
      <c r="D2" s="112"/>
      <c r="E2" s="112"/>
    </row>
    <row r="3" spans="2:5" ht="15.75" thickTop="1" x14ac:dyDescent="0.25"/>
    <row r="4" spans="2:5" ht="24" x14ac:dyDescent="0.4">
      <c r="C4" s="20">
        <f>CORREL(Table1[Store_Area],Table1[Daily_Customer_Count])</f>
        <v>-4.1423095302691691E-2</v>
      </c>
    </row>
    <row r="23" spans="2:5" ht="20.25" thickBot="1" x14ac:dyDescent="0.35">
      <c r="B23" s="112" t="s">
        <v>16</v>
      </c>
      <c r="C23" s="112"/>
      <c r="D23" s="112"/>
      <c r="E23" s="112"/>
    </row>
    <row r="24" spans="2:5" ht="15.75" thickTop="1" x14ac:dyDescent="0.25"/>
    <row r="25" spans="2:5" ht="24" x14ac:dyDescent="0.4">
      <c r="C25" s="20">
        <f>CORREL(Table1[Store_Area],Table1[Store_Sales])</f>
        <v>9.7473795394805218E-2</v>
      </c>
    </row>
    <row r="45" spans="1:11" ht="27" customHeight="1" thickBot="1" x14ac:dyDescent="0.3">
      <c r="B45" s="118" t="s">
        <v>21</v>
      </c>
      <c r="C45" s="118"/>
      <c r="D45" s="118"/>
      <c r="E45" s="118"/>
      <c r="F45" s="118"/>
      <c r="G45" s="118"/>
      <c r="J45" s="6" t="s">
        <v>8</v>
      </c>
      <c r="K45" t="s">
        <v>22</v>
      </c>
    </row>
    <row r="46" spans="1:11" ht="16.5" thickTop="1" thickBot="1" x14ac:dyDescent="0.3">
      <c r="J46" s="7">
        <v>557</v>
      </c>
      <c r="K46" s="3">
        <v>10.701001430615165</v>
      </c>
    </row>
    <row r="47" spans="1:11" ht="15.75" x14ac:dyDescent="0.25">
      <c r="A47" s="23"/>
      <c r="D47" s="24" t="s">
        <v>8</v>
      </c>
      <c r="E47" s="25" t="s">
        <v>20</v>
      </c>
      <c r="J47" s="7">
        <v>469</v>
      </c>
      <c r="K47" s="3">
        <v>10.20545073375262</v>
      </c>
    </row>
    <row r="48" spans="1:11" ht="15.75" x14ac:dyDescent="0.25">
      <c r="A48" s="23"/>
      <c r="C48" s="26" t="s">
        <v>18</v>
      </c>
      <c r="D48" s="11">
        <f>INDEX(Table1[[Store ID ]], MATCH(MAX(Table1[Efficiency of (Sales per Square Foot)]), Table1[Efficiency of (Sales per Square Foot)], 0))</f>
        <v>557</v>
      </c>
      <c r="E48" s="12">
        <f>MAX(Table1[Efficiency of (Sales per Square Foot)])</f>
        <v>10.701001430615165</v>
      </c>
      <c r="J48" s="7">
        <v>745</v>
      </c>
      <c r="K48" s="3">
        <v>10.114493884985688</v>
      </c>
    </row>
    <row r="49" spans="1:11" ht="16.5" thickBot="1" x14ac:dyDescent="0.3">
      <c r="A49" s="23"/>
      <c r="C49" s="27" t="s">
        <v>19</v>
      </c>
      <c r="D49" s="13">
        <f>INDEX(Table1[[Store ID ]], MATCH(MIN(Table1[Efficiency of (Sales per Square Foot)]), Table1[Efficiency of (Sales per Square Foot)], 0))</f>
        <v>853</v>
      </c>
      <c r="E49" s="17">
        <f>MIN(Table1[Efficiency of (Sales per Square Foot)])</f>
        <v>1.2314752125178665</v>
      </c>
      <c r="J49" s="7">
        <v>558</v>
      </c>
      <c r="K49" s="3">
        <v>9.9462523209225058</v>
      </c>
    </row>
    <row r="50" spans="1:11" x14ac:dyDescent="0.25">
      <c r="A50" s="23"/>
      <c r="J50" s="7">
        <v>340</v>
      </c>
      <c r="K50" s="3">
        <v>9.8309178743961354</v>
      </c>
    </row>
    <row r="51" spans="1:11" x14ac:dyDescent="0.25">
      <c r="A51" s="23"/>
      <c r="J51" s="7">
        <v>690</v>
      </c>
      <c r="K51" s="3">
        <v>9.7268604411461546</v>
      </c>
    </row>
    <row r="52" spans="1:11" x14ac:dyDescent="0.25">
      <c r="A52" s="23"/>
      <c r="J52" s="7">
        <v>407</v>
      </c>
      <c r="K52" s="3">
        <v>9.3142361111111107</v>
      </c>
    </row>
    <row r="53" spans="1:11" x14ac:dyDescent="0.25">
      <c r="A53" s="23"/>
      <c r="J53" s="7">
        <v>811</v>
      </c>
      <c r="K53" s="3">
        <v>9.0979208584842386</v>
      </c>
    </row>
    <row r="54" spans="1:11" x14ac:dyDescent="0.25">
      <c r="J54" s="7">
        <v>849</v>
      </c>
      <c r="K54" s="3">
        <v>8.9239511546366828</v>
      </c>
    </row>
    <row r="55" spans="1:11" x14ac:dyDescent="0.25">
      <c r="J55" s="7">
        <v>888</v>
      </c>
      <c r="K55" s="3">
        <v>8.8783160322952703</v>
      </c>
    </row>
  </sheetData>
  <mergeCells count="3">
    <mergeCell ref="B2:E2"/>
    <mergeCell ref="B23:E23"/>
    <mergeCell ref="B45:G45"/>
  </mergeCells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BC807-DD72-4253-B7F3-FA28369197CF}">
  <sheetPr>
    <tabColor theme="6" tint="0.59999389629810485"/>
  </sheetPr>
  <dimension ref="A2:N70"/>
  <sheetViews>
    <sheetView showGridLines="0" topLeftCell="A35" zoomScaleNormal="100" workbookViewId="0">
      <selection activeCell="G51" sqref="G51"/>
    </sheetView>
  </sheetViews>
  <sheetFormatPr defaultRowHeight="15" x14ac:dyDescent="0.25"/>
  <cols>
    <col min="1" max="1" width="18.7109375" customWidth="1"/>
    <col min="2" max="3" width="31.42578125" customWidth="1"/>
    <col min="6" max="6" width="17.5703125" bestFit="1" customWidth="1"/>
    <col min="7" max="7" width="12.140625" bestFit="1" customWidth="1"/>
    <col min="8" max="8" width="14.7109375" bestFit="1" customWidth="1"/>
    <col min="9" max="10" width="12" bestFit="1" customWidth="1"/>
    <col min="11" max="11" width="13.7109375" bestFit="1" customWidth="1"/>
    <col min="12" max="12" width="12" bestFit="1" customWidth="1"/>
    <col min="13" max="14" width="12.85546875" bestFit="1" customWidth="1"/>
  </cols>
  <sheetData>
    <row r="2" spans="1:11" ht="27" customHeight="1" thickBot="1" x14ac:dyDescent="0.3">
      <c r="A2" s="118" t="s">
        <v>12</v>
      </c>
      <c r="B2" s="118"/>
      <c r="C2" s="118"/>
    </row>
    <row r="3" spans="1:11" ht="15.75" thickTop="1" x14ac:dyDescent="0.25"/>
    <row r="4" spans="1:11" ht="24" x14ac:dyDescent="0.4">
      <c r="B4" s="21">
        <f>CORREL(Table1[Daily_Customer_Count], Table1[Store_Sales])</f>
        <v>8.628707670585118E-3</v>
      </c>
      <c r="F4" t="s">
        <v>106</v>
      </c>
    </row>
    <row r="5" spans="1:11" ht="15.75" thickBot="1" x14ac:dyDescent="0.3">
      <c r="E5" s="22"/>
    </row>
    <row r="6" spans="1:11" x14ac:dyDescent="0.25">
      <c r="F6" s="86" t="s">
        <v>107</v>
      </c>
      <c r="G6" s="86"/>
    </row>
    <row r="7" spans="1:11" x14ac:dyDescent="0.25">
      <c r="F7" s="35" t="s">
        <v>108</v>
      </c>
      <c r="G7" s="35">
        <v>8.6287076705123082E-3</v>
      </c>
    </row>
    <row r="8" spans="1:11" x14ac:dyDescent="0.25">
      <c r="F8" s="35" t="s">
        <v>109</v>
      </c>
      <c r="G8" s="35">
        <v>7.445459606315794E-5</v>
      </c>
    </row>
    <row r="9" spans="1:11" x14ac:dyDescent="0.25">
      <c r="F9" s="35" t="s">
        <v>110</v>
      </c>
      <c r="G9" s="35">
        <v>-1.0440303540531026E-3</v>
      </c>
    </row>
    <row r="10" spans="1:11" x14ac:dyDescent="0.25">
      <c r="F10" s="35" t="s">
        <v>111</v>
      </c>
      <c r="G10" s="35">
        <v>17199.7133820364</v>
      </c>
    </row>
    <row r="11" spans="1:11" ht="15.75" thickBot="1" x14ac:dyDescent="0.3">
      <c r="F11" s="36" t="s">
        <v>112</v>
      </c>
      <c r="G11" s="36">
        <v>896</v>
      </c>
    </row>
    <row r="13" spans="1:11" ht="15.75" thickBot="1" x14ac:dyDescent="0.3">
      <c r="F13" t="s">
        <v>145</v>
      </c>
    </row>
    <row r="14" spans="1:11" x14ac:dyDescent="0.25">
      <c r="F14" s="37"/>
      <c r="G14" s="37" t="s">
        <v>149</v>
      </c>
      <c r="H14" s="37" t="s">
        <v>150</v>
      </c>
      <c r="I14" s="37" t="s">
        <v>151</v>
      </c>
      <c r="J14" s="37" t="s">
        <v>152</v>
      </c>
      <c r="K14" s="37" t="s">
        <v>153</v>
      </c>
    </row>
    <row r="15" spans="1:11" x14ac:dyDescent="0.25">
      <c r="F15" s="35" t="s">
        <v>146</v>
      </c>
      <c r="G15" s="35">
        <v>1</v>
      </c>
      <c r="H15" s="35">
        <v>19692632.973114014</v>
      </c>
      <c r="I15" s="35">
        <v>19692632.973114014</v>
      </c>
      <c r="J15" s="35">
        <v>6.6567365126744701E-2</v>
      </c>
      <c r="K15" s="35">
        <v>0.79646125451143057</v>
      </c>
    </row>
    <row r="16" spans="1:11" x14ac:dyDescent="0.25">
      <c r="F16" s="35" t="s">
        <v>147</v>
      </c>
      <c r="G16" s="35">
        <v>894</v>
      </c>
      <c r="H16" s="35">
        <v>264472145539.2366</v>
      </c>
      <c r="I16" s="35">
        <v>295830140.42420202</v>
      </c>
      <c r="J16" s="35"/>
      <c r="K16" s="35"/>
    </row>
    <row r="17" spans="1:14" ht="15.75" thickBot="1" x14ac:dyDescent="0.3">
      <c r="F17" s="36" t="s">
        <v>148</v>
      </c>
      <c r="G17" s="36">
        <v>895</v>
      </c>
      <c r="H17" s="36">
        <v>264491838172.20972</v>
      </c>
      <c r="I17" s="36"/>
      <c r="J17" s="36"/>
      <c r="K17" s="36"/>
    </row>
    <row r="18" spans="1:14" ht="15.75" thickBot="1" x14ac:dyDescent="0.3"/>
    <row r="19" spans="1:14" x14ac:dyDescent="0.25">
      <c r="F19" s="37"/>
      <c r="G19" s="37" t="s">
        <v>114</v>
      </c>
      <c r="H19" s="37" t="s">
        <v>111</v>
      </c>
      <c r="I19" s="37" t="s">
        <v>154</v>
      </c>
      <c r="J19" s="37" t="s">
        <v>155</v>
      </c>
      <c r="K19" s="37" t="s">
        <v>156</v>
      </c>
      <c r="L19" s="37" t="s">
        <v>157</v>
      </c>
      <c r="M19" s="37" t="s">
        <v>158</v>
      </c>
      <c r="N19" s="37" t="s">
        <v>159</v>
      </c>
    </row>
    <row r="20" spans="1:14" x14ac:dyDescent="0.25">
      <c r="F20" s="35" t="s">
        <v>113</v>
      </c>
      <c r="G20" s="35">
        <v>58911.791375956622</v>
      </c>
      <c r="H20" s="35">
        <v>1797.7997719989944</v>
      </c>
      <c r="I20" s="35">
        <v>32.768827927067719</v>
      </c>
      <c r="J20" s="35">
        <v>2.4891220849648275E-155</v>
      </c>
      <c r="K20" s="35">
        <v>55383.391669448021</v>
      </c>
      <c r="L20" s="35">
        <v>62440.191082465222</v>
      </c>
      <c r="M20" s="35">
        <v>55383.391669448021</v>
      </c>
      <c r="N20" s="35">
        <v>62440.191082465222</v>
      </c>
    </row>
    <row r="21" spans="1:14" ht="15.75" thickBot="1" x14ac:dyDescent="0.3">
      <c r="F21" s="36" t="s">
        <v>115</v>
      </c>
      <c r="G21" s="36">
        <v>0.55892945646687275</v>
      </c>
      <c r="H21" s="36">
        <v>2.1663384834372819</v>
      </c>
      <c r="I21" s="36">
        <v>0.25800652148321329</v>
      </c>
      <c r="J21" s="36">
        <v>0.79646125450975136</v>
      </c>
      <c r="K21" s="36">
        <v>-3.6927720890613354</v>
      </c>
      <c r="L21" s="36">
        <v>4.8106310019950804</v>
      </c>
      <c r="M21" s="36">
        <v>-3.6927720890613354</v>
      </c>
      <c r="N21" s="36">
        <v>4.8106310019950804</v>
      </c>
    </row>
    <row r="27" spans="1:14" ht="27.75" customHeight="1" thickBot="1" x14ac:dyDescent="0.3">
      <c r="A27" s="118" t="s">
        <v>13</v>
      </c>
      <c r="B27" s="118"/>
      <c r="C27" s="118"/>
    </row>
    <row r="28" spans="1:14" ht="24.75" thickTop="1" x14ac:dyDescent="0.4">
      <c r="B28" s="20">
        <f>CORREL(Table1[Items_Available], Table1[Daily_Customer_Count])</f>
        <v>-4.097811672853971E-2</v>
      </c>
      <c r="F28" t="s">
        <v>106</v>
      </c>
    </row>
    <row r="29" spans="1:14" ht="15.75" thickBot="1" x14ac:dyDescent="0.3"/>
    <row r="30" spans="1:14" x14ac:dyDescent="0.25">
      <c r="F30" s="86" t="s">
        <v>107</v>
      </c>
      <c r="G30" s="86"/>
    </row>
    <row r="31" spans="1:14" x14ac:dyDescent="0.25">
      <c r="F31" s="35" t="s">
        <v>108</v>
      </c>
      <c r="G31" s="35">
        <v>4.0978116728521398E-2</v>
      </c>
    </row>
    <row r="32" spans="1:14" x14ac:dyDescent="0.25">
      <c r="F32" s="35" t="s">
        <v>109</v>
      </c>
      <c r="G32" s="35">
        <v>1.6792060506163251E-3</v>
      </c>
    </row>
    <row r="33" spans="6:14" x14ac:dyDescent="0.25">
      <c r="F33" s="35" t="s">
        <v>110</v>
      </c>
      <c r="G33" s="35">
        <v>5.6251612449844638E-4</v>
      </c>
    </row>
    <row r="34" spans="6:14" x14ac:dyDescent="0.25">
      <c r="F34" s="35" t="s">
        <v>111</v>
      </c>
      <c r="G34" s="35">
        <v>265.3146273925114</v>
      </c>
    </row>
    <row r="35" spans="6:14" ht="15.75" thickBot="1" x14ac:dyDescent="0.3">
      <c r="F35" s="36" t="s">
        <v>112</v>
      </c>
      <c r="G35" s="36">
        <v>896</v>
      </c>
    </row>
    <row r="37" spans="6:14" ht="15.75" thickBot="1" x14ac:dyDescent="0.3">
      <c r="F37" t="s">
        <v>145</v>
      </c>
    </row>
    <row r="38" spans="6:14" x14ac:dyDescent="0.25">
      <c r="F38" s="37"/>
      <c r="G38" s="37" t="s">
        <v>149</v>
      </c>
      <c r="H38" s="37" t="s">
        <v>150</v>
      </c>
      <c r="I38" s="37" t="s">
        <v>151</v>
      </c>
      <c r="J38" s="37" t="s">
        <v>152</v>
      </c>
      <c r="K38" s="37" t="s">
        <v>153</v>
      </c>
    </row>
    <row r="39" spans="6:14" x14ac:dyDescent="0.25">
      <c r="F39" s="35" t="s">
        <v>146</v>
      </c>
      <c r="G39" s="35">
        <v>1</v>
      </c>
      <c r="H39" s="35">
        <v>105850.71128738672</v>
      </c>
      <c r="I39" s="35">
        <v>105850.71128738672</v>
      </c>
      <c r="J39" s="35">
        <v>1.5037352906495789</v>
      </c>
      <c r="K39" s="35">
        <v>0.22042040940808211</v>
      </c>
    </row>
    <row r="40" spans="6:14" x14ac:dyDescent="0.25">
      <c r="F40" s="35" t="s">
        <v>147</v>
      </c>
      <c r="G40" s="35">
        <v>894</v>
      </c>
      <c r="H40" s="35">
        <v>62930315.24853389</v>
      </c>
      <c r="I40" s="35">
        <v>70391.851508427164</v>
      </c>
      <c r="J40" s="35"/>
      <c r="K40" s="35"/>
    </row>
    <row r="41" spans="6:14" ht="15.75" thickBot="1" x14ac:dyDescent="0.3">
      <c r="F41" s="36" t="s">
        <v>148</v>
      </c>
      <c r="G41" s="36">
        <v>895</v>
      </c>
      <c r="H41" s="36">
        <v>63036165.959821276</v>
      </c>
      <c r="I41" s="36"/>
      <c r="J41" s="36"/>
      <c r="K41" s="36"/>
    </row>
    <row r="42" spans="6:14" ht="15.75" thickBot="1" x14ac:dyDescent="0.3"/>
    <row r="43" spans="6:14" x14ac:dyDescent="0.25">
      <c r="F43" s="37"/>
      <c r="G43" s="37" t="s">
        <v>114</v>
      </c>
      <c r="H43" s="37" t="s">
        <v>111</v>
      </c>
      <c r="I43" s="37" t="s">
        <v>154</v>
      </c>
      <c r="J43" s="37" t="s">
        <v>155</v>
      </c>
      <c r="K43" s="37" t="s">
        <v>156</v>
      </c>
      <c r="L43" s="37" t="s">
        <v>157</v>
      </c>
      <c r="M43" s="37" t="s">
        <v>158</v>
      </c>
      <c r="N43" s="37" t="s">
        <v>159</v>
      </c>
    </row>
    <row r="44" spans="6:14" x14ac:dyDescent="0.25">
      <c r="F44" s="35" t="s">
        <v>113</v>
      </c>
      <c r="G44" s="35">
        <v>850.97771245397996</v>
      </c>
      <c r="H44" s="35">
        <v>53.442505552691792</v>
      </c>
      <c r="I44" s="35">
        <v>15.923237573787704</v>
      </c>
      <c r="J44" s="35">
        <v>1.9158214746928467E-50</v>
      </c>
      <c r="K44" s="35">
        <v>746.09032519086304</v>
      </c>
      <c r="L44" s="35">
        <v>955.86509971709688</v>
      </c>
      <c r="M44" s="35">
        <v>746.09032519086304</v>
      </c>
      <c r="N44" s="35">
        <v>955.86509971709688</v>
      </c>
    </row>
    <row r="45" spans="6:14" ht="15.75" thickBot="1" x14ac:dyDescent="0.3">
      <c r="F45" s="36" t="s">
        <v>115</v>
      </c>
      <c r="G45" s="36">
        <v>-3.6265976886615175E-2</v>
      </c>
      <c r="H45" s="36">
        <v>2.9574246225593272E-2</v>
      </c>
      <c r="I45" s="36">
        <v>-1.2262688492540832</v>
      </c>
      <c r="J45" s="36">
        <v>0.22042040940787441</v>
      </c>
      <c r="K45" s="36">
        <v>-9.430901556525989E-2</v>
      </c>
      <c r="L45" s="36">
        <v>2.1777061792029546E-2</v>
      </c>
      <c r="M45" s="36">
        <v>-9.430901556525989E-2</v>
      </c>
      <c r="N45" s="36">
        <v>2.1777061792029546E-2</v>
      </c>
    </row>
    <row r="52" spans="1:11" ht="26.25" customHeight="1" thickBot="1" x14ac:dyDescent="0.3">
      <c r="A52" s="118" t="s">
        <v>14</v>
      </c>
      <c r="B52" s="118"/>
      <c r="C52" s="118"/>
    </row>
    <row r="53" spans="1:11" ht="15.75" thickTop="1" x14ac:dyDescent="0.25">
      <c r="F53" t="s">
        <v>106</v>
      </c>
    </row>
    <row r="54" spans="1:11" ht="24.75" thickBot="1" x14ac:dyDescent="0.45">
      <c r="B54" s="20">
        <f>CORREL(Table1[Items_Available],Table1[Store_Sales])</f>
        <v>9.8849434763930738E-2</v>
      </c>
    </row>
    <row r="55" spans="1:11" x14ac:dyDescent="0.25">
      <c r="F55" s="86" t="s">
        <v>107</v>
      </c>
      <c r="G55" s="86"/>
    </row>
    <row r="56" spans="1:11" x14ac:dyDescent="0.25">
      <c r="F56" s="35" t="s">
        <v>108</v>
      </c>
      <c r="G56" s="35">
        <v>9.884943476393436E-2</v>
      </c>
    </row>
    <row r="57" spans="1:11" x14ac:dyDescent="0.25">
      <c r="F57" s="35" t="s">
        <v>109</v>
      </c>
      <c r="G57" s="35">
        <v>9.7712107531493161E-3</v>
      </c>
    </row>
    <row r="58" spans="1:11" x14ac:dyDescent="0.25">
      <c r="F58" s="35" t="s">
        <v>110</v>
      </c>
      <c r="G58" s="35">
        <v>8.6635722864302437E-3</v>
      </c>
    </row>
    <row r="59" spans="1:11" x14ac:dyDescent="0.25">
      <c r="F59" s="35" t="s">
        <v>111</v>
      </c>
      <c r="G59" s="35">
        <v>17116.113288149718</v>
      </c>
    </row>
    <row r="60" spans="1:11" ht="15.75" thickBot="1" x14ac:dyDescent="0.3">
      <c r="F60" s="36" t="s">
        <v>112</v>
      </c>
      <c r="G60" s="36">
        <v>896</v>
      </c>
    </row>
    <row r="62" spans="1:11" ht="15.75" thickBot="1" x14ac:dyDescent="0.3">
      <c r="F62" t="s">
        <v>145</v>
      </c>
    </row>
    <row r="63" spans="1:11" x14ac:dyDescent="0.25">
      <c r="F63" s="37"/>
      <c r="G63" s="37" t="s">
        <v>149</v>
      </c>
      <c r="H63" s="37" t="s">
        <v>150</v>
      </c>
      <c r="I63" s="37" t="s">
        <v>151</v>
      </c>
      <c r="J63" s="37" t="s">
        <v>152</v>
      </c>
      <c r="K63" s="37" t="s">
        <v>153</v>
      </c>
    </row>
    <row r="64" spans="1:11" x14ac:dyDescent="0.25">
      <c r="F64" s="35" t="s">
        <v>146</v>
      </c>
      <c r="G64" s="35">
        <v>1</v>
      </c>
      <c r="H64" s="35">
        <v>2584405493.2685242</v>
      </c>
      <c r="I64" s="35">
        <v>2584405493.2685242</v>
      </c>
      <c r="J64" s="35">
        <v>8.8216607193974994</v>
      </c>
      <c r="K64" s="35">
        <v>3.056356756673863E-3</v>
      </c>
    </row>
    <row r="65" spans="6:14" x14ac:dyDescent="0.25">
      <c r="F65" s="35" t="s">
        <v>147</v>
      </c>
      <c r="G65" s="35">
        <v>894</v>
      </c>
      <c r="H65" s="35">
        <v>261907432678.94119</v>
      </c>
      <c r="I65" s="35">
        <v>292961334.0927754</v>
      </c>
      <c r="J65" s="35"/>
      <c r="K65" s="35"/>
    </row>
    <row r="66" spans="6:14" ht="15.75" thickBot="1" x14ac:dyDescent="0.3">
      <c r="F66" s="36" t="s">
        <v>148</v>
      </c>
      <c r="G66" s="36">
        <v>895</v>
      </c>
      <c r="H66" s="36">
        <v>264491838172.20972</v>
      </c>
      <c r="I66" s="36"/>
      <c r="J66" s="36"/>
      <c r="K66" s="36"/>
    </row>
    <row r="67" spans="6:14" ht="15.75" thickBot="1" x14ac:dyDescent="0.3"/>
    <row r="68" spans="6:14" x14ac:dyDescent="0.25">
      <c r="F68" s="37"/>
      <c r="G68" s="37" t="s">
        <v>114</v>
      </c>
      <c r="H68" s="37" t="s">
        <v>111</v>
      </c>
      <c r="I68" s="37" t="s">
        <v>154</v>
      </c>
      <c r="J68" s="37" t="s">
        <v>155</v>
      </c>
      <c r="K68" s="37" t="s">
        <v>156</v>
      </c>
      <c r="L68" s="37" t="s">
        <v>157</v>
      </c>
      <c r="M68" s="37" t="s">
        <v>158</v>
      </c>
      <c r="N68" s="37" t="s">
        <v>159</v>
      </c>
    </row>
    <row r="69" spans="6:14" x14ac:dyDescent="0.25">
      <c r="F69" s="35" t="s">
        <v>113</v>
      </c>
      <c r="G69" s="35">
        <v>49252.983647381821</v>
      </c>
      <c r="H69" s="35">
        <v>3447.7103220139365</v>
      </c>
      <c r="I69" s="35">
        <v>14.285708208400557</v>
      </c>
      <c r="J69" s="35">
        <v>7.4763660735884965E-42</v>
      </c>
      <c r="K69" s="35">
        <v>42486.434736991017</v>
      </c>
      <c r="L69" s="35">
        <v>56019.532557772625</v>
      </c>
      <c r="M69" s="35">
        <v>42486.434736991017</v>
      </c>
      <c r="N69" s="35">
        <v>56019.532557772625</v>
      </c>
    </row>
    <row r="70" spans="6:14" ht="15.75" thickBot="1" x14ac:dyDescent="0.3">
      <c r="F70" s="36" t="s">
        <v>115</v>
      </c>
      <c r="G70" s="36">
        <v>5.6667338792574498</v>
      </c>
      <c r="H70" s="36">
        <v>1.9079089373388096</v>
      </c>
      <c r="I70" s="36">
        <v>2.9701280644775037</v>
      </c>
      <c r="J70" s="36">
        <v>3.056356756674883E-3</v>
      </c>
      <c r="K70" s="36">
        <v>1.92223160519934</v>
      </c>
      <c r="L70" s="36">
        <v>9.41123615331556</v>
      </c>
      <c r="M70" s="36">
        <v>1.92223160519934</v>
      </c>
      <c r="N70" s="36">
        <v>9.41123615331556</v>
      </c>
    </row>
  </sheetData>
  <mergeCells count="3">
    <mergeCell ref="A2:C2"/>
    <mergeCell ref="A27:C27"/>
    <mergeCell ref="A52:C52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1B847-D233-4326-B987-CCE679C53E02}">
  <sheetPr>
    <tabColor theme="8" tint="0.59999389629810485"/>
  </sheetPr>
  <dimension ref="A2:E8"/>
  <sheetViews>
    <sheetView showGridLines="0" zoomScale="190" zoomScaleNormal="190" workbookViewId="0">
      <selection activeCell="C7" sqref="C7"/>
    </sheetView>
  </sheetViews>
  <sheetFormatPr defaultRowHeight="15" x14ac:dyDescent="0.25"/>
  <cols>
    <col min="1" max="1" width="12.7109375" bestFit="1" customWidth="1"/>
    <col min="2" max="2" width="20.28515625" customWidth="1"/>
    <col min="3" max="3" width="18.140625" bestFit="1" customWidth="1"/>
    <col min="4" max="4" width="21.140625" customWidth="1"/>
    <col min="5" max="5" width="22.140625" customWidth="1"/>
  </cols>
  <sheetData>
    <row r="2" spans="1:5" x14ac:dyDescent="0.25">
      <c r="E2" s="5"/>
    </row>
    <row r="3" spans="1:5" ht="20.25" thickBot="1" x14ac:dyDescent="0.35">
      <c r="A3" s="4"/>
      <c r="B3" s="112" t="s">
        <v>11</v>
      </c>
      <c r="C3" s="112"/>
      <c r="D3" s="112"/>
    </row>
    <row r="4" spans="1:5" ht="16.5" thickTop="1" thickBot="1" x14ac:dyDescent="0.3"/>
    <row r="5" spans="1:5" x14ac:dyDescent="0.25">
      <c r="B5" s="8" t="s">
        <v>9</v>
      </c>
      <c r="C5" s="10" t="s">
        <v>8</v>
      </c>
      <c r="D5" s="9" t="s">
        <v>10</v>
      </c>
    </row>
    <row r="6" spans="1:5" x14ac:dyDescent="0.25">
      <c r="B6" s="14" t="s">
        <v>5</v>
      </c>
      <c r="C6" s="18">
        <f>INDEX(Table1[[Store ID ]], MATCH(MAX(Table1[Store_Sales]), Table1[Store_Sales], 0))</f>
        <v>650</v>
      </c>
      <c r="D6" s="12">
        <f>MAX(Table1[Store_Sales])</f>
        <v>116320</v>
      </c>
    </row>
    <row r="7" spans="1:5" x14ac:dyDescent="0.25">
      <c r="B7" s="15" t="s">
        <v>6</v>
      </c>
      <c r="C7" s="19">
        <f>INDEX(Table1[[Store ID ]], MATCH(MIN(Table1[Store_Sales]), Table1[Store_Sales], 0))</f>
        <v>32</v>
      </c>
      <c r="D7" s="12">
        <f>MIN(Table1[Store_Sales])</f>
        <v>14920</v>
      </c>
    </row>
    <row r="8" spans="1:5" ht="15.75" thickBot="1" x14ac:dyDescent="0.3">
      <c r="B8" s="16" t="s">
        <v>7</v>
      </c>
      <c r="C8" s="13"/>
      <c r="D8" s="17">
        <f>MEDIAN(Table1[Store_Sales])</f>
        <v>58605</v>
      </c>
    </row>
  </sheetData>
  <sheetProtection sheet="1" objects="1" scenarios="1"/>
  <mergeCells count="1">
    <mergeCell ref="B3:D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E9B53C72-BE08-4714-A79B-B2A2B961D8EA}">
  <ds:schemaRefs/>
</ds:datastoreItem>
</file>

<file path=customXml/itemProps2.xml><?xml version="1.0" encoding="utf-8"?>
<ds:datastoreItem xmlns:ds="http://schemas.openxmlformats.org/officeDocument/2006/customXml" ds:itemID="{22BCA3B3-5618-4B82-A015-C9831C34DB55}">
  <ds:schemaRefs/>
</ds:datastoreItem>
</file>

<file path=customXml/itemProps3.xml><?xml version="1.0" encoding="utf-8"?>
<ds:datastoreItem xmlns:ds="http://schemas.openxmlformats.org/officeDocument/2006/customXml" ds:itemID="{9B85A3E9-72BF-46F6-8317-CC1EA8287EB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Pivot Table Sales Category</vt:lpstr>
      <vt:lpstr>Pivot Table Customer Category</vt:lpstr>
      <vt:lpstr>Dataset</vt:lpstr>
      <vt:lpstr>Optimization 2 - Filter</vt:lpstr>
      <vt:lpstr>Optimization 2</vt:lpstr>
      <vt:lpstr>Optimization 1</vt:lpstr>
      <vt:lpstr>Segmentation</vt:lpstr>
      <vt:lpstr>Trends and Patterns</vt:lpstr>
      <vt:lpstr>Trends and Patterns (&lt; Large)</vt:lpstr>
      <vt:lpstr>T&amp;P (Pivot Table Sales)</vt:lpstr>
      <vt:lpstr>T&amp;P (Pivot Table CustomerCount)</vt:lpstr>
      <vt:lpstr>Trends and Patterns (Large)</vt:lpstr>
      <vt:lpstr>Store Characteristics</vt:lpstr>
      <vt:lpstr>Customer Behavior</vt:lpstr>
      <vt:lpstr>Performance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naninande123@gmail.com</dc:creator>
  <cp:lastModifiedBy>naninande123@gmail.com</cp:lastModifiedBy>
  <dcterms:created xsi:type="dcterms:W3CDTF">2025-01-13T07:47:59Z</dcterms:created>
  <dcterms:modified xsi:type="dcterms:W3CDTF">2025-01-21T03:05:09Z</dcterms:modified>
</cp:coreProperties>
</file>