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00892041\OneDrive - Ontario Tech University\Desktop\Model_bulk_data\"/>
    </mc:Choice>
  </mc:AlternateContent>
  <xr:revisionPtr revIDLastSave="0" documentId="13_ncr:1_{641C32C6-B079-4BB6-8530-BA9C584788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F75" i="1"/>
  <c r="E75" i="1"/>
  <c r="D75" i="1"/>
  <c r="C75" i="1"/>
  <c r="F73" i="1"/>
  <c r="F76" i="1" s="1"/>
  <c r="E73" i="1"/>
  <c r="E76" i="1" s="1"/>
  <c r="D73" i="1"/>
  <c r="D76" i="1" s="1"/>
  <c r="F62" i="1"/>
  <c r="D62" i="1"/>
  <c r="C62" i="1"/>
  <c r="F6" i="1"/>
  <c r="E6" i="1"/>
  <c r="D6" i="1"/>
  <c r="C6" i="1"/>
  <c r="F4" i="1"/>
  <c r="E4" i="1"/>
  <c r="D4" i="1"/>
  <c r="C4" i="1"/>
</calcChain>
</file>

<file path=xl/sharedStrings.xml><?xml version="1.0" encoding="utf-8"?>
<sst xmlns="http://schemas.openxmlformats.org/spreadsheetml/2006/main" count="67" uniqueCount="37">
  <si>
    <t>Region KPIs</t>
  </si>
  <si>
    <t>Case 1</t>
  </si>
  <si>
    <t>Case 2</t>
  </si>
  <si>
    <t>Case 3</t>
  </si>
  <si>
    <t>CO2 emissions (tons/year)</t>
  </si>
  <si>
    <t>Operating costs ($/year)</t>
  </si>
  <si>
    <t>Power demand (GWh/year)</t>
  </si>
  <si>
    <t>Water demand (ML/year)</t>
  </si>
  <si>
    <t>Water operating costs ($/year)</t>
  </si>
  <si>
    <t>Power operating costs ($/year)</t>
  </si>
  <si>
    <t>Annual fixed costs of hydrogen production</t>
  </si>
  <si>
    <t>Fuel consumption (MMBtu/year)</t>
  </si>
  <si>
    <t>Ajax_Pickering</t>
  </si>
  <si>
    <t>Power demand (MWh/year)</t>
  </si>
  <si>
    <t>Water demand of the local water plant(ML/year)</t>
  </si>
  <si>
    <t>Beaverton</t>
  </si>
  <si>
    <t>Blackstock</t>
  </si>
  <si>
    <t>Bowmaville</t>
  </si>
  <si>
    <t>Cannington</t>
  </si>
  <si>
    <t>Greenbank</t>
  </si>
  <si>
    <t>Newcastle</t>
  </si>
  <si>
    <t>Orono</t>
  </si>
  <si>
    <t>Oshawa</t>
  </si>
  <si>
    <t>Port Perry</t>
  </si>
  <si>
    <t>Sunderland</t>
  </si>
  <si>
    <t>Uxbridge</t>
  </si>
  <si>
    <t>Whitby</t>
  </si>
  <si>
    <t>Power plants KPIs: Darlington</t>
  </si>
  <si>
    <t>Power plants KPIs: Pickering</t>
  </si>
  <si>
    <t>688,233278125688.233278125</t>
  </si>
  <si>
    <t>Hydrogen plant KPIs</t>
  </si>
  <si>
    <t>Plant capacity (kg/day)</t>
  </si>
  <si>
    <t>Plant capacity (kg/h)</t>
  </si>
  <si>
    <t>Plant capacity (MW)</t>
  </si>
  <si>
    <t>Generated Hydrogen (kg/year)</t>
  </si>
  <si>
    <t>Capital costs ($)</t>
  </si>
  <si>
    <t>Case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</si>
</sst>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/>
    <xf numFmtId="2" fontId="3" fillId="0" borderId="0" xfId="0" applyNumberFormat="1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9"/>
  <sheetViews>
    <sheetView tabSelected="1" workbookViewId="0">
      <selection activeCell="C3" sqref="C3"/>
    </sheetView>
  </sheetViews>
  <sheetFormatPr defaultRowHeight="14.4" x14ac:dyDescent="0.3"/>
  <cols>
    <col min="2" max="2" width="41.33203125" bestFit="1" customWidth="1"/>
    <col min="3" max="3" width="13.44140625" bestFit="1" customWidth="1"/>
    <col min="4" max="4" width="20.77734375" customWidth="1"/>
    <col min="5" max="6" width="12" bestFit="1" customWidth="1"/>
  </cols>
  <sheetData>
    <row r="2" spans="2:6" ht="15" x14ac:dyDescent="0.3">
      <c r="B2" s="1" t="s">
        <v>0</v>
      </c>
      <c r="C2" s="1" t="s">
        <v>36</v>
      </c>
      <c r="D2" s="1" t="s">
        <v>1</v>
      </c>
      <c r="E2" s="1" t="s">
        <v>2</v>
      </c>
      <c r="F2" s="1" t="s">
        <v>3</v>
      </c>
    </row>
    <row r="3" spans="2:6" x14ac:dyDescent="0.3">
      <c r="B3" s="2" t="s">
        <v>4</v>
      </c>
      <c r="C3" s="2">
        <v>1.86301369863013</v>
      </c>
      <c r="D3" s="2">
        <v>0.931506849315065</v>
      </c>
      <c r="E3" s="2">
        <v>1.304109589041091</v>
      </c>
      <c r="F3" s="2">
        <v>0.37260273972602598</v>
      </c>
    </row>
    <row r="4" spans="2:6" x14ac:dyDescent="0.3">
      <c r="B4" s="2" t="s">
        <v>5</v>
      </c>
      <c r="C4" s="2">
        <f>1235935862.52576-1194491041.7425</f>
        <v>41444820.783259869</v>
      </c>
      <c r="D4" s="2">
        <f>1448892571.90727-1194491041.7425</f>
        <v>254401530.16476989</v>
      </c>
      <c r="E4" s="3" t="e">
        <f>#REF!-E1</f>
        <v>#REF!</v>
      </c>
      <c r="F4" s="2">
        <f>1803820435.04022-1194491041.7425</f>
        <v>609329393.29771996</v>
      </c>
    </row>
    <row r="5" spans="2:6" x14ac:dyDescent="0.3">
      <c r="B5" s="2" t="s">
        <v>6</v>
      </c>
      <c r="C5" s="2">
        <v>2717.764769375</v>
      </c>
      <c r="D5" s="2">
        <v>4547.0611843750003</v>
      </c>
      <c r="E5" s="2">
        <v>5766.5920668749905</v>
      </c>
      <c r="F5" s="2">
        <v>7595.8886643749902</v>
      </c>
    </row>
    <row r="6" spans="2:6" x14ac:dyDescent="0.3">
      <c r="B6" s="2" t="s">
        <v>7</v>
      </c>
      <c r="C6" s="2">
        <f t="shared" ref="C6:F6" si="0">SUM(C14,C18,C22,C26,C30,C34,C38,C42,C46,C50,C54,C58,C62)</f>
        <v>68369.809552799998</v>
      </c>
      <c r="D6" s="2">
        <f t="shared" si="0"/>
        <v>68918.602528800009</v>
      </c>
      <c r="E6" s="2">
        <f t="shared" si="0"/>
        <v>69284.507728800003</v>
      </c>
      <c r="F6" s="2">
        <f t="shared" si="0"/>
        <v>69833.234128800003</v>
      </c>
    </row>
    <row r="7" spans="2:6" x14ac:dyDescent="0.3">
      <c r="B7" s="2" t="s">
        <v>8</v>
      </c>
      <c r="C7" s="2">
        <v>25679828.169553701</v>
      </c>
      <c r="D7" s="2">
        <v>25865632.1019325</v>
      </c>
      <c r="E7" s="2">
        <v>25989501.384006102</v>
      </c>
      <c r="F7" s="2">
        <v>26175305.334921699</v>
      </c>
    </row>
    <row r="8" spans="2:6" x14ac:dyDescent="0.3">
      <c r="B8" s="2" t="s">
        <v>9</v>
      </c>
      <c r="C8" s="2">
        <v>15764992.613712201</v>
      </c>
      <c r="D8" s="2">
        <v>26376229.022298601</v>
      </c>
      <c r="E8" s="2">
        <v>33450386.275145601</v>
      </c>
      <c r="F8" s="2">
        <v>44061623.742363401</v>
      </c>
    </row>
    <row r="9" spans="2:6" x14ac:dyDescent="0.3">
      <c r="B9" s="2" t="s">
        <v>10</v>
      </c>
      <c r="C9" s="2">
        <v>0</v>
      </c>
      <c r="D9" s="2">
        <v>21764114.036128201</v>
      </c>
      <c r="E9" s="2">
        <v>36273522.669780597</v>
      </c>
      <c r="F9" s="2">
        <v>58037638.877208702</v>
      </c>
    </row>
    <row r="10" spans="2:6" x14ac:dyDescent="0.3">
      <c r="B10" s="2" t="s">
        <v>11</v>
      </c>
    </row>
    <row r="12" spans="2:6" x14ac:dyDescent="0.3">
      <c r="B12" s="2" t="s">
        <v>12</v>
      </c>
    </row>
    <row r="13" spans="2:6" x14ac:dyDescent="0.3">
      <c r="B13" s="2" t="s">
        <v>13</v>
      </c>
      <c r="C13" s="2">
        <v>704091.27800000005</v>
      </c>
      <c r="D13" s="2">
        <v>704091.27800000005</v>
      </c>
      <c r="E13" s="2">
        <v>704091.27800000005</v>
      </c>
      <c r="F13" s="2">
        <v>704091.27800000005</v>
      </c>
    </row>
    <row r="14" spans="2:6" x14ac:dyDescent="0.3">
      <c r="B14" s="2" t="s">
        <v>14</v>
      </c>
      <c r="C14" s="2">
        <v>22635.401999999998</v>
      </c>
      <c r="D14" s="2">
        <v>22635.401999999998</v>
      </c>
      <c r="E14" s="2">
        <v>22635.401999999998</v>
      </c>
      <c r="F14" s="2">
        <v>22635.401999999998</v>
      </c>
    </row>
    <row r="16" spans="2:6" x14ac:dyDescent="0.3">
      <c r="B16" s="2" t="s">
        <v>15</v>
      </c>
    </row>
    <row r="17" spans="2:6" x14ac:dyDescent="0.3">
      <c r="B17" s="2" t="s">
        <v>13</v>
      </c>
      <c r="C17" s="2">
        <v>232040.03562499999</v>
      </c>
      <c r="D17" s="2">
        <v>232040.03562499999</v>
      </c>
      <c r="E17" s="2">
        <v>232040.03562499999</v>
      </c>
      <c r="F17" s="2">
        <v>232040.03562499999</v>
      </c>
    </row>
    <row r="18" spans="2:6" x14ac:dyDescent="0.3">
      <c r="B18" s="2" t="s">
        <v>14</v>
      </c>
      <c r="C18" s="2">
        <v>438.08322000000004</v>
      </c>
      <c r="D18" s="2">
        <v>438.08322000000004</v>
      </c>
      <c r="E18" s="2">
        <v>438.08322000000004</v>
      </c>
      <c r="F18" s="2">
        <v>438.08322000000004</v>
      </c>
    </row>
    <row r="20" spans="2:6" x14ac:dyDescent="0.3">
      <c r="B20" s="2" t="s">
        <v>16</v>
      </c>
    </row>
    <row r="21" spans="2:6" x14ac:dyDescent="0.3">
      <c r="B21" s="2" t="s">
        <v>13</v>
      </c>
      <c r="C21" s="2">
        <v>45293.744250000003</v>
      </c>
      <c r="D21" s="2">
        <v>45293.744250000003</v>
      </c>
      <c r="E21" s="2">
        <v>45293.744250000003</v>
      </c>
      <c r="F21" s="2">
        <v>45293.744250000003</v>
      </c>
    </row>
    <row r="22" spans="2:6" x14ac:dyDescent="0.3">
      <c r="B22" s="2" t="s">
        <v>14</v>
      </c>
      <c r="C22" s="2">
        <v>55.133337599999997</v>
      </c>
      <c r="D22" s="2">
        <v>55.133337599999997</v>
      </c>
      <c r="E22" s="2">
        <v>55.133337599999997</v>
      </c>
      <c r="F22" s="2">
        <v>55.133337599999997</v>
      </c>
    </row>
    <row r="24" spans="2:6" x14ac:dyDescent="0.3">
      <c r="B24" s="2" t="s">
        <v>17</v>
      </c>
    </row>
    <row r="25" spans="2:6" x14ac:dyDescent="0.3">
      <c r="B25" s="2" t="s">
        <v>13</v>
      </c>
      <c r="C25" s="2">
        <v>171633.92262500001</v>
      </c>
      <c r="D25" s="2">
        <v>171633.92262500001</v>
      </c>
      <c r="E25" s="2">
        <v>171633.92262500001</v>
      </c>
      <c r="F25" s="2">
        <v>171633.92262500001</v>
      </c>
    </row>
    <row r="26" spans="2:6" x14ac:dyDescent="0.3">
      <c r="B26" s="2" t="s">
        <v>14</v>
      </c>
      <c r="C26" s="2">
        <v>4299.0137999999997</v>
      </c>
      <c r="D26" s="2">
        <v>4299.0137999999997</v>
      </c>
      <c r="E26" s="2">
        <v>4299.0137999999997</v>
      </c>
      <c r="F26" s="2">
        <v>4299.0137999999997</v>
      </c>
    </row>
    <row r="28" spans="2:6" x14ac:dyDescent="0.3">
      <c r="B28" s="2" t="s">
        <v>18</v>
      </c>
    </row>
    <row r="29" spans="2:6" x14ac:dyDescent="0.3">
      <c r="B29" s="2" t="s">
        <v>13</v>
      </c>
      <c r="C29" s="2">
        <v>114822.621625</v>
      </c>
      <c r="D29" s="2">
        <v>114822.621625</v>
      </c>
      <c r="E29" s="2">
        <v>114822.621625</v>
      </c>
      <c r="F29" s="2">
        <v>114822.621625</v>
      </c>
    </row>
    <row r="30" spans="2:6" x14ac:dyDescent="0.3">
      <c r="B30" s="2" t="s">
        <v>14</v>
      </c>
      <c r="C30" s="2">
        <v>190.41699600000001</v>
      </c>
      <c r="D30" s="2">
        <v>190.41699600000001</v>
      </c>
      <c r="E30" s="2">
        <v>190.41699600000001</v>
      </c>
      <c r="F30" s="2">
        <v>190.41699600000001</v>
      </c>
    </row>
    <row r="32" spans="2:6" x14ac:dyDescent="0.3">
      <c r="B32" s="2" t="s">
        <v>19</v>
      </c>
    </row>
    <row r="33" spans="2:6" x14ac:dyDescent="0.3">
      <c r="B33" s="2" t="s">
        <v>13</v>
      </c>
      <c r="C33" s="2">
        <v>31416.987187499999</v>
      </c>
      <c r="D33" s="2">
        <v>31416.987187499999</v>
      </c>
      <c r="E33" s="2">
        <v>31416.987187499999</v>
      </c>
      <c r="F33" s="2">
        <v>31416.987187499999</v>
      </c>
    </row>
    <row r="34" spans="2:6" x14ac:dyDescent="0.3">
      <c r="B34" s="2" t="s">
        <v>14</v>
      </c>
      <c r="C34" s="2">
        <v>66.499963199999996</v>
      </c>
      <c r="D34" s="2">
        <v>66.499963199999996</v>
      </c>
      <c r="E34" s="2">
        <v>66.499963199999996</v>
      </c>
      <c r="F34" s="2">
        <v>66.499963199999996</v>
      </c>
    </row>
    <row r="36" spans="2:6" x14ac:dyDescent="0.3">
      <c r="B36" s="2" t="s">
        <v>20</v>
      </c>
    </row>
    <row r="37" spans="2:6" x14ac:dyDescent="0.3">
      <c r="B37" s="2" t="s">
        <v>13</v>
      </c>
      <c r="C37" s="2">
        <v>50114.381374999997</v>
      </c>
      <c r="D37" s="2">
        <v>50114.381374999997</v>
      </c>
      <c r="E37" s="2">
        <v>50114.381374999997</v>
      </c>
      <c r="F37" s="2">
        <v>50114.381374999997</v>
      </c>
    </row>
    <row r="38" spans="2:6" x14ac:dyDescent="0.3">
      <c r="B38" s="2" t="s">
        <v>14</v>
      </c>
      <c r="C38" s="2">
        <v>1124.2321199999999</v>
      </c>
      <c r="D38" s="2">
        <v>1124.2321199999999</v>
      </c>
      <c r="E38" s="2">
        <v>1124.2321199999999</v>
      </c>
      <c r="F38" s="2">
        <v>1124.2321199999999</v>
      </c>
    </row>
    <row r="40" spans="2:6" x14ac:dyDescent="0.3">
      <c r="B40" s="2" t="s">
        <v>21</v>
      </c>
    </row>
    <row r="41" spans="2:6" x14ac:dyDescent="0.3">
      <c r="B41" s="2" t="s">
        <v>13</v>
      </c>
      <c r="C41" s="2">
        <v>45293.744250000003</v>
      </c>
      <c r="D41" s="2">
        <v>45293.744250000003</v>
      </c>
      <c r="E41" s="2">
        <v>45293.744250000003</v>
      </c>
      <c r="F41" s="2">
        <v>45293.744250000003</v>
      </c>
    </row>
    <row r="42" spans="2:6" x14ac:dyDescent="0.3">
      <c r="B42" s="2" t="s">
        <v>14</v>
      </c>
      <c r="C42" s="2">
        <v>105.68326799999998</v>
      </c>
      <c r="D42" s="2">
        <v>105.68326799999998</v>
      </c>
      <c r="E42" s="2">
        <v>105.68326799999998</v>
      </c>
      <c r="F42" s="2">
        <v>105.68326799999998</v>
      </c>
    </row>
    <row r="44" spans="2:6" x14ac:dyDescent="0.3">
      <c r="B44" s="2" t="s">
        <v>22</v>
      </c>
    </row>
    <row r="45" spans="2:6" x14ac:dyDescent="0.3">
      <c r="B45" s="2" t="s">
        <v>13</v>
      </c>
      <c r="C45" s="2">
        <v>675089.43649999995</v>
      </c>
      <c r="D45" s="2">
        <v>675089.43649999995</v>
      </c>
      <c r="E45" s="2">
        <v>675089.43649999995</v>
      </c>
      <c r="F45" s="2">
        <v>675089.43649999995</v>
      </c>
    </row>
    <row r="46" spans="2:6" x14ac:dyDescent="0.3">
      <c r="B46" s="2" t="s">
        <v>14</v>
      </c>
      <c r="C46" s="2">
        <v>16734.052800000001</v>
      </c>
      <c r="D46" s="2">
        <v>16734.052800000001</v>
      </c>
      <c r="E46" s="2">
        <v>16734.052800000001</v>
      </c>
      <c r="F46" s="2">
        <v>16734.052800000001</v>
      </c>
    </row>
    <row r="48" spans="2:6" x14ac:dyDescent="0.3">
      <c r="B48" s="2" t="s">
        <v>23</v>
      </c>
    </row>
    <row r="49" spans="2:6" x14ac:dyDescent="0.3">
      <c r="B49" s="2" t="s">
        <v>13</v>
      </c>
      <c r="C49" s="2">
        <v>77284.972250000006</v>
      </c>
      <c r="D49" s="2">
        <v>77284.972250000006</v>
      </c>
      <c r="E49" s="2">
        <v>77284.972250000006</v>
      </c>
      <c r="F49" s="2">
        <v>77284.972250000006</v>
      </c>
    </row>
    <row r="50" spans="2:6" x14ac:dyDescent="0.3">
      <c r="B50" s="2" t="s">
        <v>14</v>
      </c>
      <c r="C50" s="2">
        <v>1056.5873999999999</v>
      </c>
      <c r="D50" s="2">
        <v>1056.5873999999999</v>
      </c>
      <c r="E50" s="2">
        <v>1056.5873999999999</v>
      </c>
      <c r="F50" s="2">
        <v>1056.5873999999999</v>
      </c>
    </row>
    <row r="52" spans="2:6" x14ac:dyDescent="0.3">
      <c r="B52" s="2" t="s">
        <v>24</v>
      </c>
    </row>
    <row r="53" spans="2:6" x14ac:dyDescent="0.3">
      <c r="B53" s="2" t="s">
        <v>13</v>
      </c>
      <c r="C53" s="2">
        <v>31416.987187499999</v>
      </c>
      <c r="D53" s="2">
        <v>31416.987187499999</v>
      </c>
      <c r="E53" s="2">
        <v>31416.987187499999</v>
      </c>
      <c r="F53" s="2">
        <v>31416.987187499999</v>
      </c>
    </row>
    <row r="54" spans="2:6" x14ac:dyDescent="0.3">
      <c r="B54" s="2" t="s">
        <v>14</v>
      </c>
      <c r="C54" s="2">
        <v>124.999944</v>
      </c>
      <c r="D54" s="2">
        <v>124.999944</v>
      </c>
      <c r="E54" s="2">
        <v>124.999944</v>
      </c>
      <c r="F54" s="2">
        <v>124.999944</v>
      </c>
    </row>
    <row r="56" spans="2:6" x14ac:dyDescent="0.3">
      <c r="B56" s="2" t="s">
        <v>25</v>
      </c>
    </row>
    <row r="57" spans="2:6" x14ac:dyDescent="0.3">
      <c r="B57" s="2" t="s">
        <v>13</v>
      </c>
      <c r="C57" s="2">
        <v>87980.886624999999</v>
      </c>
      <c r="D57" s="2">
        <v>87980.886624999999</v>
      </c>
      <c r="E57" s="2">
        <v>87980.886624999999</v>
      </c>
      <c r="F57" s="2">
        <v>87980.886624999999</v>
      </c>
    </row>
    <row r="58" spans="2:6" x14ac:dyDescent="0.3">
      <c r="B58" s="2" t="s">
        <v>14</v>
      </c>
      <c r="C58" s="2">
        <v>1009.1344799999999</v>
      </c>
      <c r="D58" s="2">
        <v>1009.1344799999999</v>
      </c>
      <c r="E58" s="2">
        <v>1009.1344799999999</v>
      </c>
      <c r="F58" s="2">
        <v>1009.1344799999999</v>
      </c>
    </row>
    <row r="60" spans="2:6" x14ac:dyDescent="0.3">
      <c r="B60" s="2" t="s">
        <v>26</v>
      </c>
    </row>
    <row r="61" spans="2:6" x14ac:dyDescent="0.3">
      <c r="B61" s="2" t="s">
        <v>13</v>
      </c>
      <c r="C61" s="2">
        <v>451285.8175</v>
      </c>
      <c r="D61" s="2">
        <v>2280584.0575000001</v>
      </c>
      <c r="E61" s="2">
        <v>3500116.2174999998</v>
      </c>
      <c r="F61" s="2">
        <v>5329405.6974999998</v>
      </c>
    </row>
    <row r="62" spans="2:6" x14ac:dyDescent="0.3">
      <c r="B62" s="2" t="s">
        <v>14</v>
      </c>
      <c r="C62" s="2">
        <f>2343.6724*24*365/1000</f>
        <v>20530.570223999999</v>
      </c>
      <c r="D62" s="2">
        <f>2406.32*24*365/1000</f>
        <v>21079.363200000003</v>
      </c>
      <c r="E62" s="2">
        <v>21445.268400000001</v>
      </c>
      <c r="F62" s="2">
        <f>2510.73*24*365/1000</f>
        <v>21993.9948</v>
      </c>
    </row>
    <row r="64" spans="2:6" x14ac:dyDescent="0.3">
      <c r="B64" s="2" t="s">
        <v>27</v>
      </c>
    </row>
    <row r="65" spans="2:6" x14ac:dyDescent="0.3">
      <c r="B65" s="2" t="s">
        <v>5</v>
      </c>
      <c r="C65" s="2">
        <v>16529988.8802926</v>
      </c>
      <c r="D65" s="2">
        <v>23470163.091393702</v>
      </c>
      <c r="E65" s="2">
        <v>31072588.228927299</v>
      </c>
      <c r="F65" s="2">
        <v>40351611.783631399</v>
      </c>
    </row>
    <row r="66" spans="2:6" x14ac:dyDescent="0.3">
      <c r="B66" s="2" t="s">
        <v>13</v>
      </c>
      <c r="C66" s="2">
        <v>2717.764769375</v>
      </c>
      <c r="D66" s="2">
        <v>3858.8279062500001</v>
      </c>
      <c r="E66" s="2">
        <v>5108.7744942499903</v>
      </c>
      <c r="F66" s="2"/>
    </row>
    <row r="68" spans="2:6" x14ac:dyDescent="0.3">
      <c r="B68" s="2" t="s">
        <v>28</v>
      </c>
    </row>
    <row r="69" spans="2:6" x14ac:dyDescent="0.3">
      <c r="B69" s="2" t="s">
        <v>5</v>
      </c>
      <c r="C69" s="2">
        <v>0</v>
      </c>
      <c r="D69" s="2">
        <v>4185972.44421187</v>
      </c>
      <c r="E69" s="2">
        <v>4000978.0402197698</v>
      </c>
      <c r="F69" s="2">
        <v>5848102.2508301996</v>
      </c>
    </row>
    <row r="70" spans="2:6" x14ac:dyDescent="0.3">
      <c r="B70" s="2" t="s">
        <v>13</v>
      </c>
      <c r="C70" s="2">
        <v>0</v>
      </c>
      <c r="D70" s="2" t="s">
        <v>29</v>
      </c>
      <c r="E70" s="2">
        <v>657.81757262500003</v>
      </c>
      <c r="F70" s="2">
        <v>961.51100766666605</v>
      </c>
    </row>
    <row r="72" spans="2:6" x14ac:dyDescent="0.3">
      <c r="B72" s="2" t="s">
        <v>30</v>
      </c>
    </row>
    <row r="73" spans="2:6" x14ac:dyDescent="0.3">
      <c r="B73" s="2" t="s">
        <v>31</v>
      </c>
      <c r="C73" s="2">
        <v>0</v>
      </c>
      <c r="D73" s="4">
        <f>24*4176.48</f>
        <v>100235.51999999999</v>
      </c>
      <c r="E73" s="4">
        <f>24*6960.79</f>
        <v>167058.96</v>
      </c>
      <c r="F73" s="2">
        <f>24*11137.3</f>
        <v>267295.19999999995</v>
      </c>
    </row>
    <row r="74" spans="2:6" x14ac:dyDescent="0.3">
      <c r="B74" t="s">
        <v>32</v>
      </c>
      <c r="C74" s="2"/>
      <c r="D74" s="4">
        <v>4176.4799999999996</v>
      </c>
      <c r="E74" s="4">
        <v>6960.79</v>
      </c>
      <c r="F74">
        <v>11137.3</v>
      </c>
    </row>
    <row r="75" spans="2:6" x14ac:dyDescent="0.3">
      <c r="B75" s="2" t="s">
        <v>33</v>
      </c>
      <c r="C75" s="2">
        <f t="shared" ref="C75:F75" si="1">C73*0.05</f>
        <v>0</v>
      </c>
      <c r="D75" s="2">
        <f>D74*0.05</f>
        <v>208.82399999999998</v>
      </c>
      <c r="E75" s="2">
        <f t="shared" ref="E75:F75" si="2">E74*0.05</f>
        <v>348.03950000000003</v>
      </c>
      <c r="F75" s="2">
        <f t="shared" si="2"/>
        <v>556.86500000000001</v>
      </c>
    </row>
    <row r="76" spans="2:6" x14ac:dyDescent="0.3">
      <c r="B76" s="2" t="s">
        <v>34</v>
      </c>
      <c r="C76" s="2">
        <f t="shared" ref="C76:F76" si="3">C73*365</f>
        <v>0</v>
      </c>
      <c r="D76" s="2">
        <f t="shared" si="3"/>
        <v>36585964.799999997</v>
      </c>
      <c r="E76" s="2">
        <f t="shared" si="3"/>
        <v>60976520.399999999</v>
      </c>
      <c r="F76" s="2">
        <f>F73*365</f>
        <v>97562747.999999985</v>
      </c>
    </row>
    <row r="77" spans="2:6" x14ac:dyDescent="0.3">
      <c r="B77" s="2" t="s">
        <v>5</v>
      </c>
      <c r="C77" s="2">
        <v>0</v>
      </c>
      <c r="D77" s="2">
        <v>180395555.00441</v>
      </c>
      <c r="E77" s="2">
        <v>300659252.33999997</v>
      </c>
      <c r="F77" s="2">
        <v>481054825.34322101</v>
      </c>
    </row>
    <row r="78" spans="2:6" x14ac:dyDescent="0.3">
      <c r="B78" s="2" t="s">
        <v>35</v>
      </c>
      <c r="C78" s="2">
        <v>0</v>
      </c>
      <c r="D78" s="2">
        <v>14467266.003064699</v>
      </c>
      <c r="E78" s="2">
        <v>24112109.523998301</v>
      </c>
      <c r="F78" s="2">
        <v>38579376.970391899</v>
      </c>
    </row>
    <row r="79" spans="2:6" x14ac:dyDescent="0.3">
      <c r="B79" s="2" t="s">
        <v>10</v>
      </c>
      <c r="C79" s="2">
        <v>0</v>
      </c>
      <c r="D79" s="2">
        <v>21764114.036128201</v>
      </c>
      <c r="E79" s="2">
        <v>36273522.669780597</v>
      </c>
      <c r="F79" s="2">
        <v>58037638.877208702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Villalobos Herra</dc:creator>
  <cp:lastModifiedBy>Elena Villalobos Herra</cp:lastModifiedBy>
  <dcterms:created xsi:type="dcterms:W3CDTF">2015-06-05T18:17:20Z</dcterms:created>
  <dcterms:modified xsi:type="dcterms:W3CDTF">2023-08-08T21:02:41Z</dcterms:modified>
</cp:coreProperties>
</file>