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T:\Documents\Morton, J\Time Tracking\"/>
    </mc:Choice>
  </mc:AlternateContent>
  <xr:revisionPtr revIDLastSave="0" documentId="13_ncr:1_{C61994DB-EA6D-45BA-ACBE-770B94BC6A41}" xr6:coauthVersionLast="47" xr6:coauthVersionMax="47" xr10:uidLastSave="{00000000-0000-0000-0000-000000000000}"/>
  <bookViews>
    <workbookView xWindow="16080" yWindow="6540" windowWidth="29040" windowHeight="15840" activeTab="2" xr2:uid="{00000000-000D-0000-FFFF-FFFF00000000}"/>
  </bookViews>
  <sheets>
    <sheet name="Cover Page" sheetId="1" r:id="rId1"/>
    <sheet name="Audit Information" sheetId="2" r:id="rId2"/>
    <sheet name="Consolidated Statements of Earn" sheetId="3" r:id="rId3"/>
    <sheet name="Consolidated Statements of Comp" sheetId="4" r:id="rId4"/>
    <sheet name="Consolidated Statements of Cash" sheetId="5" r:id="rId5"/>
    <sheet name="Consolidated Statements of Equi" sheetId="6" r:id="rId6"/>
    <sheet name="Consolidated Balance Sheets" sheetId="7" r:id="rId7"/>
    <sheet name="Consolidated Balance Sheets (Pa" sheetId="8" r:id="rId8"/>
    <sheet name="Acquisitions and Divestitures" sheetId="9" r:id="rId9"/>
    <sheet name="Accounting Policies" sheetId="10" r:id="rId10"/>
    <sheet name="Derivative Financial Instrument" sheetId="11" r:id="rId11"/>
    <sheet name="Fair Value Measurements" sheetId="12" r:id="rId12"/>
    <sheet name="Inventories" sheetId="13" r:id="rId13"/>
    <sheet name="Equity Investments" sheetId="14" r:id="rId14"/>
    <sheet name="Supplemental Balance Sheet and " sheetId="15" r:id="rId15"/>
    <sheet name="Other Intangible Assets and Goo" sheetId="16" r:id="rId16"/>
    <sheet name="Leases" sheetId="17" r:id="rId17"/>
    <sheet name="Equity" sheetId="18" r:id="rId18"/>
    <sheet name="Employee Stock and Benefit Plan" sheetId="19" r:id="rId19"/>
    <sheet name="Income Taxes" sheetId="20" r:id="rId20"/>
    <sheet name="Earnings Per Share" sheetId="21" r:id="rId21"/>
    <sheet name="Commitments And Contingencies (" sheetId="22" r:id="rId22"/>
    <sheet name="Segment Reporting" sheetId="23" r:id="rId23"/>
    <sheet name="Deferred Revenue" sheetId="24" r:id="rId24"/>
    <sheet name="Pay vs Performance Disclosure" sheetId="25" r:id="rId25"/>
    <sheet name="Insider Trading Arrangements" sheetId="26" r:id="rId26"/>
    <sheet name="Summary of Significant Accounti" sheetId="27" r:id="rId27"/>
    <sheet name="Derivative Financial Instrume_2" sheetId="28" r:id="rId28"/>
    <sheet name="Fair Value Measurements (Tables" sheetId="29" r:id="rId29"/>
    <sheet name="Inventory (Tables)" sheetId="30" r:id="rId30"/>
    <sheet name="Equity Method and Other Investm" sheetId="31" r:id="rId31"/>
    <sheet name="Supplemental Balance Sheet Info" sheetId="32" r:id="rId32"/>
    <sheet name="Other Intangible Assets and G_2" sheetId="33" r:id="rId33"/>
    <sheet name="Debt (Tables)" sheetId="34" r:id="rId34"/>
    <sheet name="Leases (Tables)" sheetId="35" r:id="rId35"/>
    <sheet name="Equity (Tables)" sheetId="36" r:id="rId36"/>
    <sheet name="Employee Stock and Benefit Pl_2" sheetId="37" r:id="rId37"/>
    <sheet name="Income Taxes (Tables)" sheetId="38" r:id="rId38"/>
    <sheet name="Earnings Per Share (Tables)" sheetId="39" r:id="rId39"/>
    <sheet name="Segment Reporting (Tables)" sheetId="40" r:id="rId40"/>
    <sheet name="Property, Plant and Equipment (" sheetId="41" r:id="rId41"/>
    <sheet name="Deferred Revenue (Tables)" sheetId="42" r:id="rId42"/>
    <sheet name="Acquisitions and Divestitures (" sheetId="43" r:id="rId43"/>
    <sheet name="Acquisitions and Divestitures_2" sheetId="44" r:id="rId44"/>
    <sheet name="Summary of Significant Accoun_2" sheetId="45" r:id="rId45"/>
    <sheet name="Summary of Significant Accoun_3" sheetId="46" r:id="rId46"/>
    <sheet name="Summary of Significant Accoun_4" sheetId="47" r:id="rId47"/>
    <sheet name="Summary of Significant Accoun_5" sheetId="48" r:id="rId48"/>
    <sheet name="Derivative Financial Instrume_3" sheetId="49" r:id="rId49"/>
    <sheet name="Derivative Financial Instrume_4" sheetId="50" r:id="rId50"/>
    <sheet name="Derivative Financial Instrume_5" sheetId="51" r:id="rId51"/>
    <sheet name="Derivative Financial Instrume_6" sheetId="52" r:id="rId52"/>
    <sheet name="Derivative Financial Instrume_7" sheetId="53" r:id="rId53"/>
    <sheet name="Derivative Financial Instrume_8" sheetId="54" r:id="rId54"/>
    <sheet name="Fair Value Measurements (Narrat" sheetId="55" r:id="rId55"/>
    <sheet name="Fair Value Measurements (Assets" sheetId="56" r:id="rId56"/>
    <sheet name="Inventories (Narrative) (Detail" sheetId="57" r:id="rId57"/>
    <sheet name="Inventories (Components of Inve" sheetId="58" r:id="rId58"/>
    <sheet name="Equity Method and Other Inves_2" sheetId="59" r:id="rId59"/>
    <sheet name="Equity Method and Other Inves_3" sheetId="60" r:id="rId60"/>
    <sheet name="Supplemental Balance Sheet In_2" sheetId="61" r:id="rId61"/>
    <sheet name="Supplemental Balance Sheet In_3" sheetId="62" r:id="rId62"/>
    <sheet name="Supplemental Balance Sheet In_4" sheetId="63" r:id="rId63"/>
    <sheet name="Supplemental Statement of Earni" sheetId="64" r:id="rId64"/>
    <sheet name="Other Intangible Assets and G_3" sheetId="65" r:id="rId65"/>
    <sheet name="Other Intangible Assets and G_4" sheetId="66" r:id="rId66"/>
    <sheet name="Other Intangible Assets and G_5" sheetId="67" r:id="rId67"/>
    <sheet name="Other Intangible Assets and G_6" sheetId="68" r:id="rId68"/>
    <sheet name="Other Intangible Assets and G_7" sheetId="69" r:id="rId69"/>
    <sheet name="Debt (Narrative) (Details)" sheetId="70" r:id="rId70"/>
    <sheet name="Debt (Components of Long-Term D" sheetId="71" r:id="rId71"/>
    <sheet name="Debt (Summary of long-term debt" sheetId="72" r:id="rId72"/>
    <sheet name="Leases (Narrative) (Details)" sheetId="73" r:id="rId73"/>
    <sheet name="Leases- Schedule of Lease Cost " sheetId="74" r:id="rId74"/>
    <sheet name="Leases- Schedule of Cash Flow, " sheetId="75" r:id="rId75"/>
    <sheet name="Leases- Schedule of Maturity of" sheetId="76" r:id="rId76"/>
    <sheet name="Equity (Narrative) (Details)" sheetId="77" r:id="rId77"/>
    <sheet name="Equity (Changes in Components O" sheetId="78" r:id="rId78"/>
    <sheet name="Equity (Impact of Reclassificat" sheetId="79" r:id="rId79"/>
    <sheet name="Employee Stock and Benefit Pl_3" sheetId="80" r:id="rId80"/>
    <sheet name="Employee Stock and Benefit Pl_4" sheetId="81" r:id="rId81"/>
    <sheet name="Employee Stock and Benefit Pl_5" sheetId="82" r:id="rId82"/>
    <sheet name="Employee Stock and Benefit Pl_6" sheetId="83" r:id="rId83"/>
    <sheet name="Employee Stock and Benefit Pl_7" sheetId="84" r:id="rId84"/>
    <sheet name="Income Taxes (Components of Ear" sheetId="85" r:id="rId85"/>
    <sheet name="Income Taxes (Provision for Inc" sheetId="86" r:id="rId86"/>
    <sheet name="Income Taxes (Reconciliation of" sheetId="87" r:id="rId87"/>
    <sheet name="Income Taxes (Tax Effect of Tem" sheetId="88" r:id="rId88"/>
    <sheet name="Income Taxes (Summary of Activi" sheetId="89" r:id="rId89"/>
    <sheet name="Earnings Per Share (Calculation" sheetId="90" r:id="rId90"/>
    <sheet name="Segment Reporting (Narrative) (" sheetId="91" r:id="rId91"/>
    <sheet name="Segment Reporting (Consolidated" sheetId="92" r:id="rId92"/>
    <sheet name="Segment Reporting (Information " sheetId="93" r:id="rId93"/>
    <sheet name="Segment Reporting (Financial In" sheetId="94" r:id="rId94"/>
    <sheet name="Deferred Revenue (Narrative) (D" sheetId="95" r:id="rId95"/>
    <sheet name="Uncategorized Items - sbux-2023" sheetId="96" r:id="rId9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3" i="3" l="1"/>
  <c r="C43" i="3"/>
  <c r="B43" i="3"/>
  <c r="E43" i="3"/>
  <c r="F43" i="3"/>
  <c r="D42" i="3"/>
  <c r="C42" i="3"/>
  <c r="B42" i="3"/>
  <c r="E42" i="3"/>
  <c r="F42" i="3"/>
  <c r="G41" i="3"/>
  <c r="G40" i="3"/>
  <c r="G39" i="3"/>
  <c r="D41" i="3"/>
  <c r="C41" i="3"/>
  <c r="B41" i="3"/>
  <c r="E41" i="3"/>
  <c r="F41" i="3"/>
  <c r="B9" i="3"/>
  <c r="C9" i="3"/>
  <c r="D9" i="3"/>
  <c r="E9" i="3"/>
  <c r="F9" i="3"/>
  <c r="D39" i="3"/>
  <c r="C39" i="3"/>
  <c r="B39" i="3"/>
  <c r="E39" i="3"/>
  <c r="F39" i="3"/>
  <c r="B6" i="3"/>
  <c r="C6" i="3"/>
  <c r="D6" i="3"/>
  <c r="E6" i="3"/>
  <c r="F6" i="3"/>
  <c r="B7" i="3"/>
  <c r="C7" i="3"/>
  <c r="D7" i="3"/>
  <c r="F4" i="3"/>
  <c r="C5" i="3"/>
  <c r="D5" i="3"/>
  <c r="F46" i="3" a="1"/>
  <c r="F46" i="3" s="1"/>
  <c r="D53" i="3"/>
  <c r="D51" i="3"/>
  <c r="D50" i="3"/>
  <c r="G43" i="3" l="1"/>
  <c r="G42" i="3"/>
  <c r="D27" i="3" l="1"/>
  <c r="C27" i="3" s="1"/>
  <c r="B27" i="3" s="1"/>
  <c r="D26" i="3"/>
  <c r="C26" i="3" s="1"/>
  <c r="B26" i="3" s="1"/>
  <c r="E27" i="3"/>
  <c r="E26" i="3"/>
  <c r="F27" i="3"/>
  <c r="F26" i="3"/>
  <c r="D21" i="3"/>
  <c r="C21" i="3"/>
  <c r="B21" i="3" s="1"/>
  <c r="E21" i="3"/>
  <c r="F21" i="3"/>
  <c r="F17" i="3"/>
  <c r="E17" i="3" s="1"/>
  <c r="D17" i="3" s="1"/>
  <c r="C17" i="3" s="1"/>
  <c r="B17" i="3" s="1"/>
  <c r="D16" i="3"/>
  <c r="C16" i="3" s="1"/>
  <c r="B16" i="3" s="1"/>
  <c r="E16" i="3"/>
  <c r="F16" i="3"/>
  <c r="D15" i="3"/>
  <c r="C15" i="3" s="1"/>
  <c r="B15" i="3" s="1"/>
  <c r="E15" i="3"/>
  <c r="F15" i="3"/>
  <c r="D13" i="3"/>
  <c r="C13" i="3" s="1"/>
  <c r="B13" i="3" s="1"/>
  <c r="E13" i="3"/>
  <c r="F13" i="3"/>
  <c r="D12" i="3"/>
  <c r="C12" i="3" s="1"/>
  <c r="B12" i="3" s="1"/>
  <c r="E12" i="3"/>
  <c r="F12" i="3"/>
  <c r="D10" i="3"/>
  <c r="C10" i="3" s="1"/>
  <c r="B10" i="3" s="1"/>
  <c r="E10" i="3"/>
  <c r="F10" i="3"/>
  <c r="D8" i="3"/>
  <c r="C8" i="3" s="1"/>
  <c r="B8" i="3" s="1"/>
  <c r="E8" i="3"/>
  <c r="F8" i="3"/>
  <c r="E7" i="3"/>
  <c r="F7" i="3"/>
  <c r="B5" i="3"/>
  <c r="E5" i="3"/>
  <c r="F5" i="3"/>
  <c r="E4" i="3"/>
  <c r="D4" i="3" s="1"/>
  <c r="C4" i="3" s="1"/>
  <c r="B4" i="3" s="1"/>
  <c r="N43" i="3"/>
  <c r="N42" i="3"/>
  <c r="N41" i="3"/>
  <c r="N40" i="3"/>
  <c r="K43" i="3"/>
  <c r="J43" i="3"/>
  <c r="I43" i="3"/>
  <c r="H43" i="3"/>
  <c r="L43" i="3"/>
  <c r="K42" i="3"/>
  <c r="J42" i="3"/>
  <c r="I42" i="3"/>
  <c r="H42" i="3"/>
  <c r="L42" i="3"/>
  <c r="K41" i="3"/>
  <c r="J41" i="3"/>
  <c r="I41" i="3"/>
  <c r="H41" i="3"/>
  <c r="L41" i="3"/>
  <c r="K40" i="3"/>
  <c r="J40" i="3"/>
  <c r="I40" i="3"/>
  <c r="H40" i="3"/>
  <c r="L40" i="3"/>
  <c r="N39" i="3"/>
  <c r="K39" i="3"/>
  <c r="J39" i="3"/>
  <c r="I39" i="3"/>
  <c r="H39" i="3"/>
  <c r="L39" i="3"/>
  <c r="B11" i="3" l="1"/>
  <c r="C11" i="3"/>
  <c r="C40" i="3" s="1"/>
  <c r="D11" i="3"/>
  <c r="E11" i="3"/>
  <c r="F11" i="3"/>
  <c r="F14" i="3" l="1"/>
  <c r="F18" i="3" s="1"/>
  <c r="F19" i="3" s="1"/>
  <c r="F40" i="3"/>
  <c r="E14" i="3"/>
  <c r="E18" i="3" s="1"/>
  <c r="E40" i="3"/>
  <c r="D14" i="3"/>
  <c r="D18" i="3" s="1"/>
  <c r="D19" i="3" s="1"/>
  <c r="D20" i="3" s="1"/>
  <c r="D22" i="3" s="1"/>
  <c r="D40" i="3"/>
  <c r="B40" i="3"/>
  <c r="E19" i="3"/>
  <c r="E20" i="3" s="1"/>
  <c r="E22" i="3" s="1"/>
  <c r="C14" i="3"/>
  <c r="C18" i="3" s="1"/>
  <c r="B14" i="3"/>
  <c r="B18" i="3" s="1"/>
  <c r="F20" i="3" l="1"/>
  <c r="F22" i="3" s="1"/>
  <c r="F24" i="3" s="1"/>
  <c r="E24" i="3"/>
  <c r="E23" i="3"/>
  <c r="D24" i="3"/>
  <c r="D23" i="3"/>
  <c r="C19" i="3"/>
  <c r="C20" i="3" s="1"/>
  <c r="C22" i="3" s="1"/>
  <c r="B19" i="3"/>
  <c r="B20" i="3" s="1"/>
  <c r="B22" i="3" s="1"/>
  <c r="F23" i="3" l="1"/>
  <c r="C24" i="3"/>
  <c r="C23" i="3"/>
  <c r="D46" i="3"/>
  <c r="D47" i="3" s="1"/>
  <c r="D49" i="3" s="1"/>
  <c r="D52" i="3" s="1"/>
  <c r="D54" i="3" s="1"/>
  <c r="D55" i="3" s="1"/>
  <c r="B24" i="3"/>
  <c r="B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Morton, Joshua</author>
    <author>tc={7CDDEA4D-4B1F-4C56-BDE2-74214EA8CABB}</author>
  </authors>
  <commentList>
    <comment ref="F10" authorId="0" shapeId="0" xr:uid="{F87833E4-8875-49B0-ADA8-FCF0F432AEF0}">
      <text>
        <r>
          <rPr>
            <b/>
            <sz val="9"/>
            <color indexed="81"/>
            <rFont val="Tahoma"/>
            <family val="2"/>
          </rPr>
          <t>Morton, Joshua:</t>
        </r>
        <r>
          <rPr>
            <sz val="9"/>
            <color indexed="81"/>
            <rFont val="Tahoma"/>
            <family val="2"/>
          </rPr>
          <t xml:space="preserve">
held constant</t>
        </r>
      </text>
    </comment>
    <comment ref="F12" authorId="0" shapeId="0" xr:uid="{6F31B3C7-EBFE-4EC9-A2BA-4F754C99A887}">
      <text>
        <r>
          <rPr>
            <b/>
            <sz val="9"/>
            <color indexed="81"/>
            <rFont val="Tahoma"/>
            <family val="2"/>
          </rPr>
          <t>Morton, Joshua:</t>
        </r>
        <r>
          <rPr>
            <sz val="9"/>
            <color indexed="81"/>
            <rFont val="Tahoma"/>
            <family val="2"/>
          </rPr>
          <t xml:space="preserve">
held constant
</t>
        </r>
      </text>
    </comment>
    <comment ref="F13" authorId="0" shapeId="0" xr:uid="{CD338A36-CDB0-4D86-93E3-DA05A872091F}">
      <text>
        <r>
          <rPr>
            <b/>
            <sz val="9"/>
            <color indexed="81"/>
            <rFont val="Tahoma"/>
            <family val="2"/>
          </rPr>
          <t>Morton, Joshua:</t>
        </r>
        <r>
          <rPr>
            <sz val="9"/>
            <color indexed="81"/>
            <rFont val="Tahoma"/>
            <family val="2"/>
          </rPr>
          <t xml:space="preserve">
held constant</t>
        </r>
      </text>
    </comment>
    <comment ref="F19" authorId="0" shapeId="0" xr:uid="{1E03CD5C-B8CF-4904-9A6A-459CC71EF508}">
      <text>
        <r>
          <rPr>
            <b/>
            <sz val="9"/>
            <color indexed="81"/>
            <rFont val="Tahoma"/>
            <family val="2"/>
          </rPr>
          <t>Morton, Joshua:</t>
        </r>
        <r>
          <rPr>
            <sz val="9"/>
            <color indexed="81"/>
            <rFont val="Tahoma"/>
            <family val="2"/>
          </rPr>
          <t xml:space="preserve">
assumed 25% </t>
        </r>
      </text>
    </comment>
    <comment ref="F21" authorId="0" shapeId="0" xr:uid="{CDC67733-6D72-4FA7-A374-F792A5D9D6B4}">
      <text>
        <r>
          <rPr>
            <b/>
            <sz val="9"/>
            <color indexed="81"/>
            <rFont val="Tahoma"/>
            <family val="2"/>
          </rPr>
          <t>Morton, Joshua:</t>
        </r>
        <r>
          <rPr>
            <sz val="9"/>
            <color indexed="81"/>
            <rFont val="Tahoma"/>
            <family val="2"/>
          </rPr>
          <t xml:space="preserve">
held constant</t>
        </r>
      </text>
    </comment>
    <comment ref="F26" authorId="0" shapeId="0" xr:uid="{E0551520-2CE3-4A3B-AD9B-9D968C487FBB}">
      <text>
        <r>
          <rPr>
            <b/>
            <sz val="9"/>
            <color indexed="81"/>
            <rFont val="Tahoma"/>
            <family val="2"/>
          </rPr>
          <t>Morton, Joshua:</t>
        </r>
        <r>
          <rPr>
            <sz val="9"/>
            <color indexed="81"/>
            <rFont val="Tahoma"/>
            <family val="2"/>
          </rPr>
          <t xml:space="preserve">
held constant</t>
        </r>
      </text>
    </comment>
    <comment ref="F27" authorId="0" shapeId="0" xr:uid="{0A6AF0B1-EAD1-4439-84AE-FBA4DC4B856C}">
      <text>
        <r>
          <rPr>
            <b/>
            <sz val="9"/>
            <color indexed="81"/>
            <rFont val="Tahoma"/>
            <family val="2"/>
          </rPr>
          <t>Morton, Joshua:</t>
        </r>
        <r>
          <rPr>
            <sz val="9"/>
            <color indexed="81"/>
            <rFont val="Tahoma"/>
            <family val="2"/>
          </rPr>
          <t xml:space="preserve">
held constant</t>
        </r>
      </text>
    </comment>
    <comment ref="K39" authorId="1" shapeId="0" xr:uid="{7CDDEA4D-4B1F-4C56-BDE2-74214EA8CABB}">
      <text>
        <t>[Threaded comment]
Your version of Excel allows you to read this threaded comment; however, any edits to it will get removed if the file is opened in a newer version of Excel. Learn more: https://go.microsoft.com/fwlink/?linkid=870924
Comment:
    COVID-19</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<sst xmlns="http://schemas.openxmlformats.org/spreadsheetml/2006/main" count="4891" uniqueCount="1104">
  <si>
    <t>Cover Page - USD ($) shares in Millions, $ in Billions</t>
  </si>
  <si>
    <t>12 Months Ended</t>
  </si>
  <si>
    <t>Oct. 01, 2023</t>
  </si>
  <si>
    <t>Nov. 10, 2023</t>
  </si>
  <si>
    <t>Apr. 02, 2023</t>
  </si>
  <si>
    <t>Cover [Abstract]</t>
  </si>
  <si>
    <t> </t>
  </si>
  <si>
    <t>Document Type</t>
  </si>
  <si>
    <t>10-K</t>
  </si>
  <si>
    <t>Document Annual Report</t>
  </si>
  <si>
    <t>true</t>
  </si>
  <si>
    <t>Document Period End Date</t>
  </si>
  <si>
    <t>Oct.  01,  2023</t>
  </si>
  <si>
    <t>Document Transition Report</t>
  </si>
  <si>
    <t>false</t>
  </si>
  <si>
    <t>Entity File Number</t>
  </si>
  <si>
    <t>000-20322</t>
  </si>
  <si>
    <t>Entity Registrant Name</t>
  </si>
  <si>
    <t>Starbucks Corporation</t>
  </si>
  <si>
    <t>Entity Incorporation, State or Country Code</t>
  </si>
  <si>
    <t>WA</t>
  </si>
  <si>
    <t>Entity Tax Identification Number</t>
  </si>
  <si>
    <t>91-1325671</t>
  </si>
  <si>
    <t>Entity Address, Address Line One</t>
  </si>
  <si>
    <t>2401 Utah Avenue South</t>
  </si>
  <si>
    <t>Entity Address, City or Town</t>
  </si>
  <si>
    <t>Seattle</t>
  </si>
  <si>
    <t>Entity Address, State or Province</t>
  </si>
  <si>
    <t>Entity Address, Postal Zip Code</t>
  </si>
  <si>
    <t>98134</t>
  </si>
  <si>
    <t>City Area Code</t>
  </si>
  <si>
    <t>206</t>
  </si>
  <si>
    <t>Local Phone Number</t>
  </si>
  <si>
    <t>447-1575</t>
  </si>
  <si>
    <t>Title of 12(b) Security</t>
  </si>
  <si>
    <t>Common Stock, $0.001 par value per share</t>
  </si>
  <si>
    <t>Trading Symbol</t>
  </si>
  <si>
    <t>SBUX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</si>
  <si>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</si>
  <si>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</si>
  <si>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</si>
  <si>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</si>
  <si>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</si>
  <si>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</si>
  <si>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</si>
  <si>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</si>
  <si>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</si>
  <si>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</si>
  <si>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</si>
  <si>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</si>
  <si>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</si>
  <si>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</si>
  <si>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</si>
  <si>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t>
  </si>
  <si>
    <t>Amendment Flag</t>
  </si>
  <si>
    <t>Document Fiscal Year Focus</t>
  </si>
  <si>
    <t>2023</t>
  </si>
  <si>
    <t>Document Fiscal Period Focus</t>
  </si>
  <si>
    <t>FY</t>
  </si>
  <si>
    <t>Entity Central Index Key</t>
  </si>
  <si>
    <t>0000829224</t>
  </si>
  <si>
    <t>Current Fiscal Year End Date</t>
  </si>
  <si>
    <t>--10-01</t>
  </si>
  <si>
    <t>Audit Information</t>
  </si>
  <si>
    <t>Auditor [Line Items]</t>
  </si>
  <si>
    <t>Auditor Firm ID</t>
  </si>
  <si>
    <t>34</t>
  </si>
  <si>
    <t>Auditor Name</t>
  </si>
  <si>
    <t>Deloitte &amp; Touche LLP</t>
  </si>
  <si>
    <t>Auditor Location</t>
  </si>
  <si>
    <t>Seattle, Washington</t>
  </si>
  <si>
    <t>Consolidated Statements of Earnings - USD ($) shares in Millions, $ in Millions</t>
  </si>
  <si>
    <t>Oct. 02, 2022</t>
  </si>
  <si>
    <t>Oct. 03, 2021</t>
  </si>
  <si>
    <t>Net Revenues:</t>
  </si>
  <si>
    <t>Revenues</t>
  </si>
  <si>
    <t>Product and distribution costs</t>
  </si>
  <si>
    <t>Store operating expenses</t>
  </si>
  <si>
    <t>Other operating expenses</t>
  </si>
  <si>
    <t>Depreciation and amortization expenses</t>
  </si>
  <si>
    <t>General and administrative expenses</t>
  </si>
  <si>
    <t>Restructuring and impairments</t>
  </si>
  <si>
    <t>Total operating expenses</t>
  </si>
  <si>
    <t>Income from equity investees</t>
  </si>
  <si>
    <t>Gain from sale of assets</t>
  </si>
  <si>
    <t>Operating income</t>
  </si>
  <si>
    <t>Net gain resulting from divestiture of certain retail operations</t>
  </si>
  <si>
    <t>Interest income and other, net</t>
  </si>
  <si>
    <t>Interest expense</t>
  </si>
  <si>
    <t>Earnings before income taxes</t>
  </si>
  <si>
    <t>Income tax expense</t>
  </si>
  <si>
    <t>Net earnings including noncontrolling interests</t>
  </si>
  <si>
    <t>Net loss attributable to noncontrolling interest</t>
  </si>
  <si>
    <t>Net earnings attributable to Starbucks</t>
  </si>
  <si>
    <t>Earnings Per Share, Basic</t>
  </si>
  <si>
    <t>Earnings/(loss) Per Share, Diluted</t>
  </si>
  <si>
    <t>Weighted average shares outstanding:</t>
  </si>
  <si>
    <t>Basic</t>
  </si>
  <si>
    <t>Diluted</t>
  </si>
  <si>
    <t>Company-Operated Stores [Member]</t>
  </si>
  <si>
    <t>Licensed Stores [Member]</t>
  </si>
  <si>
    <t>Product and Service, Other [Member]</t>
  </si>
  <si>
    <t>Consolidated Statements of Comprehensive Income - USD ($) $ in Millions</t>
  </si>
  <si>
    <t>Other comprehensive income/(loss), net of tax:</t>
  </si>
  <si>
    <t>Other comprehensive income/(loss)</t>
  </si>
  <si>
    <t>Comprehensive income including noncontrolling interests</t>
  </si>
  <si>
    <t>Comprehensive Income, Net of Tax, Attributable to Parent</t>
  </si>
  <si>
    <t>Available-for-sale Securities [Member]</t>
  </si>
  <si>
    <t>Unrealized holding gains/(losses) on available-for-sale securities, before tax</t>
  </si>
  <si>
    <t>Unrealized holding gains/(losses) on available-for-sale securities, tax (expense)/benefit</t>
  </si>
  <si>
    <t>Cash Flow Hedging [Member]</t>
  </si>
  <si>
    <t>Net Gains/(Losses) Included in AOCI</t>
  </si>
  <si>
    <t>Net Investment Hedges [Member]</t>
  </si>
  <si>
    <t>Unrealized gains/(losses) on hedging instruments, before tax</t>
  </si>
  <si>
    <t>Unrealized gains/(losses) on hedging instruments, tax (expense)/benefit</t>
  </si>
  <si>
    <t>Translation Adjustment [Member]</t>
  </si>
  <si>
    <t>Translation adjustment and other, before tax</t>
  </si>
  <si>
    <t>Translation adjustment and other, tax (expense)/benefit</t>
  </si>
  <si>
    <t>Noncontrolling Interest [Member]</t>
  </si>
  <si>
    <t>Comprehensive Income (Loss), Net of Tax, Attributable to Noncontrolling Interest</t>
  </si>
  <si>
    <t>Reclassification out of Accumulated Other Comprehensive Income [Member]</t>
  </si>
  <si>
    <t>Reclassification adjustment for net gains (losses) realized in net earnings for available-for-sale securities, hedging instruments, and translation adjustment, before tax</t>
  </si>
  <si>
    <t>Reclassification adjustment for net gains (losses) realized in net earnings for available-for-sale securities, hedging instruments, and translation adjustment, tax expense/(benefit)</t>
  </si>
  <si>
    <t>Consolidated Statements of Cash Flows - USD ($) $ in Millions</t>
  </si>
  <si>
    <t>OPERATING ACTIVITIES:</t>
  </si>
  <si>
    <t>Adjustments to reconcile net earnings to net cash provided by operating activities:</t>
  </si>
  <si>
    <t>Depreciation and amortization</t>
  </si>
  <si>
    <t>Deferred income taxes, net</t>
  </si>
  <si>
    <t>Income earned from equity method investees</t>
  </si>
  <si>
    <t>Distributions received from equity method investees</t>
  </si>
  <si>
    <t>Stock-based compensation</t>
  </si>
  <si>
    <t>Non-cash Lease Cost</t>
  </si>
  <si>
    <t>Loss on retirement and impairment of assets</t>
  </si>
  <si>
    <t>Other</t>
  </si>
  <si>
    <t>Cash provided/(used) by changes in operating assets and liabilities:</t>
  </si>
  <si>
    <t>Accounts receivable</t>
  </si>
  <si>
    <t>Inventories</t>
  </si>
  <si>
    <t>Income Taxes Payable</t>
  </si>
  <si>
    <t>Accounts payable</t>
  </si>
  <si>
    <t>Deferred revenue</t>
  </si>
  <si>
    <t>Operating lease liability</t>
  </si>
  <si>
    <t>Other operating assets and liabilities</t>
  </si>
  <si>
    <t>Net Cash Provided by (Used in) Operating Activities</t>
  </si>
  <si>
    <t>INVESTING ACTIVITIES:</t>
  </si>
  <si>
    <t>Purchases of investments</t>
  </si>
  <si>
    <t>Proceeds from Sales of Assets, Investing Activities</t>
  </si>
  <si>
    <t>Maturities and calls of investments</t>
  </si>
  <si>
    <t>Additions to property, plant and equipment</t>
  </si>
  <si>
    <t>Proceeds from Sale of Productive Assets</t>
  </si>
  <si>
    <t>Net proceeds from divestiture of certain operations</t>
  </si>
  <si>
    <t>Net cash used by investing activities</t>
  </si>
  <si>
    <t>FINANCING ACTIVITIES:</t>
  </si>
  <si>
    <t>Proceeds from (Repayments of) Commercial Paper</t>
  </si>
  <si>
    <t>Proceeds from issuance of short-term debt</t>
  </si>
  <si>
    <t>Repayments of Short-term Debt</t>
  </si>
  <si>
    <t>Proceeds from issuance of long-term debt</t>
  </si>
  <si>
    <t>Repayments of long-term debt</t>
  </si>
  <si>
    <t>Proceeds from issuance of common stock</t>
  </si>
  <si>
    <t>Cash dividends paid</t>
  </si>
  <si>
    <t>Repurchase of common stock</t>
  </si>
  <si>
    <t>Minimum tax withholdings on share-based awards</t>
  </si>
  <si>
    <t>Net cash used by financing activities</t>
  </si>
  <si>
    <t>Effect of Exchange Rate on Cash, Cash Equivalents, Restricted Cash, and Restricted Cash Equivalents, Continuing Operations</t>
  </si>
  <si>
    <t>Cash, Cash Equivalents, Restricted Cash, and Restricted Cash Equivalents, Period Increase (Decrease), Including Exchange Rate Effect, Total</t>
  </si>
  <si>
    <t>CASH AND CASH EQUIVALENTS:</t>
  </si>
  <si>
    <t>Cash, Cash Equivalents, Restricted Cash, and Restricted Cash Equivalents, Beginning Balance</t>
  </si>
  <si>
    <t>Cash, Cash Equivalents, Restricted Cash, and Restricted Cash Equivalents, Ending Balance</t>
  </si>
  <si>
    <t>Cash paid during the period for:</t>
  </si>
  <si>
    <t>Interest, net of capitalized interest</t>
  </si>
  <si>
    <t>Income taxes, net of refunds</t>
  </si>
  <si>
    <t>Consolidated Statements of Equity - USD ($) shares in Millions, $ in Millions</t>
  </si>
  <si>
    <t>Total</t>
  </si>
  <si>
    <t>Common Stock [Member]</t>
  </si>
  <si>
    <t>Additional Paid-in Capital [Member]</t>
  </si>
  <si>
    <t>Retained Earnings [Member]</t>
  </si>
  <si>
    <t>Accumulated Other Comprehensive Income/(Loss) [Member]</t>
  </si>
  <si>
    <t>Parent [Member]</t>
  </si>
  <si>
    <t>Common Stock, Shares, Outstanding</t>
  </si>
  <si>
    <t>Balance, Amount at Sep. 27, 2020</t>
  </si>
  <si>
    <t>Net Income (Loss), Including Portion Attributable to Noncontrolling Interest</t>
  </si>
  <si>
    <t>APIC, Share-based Payment Arrangement, Increase for Cost Recognition</t>
  </si>
  <si>
    <t>Shares Issued, Value, Share-based Payment Arrangement, after Forfeiture</t>
  </si>
  <si>
    <t>Shares Issued, Shares, Share-based Payment Arrangement, after Forfeiture</t>
  </si>
  <si>
    <t>Stock Issued During Period, Value, Employee Stock Purchase Plan</t>
  </si>
  <si>
    <t>Stock Issued During Period, Shares, Employee Stock Purchase Plans</t>
  </si>
  <si>
    <t>Common Stock, Dividends, Per Share, Declared</t>
  </si>
  <si>
    <t>Dividends, Cash</t>
  </si>
  <si>
    <t>Balance, Amount at Oct. 03, 2021</t>
  </si>
  <si>
    <t>Net gains/(losses) recognized in OCI before reclassifications, net of tax</t>
  </si>
  <si>
    <t>Net (gains)/losses reclassified from AOCI to earnings, net of tax</t>
  </si>
  <si>
    <t>Cumulative Effect of New Accounting Pronouncement in Period of Adoption</t>
  </si>
  <si>
    <t>Stock Repurchased and Retired During Period, Value</t>
  </si>
  <si>
    <t>Stock Repurchased and Retired During Period, Shares</t>
  </si>
  <si>
    <t>Noncontrolling Interest, Decrease from Distributions to Noncontrolling Interest Holders</t>
  </si>
  <si>
    <t>Balance, Amount at Oct. 02, 2022</t>
  </si>
  <si>
    <t>Noncontrolling Interest, Decrease from Redemptions or Purchase of Interests or Other Adjustment</t>
  </si>
  <si>
    <t>Balance, Amount at Oct. 01, 2023</t>
  </si>
  <si>
    <t>Consolidated Balance Sheets - USD ($) $ in Millions</t>
  </si>
  <si>
    <t>Current assets:</t>
  </si>
  <si>
    <t>Cash, Cash Equivalents, Restricted Cash, and Restricted Cash Equivalents</t>
  </si>
  <si>
    <t>Short-term Investments</t>
  </si>
  <si>
    <t>Accounts Receivable, net</t>
  </si>
  <si>
    <t>Inventory, Net</t>
  </si>
  <si>
    <t>Prepaid Expense and Other Assets, Current</t>
  </si>
  <si>
    <t>Assets, Current</t>
  </si>
  <si>
    <t>Long-term investments</t>
  </si>
  <si>
    <t>Equity Investments</t>
  </si>
  <si>
    <t>Property, Plant and Equipment, Net</t>
  </si>
  <si>
    <t>Operating Lease, Right-of-Use Asset</t>
  </si>
  <si>
    <t>Deferred Income Tax Assets, Net</t>
  </si>
  <si>
    <t>Other Assets, Noncurrent</t>
  </si>
  <si>
    <t>Intangible Assets, Net (Excluding Goodwill)</t>
  </si>
  <si>
    <t>Goodwill</t>
  </si>
  <si>
    <t>Assets</t>
  </si>
  <si>
    <t>Current liabilities:</t>
  </si>
  <si>
    <t>Accounts Payable, Current</t>
  </si>
  <si>
    <t>Accrued Liabilities, Current</t>
  </si>
  <si>
    <t>Accrued payroll and benefits</t>
  </si>
  <si>
    <t>Operating Lease, Liability, Current</t>
  </si>
  <si>
    <t>Deferred Revenue, Current</t>
  </si>
  <si>
    <t>Short-term Debt</t>
  </si>
  <si>
    <t>Long-term Debt, Current Maturities</t>
  </si>
  <si>
    <t>Liabilities, Current</t>
  </si>
  <si>
    <t>Long-term Debt, Excluding Current Maturities</t>
  </si>
  <si>
    <t>Operating Lease, Liability, Noncurrent</t>
  </si>
  <si>
    <t>Deferred Revenue, Noncurrent</t>
  </si>
  <si>
    <t>Deferred Tax and Other Liabilities, Noncurrent</t>
  </si>
  <si>
    <t>Liabilities</t>
  </si>
  <si>
    <t>Shareholders' equity/(deficit)</t>
  </si>
  <si>
    <t>Common stock ($0.001 par value) - authorized 2,400.0 shares; issued and outstanding 1,180.0 and 1.173.3 shares, respectively</t>
  </si>
  <si>
    <t>Additional Paid in Capital, Common Stock</t>
  </si>
  <si>
    <t>Retained Earnings (Accumulated Deficit)</t>
  </si>
  <si>
    <t>Accumulated Other Comprehensive Income (Loss), Net of Tax</t>
  </si>
  <si>
    <t>Stockholders' Equity/(Deficit) Attributable to Parent</t>
  </si>
  <si>
    <t>Stockholders' Equity Attributable to Noncontrolling Interest</t>
  </si>
  <si>
    <t>Stockholders' Equity/(Deficit), Including Portion Attributable to Noncontrolling Interest</t>
  </si>
  <si>
    <t>Liabilities and Shareholders' Equity/(Deficit)</t>
  </si>
  <si>
    <t>Common stock, par value</t>
  </si>
  <si>
    <t>Authorized shares of common stock</t>
  </si>
  <si>
    <t>Common Stock, Shares, Issued</t>
  </si>
  <si>
    <t>Consolidated Balance Sheets (Parenthetical) - $ / shares</t>
  </si>
  <si>
    <t>Statement of Financial Position [Abstract]</t>
  </si>
  <si>
    <t>Acquisitions and Divestitures</t>
  </si>
  <si>
    <t>Business Combinations [Abstract]</t>
  </si>
  <si>
    <t>Acquisitions, Divestitures and Strategic Alliance Fiscal 2023 On January 13, 2023, we sold the assets, primarily consisting of intellectual properties associated with the Seattle's Best Coffee brand, to Nestlé for $110.0 million. The transaction resulted in a pre-tax gain of $91.3 million, which was included in gain from sale of assets on our consolidated statements of earnings. Results from Seattle's Best Coffee operations prior to the sale are reported in our Channel Development operating segment. Fiscal 2022 In the fourth quarter of fiscal 2022, we sold our Evolution Fresh brand and business to Bolthouse Farms. This transaction did not have a material impact on our consolidated financial statements. Fiscal 2021 In the fourth quarter of fiscal 2021, we sold our 50% ownership interest in Starbucks Coffee Korea Co., Ltd. where our joint venture partner, E-Mart Inc., acquired an additional 17.5% interest and Apfin Investment Pte Ltd, an affiliate of GIC Private Limited, which is a Singapore sovereign wealth fund, acquired the remaining 32.5%. The sale had a combined price of $1.175 billion. This transaction resulted in a pre-tax gain of $864.5 million, which is included in net gain resulting from divestiture of certain operations on our consolidated statements of earnings.</t>
  </si>
  <si>
    <t>Accounting Policies</t>
  </si>
  <si>
    <t>Accounting Policies [Abstract]</t>
  </si>
  <si>
    <t>Significant Accounting Policies</t>
  </si>
  <si>
    <t>Summary of Significant Accounting Policies and Estimates Description of Business We purchase and roast high-quality coffees that we sell, along with handcrafted coffee and tea beverages and a variety of fresh and prepared food items, through our company-operated stores. We also sell a variety of coffee and tea products and license our trademarks through other channels such as licensed stores, grocery and foodservice. The grocery and foodservice business is primarily through our Global Coffee Alliance with Nestlé established in August 2018. In this 10-K, Starbucks Corporation (together with its subsidiaries) is referred to as “Starbucks,” the “Company,” “we,” “us” or “our.” Segment information is prepared on the same basis that our management reviews financial information for operational decision-making purposes. In the fourth quarter of fiscal 2021, certain changes were made to our management team, and our operating segment reporting structure was realigned as a result. We realigned our fully licensed Latin America and Caribbean markets from our Americas operating segment to our International operating segment. We renamed the Americas operating segment to the North America operating segment, since it is comprised of our company-operated and licensed stores in the U.S. and Canada. We also made certain other immaterial changes between our International operating segment and Corporate and Other. There was no impact on consolidated net revenues, total operating expenses, operating income or net earnings per share as a result of these changes. We have three reportable operating segments: 1) North America, which is inclusive of the U.S. and Canada; 2) International, which is inclusive of China, Japan, Asia Pacific, Europe, Middle East and Africa, Latin America and the Caribbean; and 3) Channel Development. Non-reportable operating segments and unallocated corporate expenses are reported within Corporate and Other. Additional details on the nature of our business and our reportable operating segments are included in Note 17 , Segment Reporting. Certain prior period information on the consolidated statements of cash flows have been reclassified to conform to the current presentation. Principles of Consolidation Our consolidated financial statements reflect the financial position and operating results of Starbucks, including wholly-owned subsidiaries and investees that we control. Intercompany transactions and balances have been eliminated. Fiscal Year End Our fiscal year ends on the Sunday closest to September 30. Fiscal years 2023, 2022 and 2021 included 52, 52 and 53 weeks, respectively. The 53rd week in fiscal 2021 fell in the fourth fiscal quarter. Estimates and Assumptions Preparing financial statements in conformity with accounting principles generally accepted in the United States of America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commitments and contingencies, and the potential outcome of future tax consequences of events that have been recognized in the financial statements. Actual results and outcomes may differ from these estimates and assumptions due to risks and uncertainties, including uncertainty in the current economic environment. Restructuring In fiscal 2022, we announced our plan in the U.S. market to increase efficiency while elevating the partner and customer experience (the “Reinvention Plan”). We believe the company-operated market investments in partner wages and trainings have increased retention and productivity while the acceleration of purpose-built store concepts and innovations in technologies have provided additional convenience and connection with our customers. As a result of the restructuring efforts in connection with the Reinvention Plan, we recorded approximately $22 million and $46 million to restructuring and impairments on our consolidated statements of earnings during fiscal years 2023 and 2022, respectively. Future restructuring and impairment costs attributable to our Reinvention Plan are not expected to be material. In fiscal 2021, we substantially completed our plan to reposition our North America store portfolio, primarily in dense metropolitan markets by pursuing strategic store closures and focusing on new store formats that better cater to changing customer tastes and preferences. During fiscal 2021, we recorded approximately $155.4 million to restructuring and impairments on our consolidated statements of earnings. This total included $53.1 million related to disposal and impairment of company-operated store assets and $89.5 million primarily associated with accelerated amortization of ROU lease assets and other lease costs due to store closures prior to the end of contractual lease terms. As this restructuring plan was substantially completed in fiscal 2021, we did not recognize any material restructuring and impairment amounts related to this plan during the fiscal years ended October 1, 2023 and October 2, 2022. As of October 1, 2023 and October 2, 2022, there were no material restructuring-related accrued liabilities on our consolidated balance sheets. 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 Investments Available-for-sale Debt Securities Our short-term and long-term investments include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Structured Deposits We hold short-term, principal-protected structured deposits that provide returns in the form of both fixed and variable yields; such variable yields are indexed to foreign exchange rates, equity-linked instruments or interest rate indices. The Company has elected to account for these using the fair value option with gains and losses recorded in our consolidated statements of earnings. For fiscal 2023, 2022 and 2021, resulting gains and losses were immaterial to our consolidated statements of earnings.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general and administrative expenses in our consolidated statements of earnings. Refer to Note 4 , Fair Value Measurements, for further discussion of our MDCP liability. Equity Investments Equity investments are accounted for under the equity method if we are able to exercise significant influence, but not control, over an investee. Our share of the earnings or losses as reported by the investees is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We account for equity investments for which we do not have significant influence and without readily determinable fair values at cost with adjustments for observable changes in price or impairments as permitted by the measurement alternative. Investments for which the measurement alternative has been elected are assessed for impairment quarterly, or if a triggering event indicates impairment may be present. Any adjustments as a result of price changes or impairments are recorded in interest income and other, net on our consolidated statements of earnings. 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certain assets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may include items such as property, plant and equipment, goodwill and other intangible assets, equity and other investments and other assets. We determine the fair value of these items using Level 3 inputs, as described in the related sections below. 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Cash flows from derivative financial instruments and the related gains and losses are classified as cash flows from operating activities on the consolidated statements of cash flows. Excluding interest rate hedging instruments, cross-currency swaps and foreign currency debt hedging instruments,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1, 2023 and October 2, 2022, cash collateral held under collateral security arrangements was $77.1 million and $74.3 million, respectively, and is included in other long-term liabilities on our consolidated balance sheets. As of October 1, 2023 and October 2, 2022, cash collateral pledged as part of our commodity derivative margin requirements was $20.6 million and $75.6 million, respectively, and is included in prepaid expenses and other current assets on our consolidated balance sheets.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on our consolidated statements of earnings.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we expect to take delivery and to utilize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 , Inventories, for further discussion of our derivative instruments and green coffee purchase commitments. Receivables, net of Allowance for Credit Losses Our receivables are mainly generated from product and equipment sales to and royalties from our licensees, as well as from our Global Coffee Alliance and other Channel Development customers. The primary indicators of the credit quality of our receivables are aging, payment history, economic sector information and outside credit monitoring, and are assessed on a quarterly basis. Our credit loss exposure is mainly concentrated in our accounts receivable portfolio. Our allowance for credit losses is calculated using a loss-rate method based on historical experience, current market conditions and reasonable forecasts. For the fiscal year ended October 1, 2023, we did not observe a significant deterioration of our receivable portfolio that required a significant increase in our allowance for credit losses. As of October 1, 2023 and October 2, 2022, our allowance for credit losses was $23.8 million and $27.2 million, respectively. 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1, 2023 and October 2, 2022, inventory reserves were $44.4 million and $43.1 million, respectively. 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 significant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and impairment charges of $91.1 million, $66.6 million and $153.1 million in fiscal 2023, 2022 and 2021, respectively. We recorded $23.2 million, $14.3 million and $44.4 million of impairment losses within store operating expenses on our consolidated statements of earnings during the fiscal years ended October 1, 2023, October 2, 2022 and October 3, 2021, respectively. Of the total net disposition and impairment charges recorded in fiscal 2022 and 2021, $9.6 million and $53.1 million, respectively, were restructuring related and recorded in restructuring and impairment expenses. Unless it is restructuring related, the nature of the underlying asset that is impaired or disposed of will determine the operating expense line on which the related impact is recorded on our consolidated statements of earnings. Leases The majority of our leases are operating leases for our company-operated retail store locations. We also lease, among other things, roasting, distribution and warehouse facilities and office space for corporate administrative purposes. We categorize leases as either operating or finance leases at the commencement date of the lease. Operating lease agreements may contain tenant improvement allowances, rent holidays, rent escalation clauses and/or contingent rent provisions. We have lease agreements with lease and non-lease components, which are accounted for together as a single lease component for all underlying classes of assets. We recognize a ROU asset and lease liability for each operating and finance lease with a contractual term greater than 12 months at the time of lease inception. We do not record leases with an initial term of 12 months or less on our consolidated balance sheet but continue to record rent expense on a straight-line basis over the lease term. We review contracts for identified assets where we have the right to direct the use of the asset and record those agreements as embedded leases on our consolidated balance sheet. Our leases often include options to extend or terminate at our sole discretion, which are included in the determination of lease term when they are reasonably certain to be exercised. Our lease liability represents the present value of future lease payments over the lease term. Given our policy election to combine lease and non-lease components, we also consider fixed common area maintenance (“CAM”) part of our fixed future lease payments; therefore, fixed CAM is also included in our lease liability. We generally cannot determine the interest rate implicit in each of our leases. Therefore, we typically use market and term-specific incremental borrowing rates. Our incremental borrowing rate for a lease is the rate of interest we expect to pay on a collateralized basis to borrow an amount equal to the lease payments under similar terms. Because we do not borrow on a collateralized basis, we consider a combination of factors, including our credit-adjusted risk-free interest rate, the risk profile and funding cost of the specific geographic market of the lease, the lease term and the effect of adjusting the rate to reflect consideration of collateral. Our credit-adjusted risk-free rate takes into consideration interest rates we pay on our unsecured long-term bonds as well as quoted interest rates obtained from financial institutions. Total lease costs recorded as rent and other occupancy costs include fixed operating lease costs, variable lease costs and short-term lease costs. Most of our real estate leases require we pay certain expenses, such as CAM costs, real estate taxes and other executory costs,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lease liability. Our lease agreements do not contain any material residual value guarantees or material restrictive covenants. A significant majority of our leases are related to our company-operated stores, and their related costs are recorded within store operating expenses. The ROU asset is measured at the initial amount of the lease liability adjusted for lease payments made at or before the lease commencement date, initial direct costs and any tenant improvement allowances received.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Additionally, we monitor for events or changes in circumstances that may require a reassessment of one of our leases and determine if a remeasurement is required. See Note 10 , Leases, for additional details. For the fiscal year ended October 3, 2021, we recognized accelerated amortization of ROU lease assets and other lease costs of $89.5 million, due to planned store closures prior to the end of contractual lease terms, which were recorded in restructuring and impairments on the consolidated statement of earnings. In fiscal 2021, we substantially completed our plan to optimize our North America store portfolio, and we did not recognize any material restructuring and impairment amounts related to this plan during fiscal 2023 and fiscal 2022. 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no goodwill impairment during fiscal 2023, fiscal 2022 and fiscal 2021. See Note 8 , Other Intangible Assets and Goodwill, for further information. 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significant other intangible asset impairment charges recorded during fiscal years 2023, 2022 and 2021. See Note 8 , Other Intangible Assets and Goodwill, for further information. 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 Revenue Recognition Consolidated revenues are presented net of intercompany eliminations</t>
  </si>
  <si>
    <t>Derivative Financial Instruments</t>
  </si>
  <si>
    <t>Derivative Instruments and Hedging Activities Disclosure [Abstract]</t>
  </si>
  <si>
    <t>Derivative Financial Instruments Interest Rates From time to time, we enter into designated cash flow hedges to manage the variability in cash flows due to changes in benchmark interest rates. We enter into interest rate swap agreements, including forward-starting interest rate swaps and treasury locks, settled in cash based upon the difference between an agreed-upon benchmark rate and the prevailing benchmark rate at settlement. These agreements are generally settled around the time of the pricing of the related debt. Each derivative agreement's gain or loss is recorded in AOCI and is subsequently reclassified to interest expense over the life of the related debt. To hedge the exposure to changes in the fair value of our fixed-rate debt, we enter into interest rate swap agreements, which are designated as fair value hedges. The changes in fair values of these derivative instruments and the offsetting changes in fair values of the underlying hedged debt due to changes in the relevant benchmark interest rates are recorded in interest expense. Refer to Note 9 , Debt, for additional information on our long-term debt. Foreign Currency To reduce cash flow volatility from foreign currency fluctuations, we enter into forward and swap contracts to hedge portions of cash flows of anticipated intercompany royalty payments, inventory purchases and intercompany borrowing and lending activities. The resulting gains and losses from these derivatives are recorded in AOCI and subsequently reclassified to revenue, product and distribution costs, or interest income and other, net, respectively, when the hedged exposures affect net earnings. From time to time, we may enter into financial instruments, including, but not limited to, forward and swap contracts or foreign currency-denominated debt, to hedge the currency exposure of our net investments in certain international operations. The resulting gains and losses from these derivatives are recorded in AOCI and are subsequently reclassified to net earnings when the hedged net investment is either sold or substantially liquidated. Gains and losses from these derivatives representing hedged components excluded from the assessment of effectiveness are amortized over the life of the hedging instrument using a systematic and rational method and recognized in interest expense. Foreign currency forward and swap contracts not designated as hedging instruments are used to mitigate the foreign exchange risk of certain other balance sheet items. Gains and losses from these derivatives are largely offset by the financial impact of translating foreign currency-denominated payables and receivables, and these gains and losses are recorded in interest income and other, net. Commodities Depending on market conditions, we may enter into coffee forward contracts, futures contracts and collars to hedge anticipated cash flows under our price-to-be-fixed green coffee contracts, which are described further in Note 5 , Inventories, or our longer-dated forecasted coffee demand where underlying fixed price and price-to-be-fixed contracts are not yet available. The resulting gains and losses are recorded in AOCI and are subsequently reclassified to product and distribution costs when the hedged exposure affects net earnings. Depending on market conditions, we may also enter into dairy forward contracts and futures contracts to hedge a portion of anticipated cash flows under our dairy purchase contracts and our forecasted dairy demand. The resulting gains or losses are recorded in AOCI and are subsequently reclassified to product and distribution costs when the hedged exposure affects net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underlying transactions are no longer probable of occurring, the related accumulated derivative gains or losses are recognized in interest income and other, net on our consolidated statements of earnings. These derivatives may be accounted for prospectively as non-designated derivatives until maturity, re-designated to new hedging relationships or terminated early. We continue to believe transactions related to our other designated cash flow hedges are probable to occur. To mitigate the price uncertainty of a portion of our future purchases, including diesel fuel and other commodities, we enter into swap contracts, futures and collars that are not designated as hedging instruments. The resulting gains and losses are recorded in interest income and other, net to help offset price fluctuations on our beverage, food, packaging and transportation costs, which are included in product and distribution costs on our consolidated statements of earnings. 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Oct 1, Oct 2, Oct 3, Cash Flow Hedges: Coffee $ (78.1) $ 153.9 $ 197.8 $ (70.8) 6 Cross-currency swaps (0.6) (1.9) 4.4 — 14 Dairy (1.8) (2.6) (0.4) (1.8) 6 Foreign currency - other 39.6 55.3 1.3 25.9 34 Interest rates (6.6) (5.8) (44.8) (3.1) 0 Net Investment Hedges: Cross-currency swaps 87.1 67.3 37.9 — 102 Foreign currency 16.0 16.1 16.0 — 0 Foreign currency debt 140.2 125.7 (5.3) — 6 Pre-tax gains and losses on derivative contracts and foreign currency-denominated long-term debt designated as hedging instruments recognized in OCI and reclassifications from AOCI to earnings ( in millions ): Year Ended Gains/(Losses) Recognized in OCI Before Reclassifications Gains/(Losses) Reclassified from Location of gain/(loss) Oct 1, Oct 2, Oct 3, Oct 1, Oct 2, Oct 3, Cash Flow Hedges: Coffee $ (152.9) $ 76.9 $ 223.5 $ 110.5 $ 126.2 $ (3.5) Product and distribution costs Cross-currency swaps 4.9 24.8 13.7 3.1 (6.9) 1.9 Interest expense 0.3 39.4 12.7 Interest income and other, net Dairy (11.1) 3.6 0.5 (12.3) 6.5 1.7 Product and distribution costs Foreign currency - other 9.4 103.9 (10.0) 23.6 22.0 1.8 Licensed stores revenues 6.7 (2.3) (7.3) Product and distribution costs 0.2 13.7 — Interest income and other, net Interest rates 0.3 50.3 56.1 1.4 (2.0) (1.8) Interest expense — — (3.6) Interest income and other, net Net Investment Hedges: Cross-currency swaps (1) 54.1 53.5 20.5 27.4 14.3 13.4 Interest expense Foreign currency debt 19.1 175.5 42.6 — — — (1) Gains and losses recognized in earnings relate to components excluded from the assessment of effectiveness. Pre-tax gains and losses on non-designated derivatives and designated fair value hedging instruments and the related fair value hedged item recognized in earnings ( in millions ): Gains/(Losses) Recognized in Earnings Location of gain/(loss) recognized in earnings Year Ended Oct 1, 2023 Oct 2, 2022 Oct 3, 2021 Non-Designated Derivatives: Dairy Interest income and other, net $ (0.1) $ 0.2 $ — Diesel fuel and other commodities Interest income and other, net (2.0) 3.7 2.6 Coffee Interest income and other, net (5.4) 9.2 — Foreign currency - other Interest income and other, net (3.6) 46.8 7.5 Fair Value Hedges: Interest rate swap Interest expense (18.7) (65.0) (0.5) Long-term debt (hedged item) Interest expense (12.3) 73.9 14.0 Notional amounts of outstanding derivative contracts (in millions) : Oct 1, 2023 Oct 2, 2022 Coffee $ 266 $ 649 Cross-currency swaps 1,076 741 Dairy 71 94 Diesel fuel and other commodities 7 33 Foreign currency - other 1,164 1,269 Interest rate swaps 1,100 1,100 Fair value of outstanding derivative contracts ( in millions ) including the location of the asset and/or liability on the consolidated balance sheets: Derivative Assets Balance Sheet Location Oct 1, 2023 Oct 2, 2022 Designated Derivative Instruments: Cross-currency swaps Other long-term assets $ 130.1 $ 115.4 Dairy Prepaid expenses and other current assets 0.4 0.5 Foreign currency - other Prepaid expenses and other current assets 32.0 39.9 Other long-term assets 22.9 33.5 Interest rate swap Prepaid expenses and other current assets 0.4 — Non-designated Derivative Instruments: Diesel fuel and other commodities Prepaid expenses and other current assets 0.7 0.4 Foreign currency Prepaid expenses and other current assets 7.5 34.3 Other long-term assets — 7.3 Derivative Liabilities Balance Sheet Location Oct 1, 2023 Oct 2, 2022 Designated Derivative Instruments: Dairy Accrued liabilities $ 1.1 $ 2.9 Foreign currency - other Accrued liabilities 2.0 0.3 Interest rate swaps Accrued liabilities — 12.0 Other long-term liabilities 41.4 34.0 Non-designated Derivative Instruments: Foreign currency Accrued liabilities 0.5 5.8 Other long-term liabilities 1.8 — The following amounts were recorded on the consolidated balance sheets related to fixed-to-floating interest rate swaps designated in fair value hedging relationships (in millions) : Carrying amount of hedged item Cumulative amount of fair value hedging adjustment included in the carrying amount Oct 1, 2023 Oct 2, 2022 Oct 1, 2023 Oct 2, 2022 Location on the balance sheet Long-term debt (1) $ 1,060 $ 1,047.7 $ (40.0) $ (52.3) (1) Includes $750 million in Senior Notes that matured on October 1, 2023 but remained in current portion of long-term debt on the consolidated balance sheet as the debt repayment was not made until the first day of fiscal 2024. Additional disclosures related to cash flow gains and losses included in AOCI, as well as subsequent reclassifications to earnings, are included in Note 12</t>
  </si>
  <si>
    <t>Fair Value Measurements</t>
  </si>
  <si>
    <t>Fair Value Disclosures [Abstract]</t>
  </si>
  <si>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$ 3,551.5 $ 3,551.5 $ — $ — Short-term investments: Available-for-sale debt securities Corporate debt securities 64.0 — 64.0 — U.S. government treasury securities 2.8 2.8 — — Foreign government obligations 3.9 — 3.9 — Total available-for-sale debt securities 70.7 2.8 67.9 — Structured deposits 261.2 — 261.2 — Marketable equity securities 69.6 69.6 — — Total short-term investments 401.5 72.4 329.1 — Prepaid expenses and other current assets: Derivative assets 41.0 — 41.0 — Long-term investments: Available-for-sale debt securities Corporate debt securities 91.1 — 91.1 — Mortgage and other asset-backed securities 50.2 — 50.2 — State and local government obligations 1.3 — 1.3 — U.S. government treasury securities 104.7 104.7 — — Total long-term investments 247.3 104.7 142.6 — Other long-term assets: Derivative assets 153.0 — 153.0 — Total assets $ 4,394.3 $ 3,728.6 $ 665.7 $ — Liabilities: Accrued liabilities: Derivative liabilities $ 3.6 $ — $ 3.6 $ — Other long-term liabilities: Derivative liabilities 43.2 — 43.2 — Total liabilities $ 46.8 $ — $ 46.8 $ — Fair Value Measurements at Reporting Date Using Balance at Quoted Prices Significant Significant Assets: Cash and cash equivalents $ 2,818.4 $ 2,797.3 $ 21.1 $ — Short-term investments: Available-for-sale debt securities Corporate debt securities 22.4 — 22.4 — U.S. government treasury securities 9.3 9.3 — — Total available-for-sale debt securities 31.7 9.3 22.4 — Structured deposits 275.1 — 275.1 — Marketable equity securities 57.7 57.7 — — Total short-term investments 364.5 67.0 297.5 — Prepaid expenses and other current assets: Derivative assets 75.1 — 75.1 — Long-term investments: Available-for-sale debt securities Corporate debt securities 134.7 — 134.7 — Foreign government obligations 3.8 — 3.8 — Mortgage and other asset-backed securities 56.5 — 56.5 — State and local government obligations 1.3 — 1.3 — U.S. government treasury securities 82.8 82.8 — — Total long-term investments 279.1 82.8 196.3 — Other long-term assets: Derivative assets 156.2 — 156.2 — Total assets $ 3,693.3 $ 2,947.1 $ 746.2 $ — Liabilities: Accrued liabilities: Derivative liabilities $ 21.0 $ — $ 21.0 $ — Other long-term liabilities: Derivative liabilities 34.0 — 34.0 — Total liabilities $ 55.0 $ — $ 55.0 $ — 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Available-for-sale Debt Securities Long-term in vestments generally mature within 5 years . Proceeds from sales of securities we re $2.5 million, $72.6 million and $134.1 million for fiscal 2023, 2022 and 2021, respectively. Realized gains and losses were not material f or fiscal 2023, 2022 and 2021. Gross unrealized holding gains and losses were not material as of October 1, 2023 and October 2, 2022. Marketable Equity Securities Marketable equity securities include equity mutual funds and exchange-traded funds. Our marketable equity securities portfolio approximates a portion of our liability under our MDCP, a defined contribution plan. Our MDCP liability was $90.4 million and $85.9 million as of October 1, 2023 and October 2, 2022, respectively. The changes in net unrealized holding gains and losses in the marketable equity securities portfolio included in earnings for fiscal 2023, 2022 and 2021 were not material. Gross unrealized holding gains and losses on marketable equity securities were not material as of October 1, 2023 and October 2, 2022 . Derivative Assets and Liabilities Derivative assets and liabilities are described further in Note 3 , Derivative Financial Instruments. Assets and Liabilities Measured at Fair Value on a Nonrecurring Basis Assets and liabilities recognized or disclosed at fair value on the consolidated financial statements on a nonrecurring basis include items such as property, plant and equipment, ROU assets, goodwill and other intangible assets, equity and other investments and other assets. These assets are measured at fair value if determined to be impaired. Impairment of property, plant and equipment and ROU assets is included in Note 1 , Summary of Significant Accounting Policies and Estimates. We recognized impairments during fiscal years ended October 1, 2023, October 2, 2022 and October 3, 2021. Impairments recognized in the fiscal year ended October 3, 2021 were primarily related to our restructuring plan. See Note 1 , Summary of Significant Accounting Policies and Estimates and Note 10 , Leases for additional discussion of these impairments. Fair Value of Other Financial Instruments The estimated fair value of our long-term debt based on the quoted market price (Level 2) is included at Note 9 , Debt.</t>
  </si>
  <si>
    <t>Inventory Disclosure [Abstract]</t>
  </si>
  <si>
    <t>Inventory Disclosure</t>
  </si>
  <si>
    <t>Inventories (in millions) Oct 1, 2023 Oct 2, 2022 Coffee: Unroasted $ 747.7 $ 1,018.6 Roasted 280.3 310.3 Other merchandise held for sale 364.6 430.9 Packaging and other supplies 413.8 416.8 Total $ 1,806.4 $ 2,176.6 Other merchandise held for sale includes, among other items, serveware, food and tea. Inventory levels vary due to seasonality, commodity market supply and price fluctuations. As of October 1, 2023, we had committed to purchasing green coffee totaling $412 million under fixed-price contracts and an estimated $577 million under price-to-be-fixed contracts. A portion of our price-to-be-fixed contracts are effectively fixed through the use of futures. See Note 3 , Derivative Financial Instruments for further discussion.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We believe, based on established relationships with our suppliers and continuous monitoring, the risk of non-delivery on these purchase commitments is remote.</t>
  </si>
  <si>
    <t>Equity Method Investments and Joint Ventures [Abstract]</t>
  </si>
  <si>
    <t>Equity and Other Investments</t>
  </si>
  <si>
    <t>Equity Investments (in millions) Oct 1, 2023 Oct 2, 2022 Equity method investments $ 415.7 $ 283.1 Other investments 24.2 28.1 Total $ 439.9 $ 311.2 Equity Method Investments As of October 1, 2023, we had a 50% ownership interest in Tata Starbucks Limited (India), which operates licensed Starbucks ® retail stores. We also license the rights to produce and distribute Starbucks-branded products to our 50% owned joint venture, The North American Coffee Partnership with the Pepsi-Cola Company, which develops and distributes bottled Starbucks ® beverages, including Frappuccino coffee drinks, Starbucks Doubleshot espresso drinks, Starbucks ® Iced Espresso Classics and Starbucks ® Iced Coffee. Our share of income and losses from our equity method investments is included in income from equity investees on our consolidated statements of earnings. Also included in this line item is our proportionate share of gross profit resulting from coffee and other product sales to, and royalty and license fee revenues generated from, equity investees. Revenues generated from these entities were $85.7 million, $80.9 million and $160.8 million in fiscal 2023, 2022 and 2021, respectively. Related product and distribution costs were $85.6 million, $76.5 million and $92.1 million in fiscal 2023, 2022 and 2021, respectively. As of October 1, 2023 and October 2, 2022, there were $19.1 million and $14.8 million of accounts receivable from equity investees, respectively, on our consolidated balance sheets, primarily related to product sales and royalty revenues. We also hold equity interests in other entities to support our corporate and investment strategies, including our limited partnership interest in Valor Siren Ventures I L.P. and Valor Siren Ventures II L.P, which are private equity funds investing in technologies, products and solutions relating to food or retail. The related financial statements activities were not material during the periods presented. Additional disclosure regarding changes in our equity method investments due to acquisition or divestiture is included in Note 2 , Acquisitions, Divestitures and Strategic Alliance. Other Investments</t>
  </si>
  <si>
    <t>Supplemental Balance Sheet and Statement of Earnings</t>
  </si>
  <si>
    <t>Balance Sheet and Statement of Earnings Related Disclosures [Abstract]</t>
  </si>
  <si>
    <t>Supplemental Balance Sheet and Income Statement Disclosures</t>
  </si>
  <si>
    <t xml:space="preserve">Supplemental Balance Sheet and Statement of Earnings Information (in millions) Property, Plant and Equipment, net Oct 1, 2023 Oct 2, 2022 Land $ 46.1 $ 46.1 Buildings 666.5 555.4 Leasehold improvements 10,133.7 9,066.8 Store equipment 3,332.5 3,018.2 Roasting equipment 859.4 838.5 Furniture, fixtures and other 1,664.5 1,526.1 Work in progress 607.5 558.7 Property, plant and equipment, gross 17,310.2 15,609.8 Accumulated depreciation (9,923.1) (9,049.3) Property, plant and equipment, net $ 7,387.1 $ 6,560.5 Accrued Liabilities Oct 1, 2023 Oct 2, 2022 Accrued occupancy costs $ 86.7 $ 84.6 Accrued dividends payable 651.2 608.3 Accrued capital and other operating expenditures 771.7 878.1 Insurance reserves 233.5 232.3 Income taxes payable 189.3 139.2 Accrued business taxes 212.7 194.6 Total accrued liabilities $ 2,145.1 $ 2,137.1 Store Operating Expenses Year Ended Oct 1, 2023 Oct 2, 2022 Oct 3, 2021 Wages and benefits $ 8,733.4 $ 8,157.7 $ 6,989.3 Occupancy costs 2,871.0 2,674.1 2,561.5 Other expenses 3,115.9 2,730.0 2,380.1 Total store operating expenses $ 14,720.3 $ 13,561.8 $ 11,930.9 </t>
  </si>
  <si>
    <t>Other Intangible Assets and Goodwill</t>
  </si>
  <si>
    <t>Goodwill and Intangible Assets Disclosure [Abstract]</t>
  </si>
  <si>
    <t>Other Intangible Assets and Goodwill Indefinite-Lived Intangible Assets (in millions) Oct 1, 2023 Oct 2, 2022 Trade names, trademarks and patents $ 79.4 $ 97.5 Finite-Lived Intangible Assets Oct 1, 2023 Oct 2, 2022 (in millions) Gross Carrying Amount Accumulated Amortization Net Carrying Amount Gross Carrying Amount Accumulated Amortization Net Carrying Amount Acquired and reacquired rights $ 957.6 $ (957.6) $ — $ 990.0 $ (990.0) $ — Acquired trade secrets and processes 27.6 (27.6) — 27.6 (27.3) 0.3 Trade names, trademarks and patents 131.0 (91.9) 39.1 124.6 (69.6) 55.0 Licensing agreements 13.0 (11.0) 2.0 19.3 (16.2) 3.1 Other finite-lived intangible assets 20.1 (20.1) — 20.6 (20.6) — Total finite-lived intangible assets $ 1,149.3 $ (1,108.2) $ 41.1 $ 1,182.1 $ (1,123.7) $ 58.4 Amortization expense for finite-lived intangible assets was $21.5 million, $192.7 million and $223.4 million during fiscal 2023, 2022 and 2021, respectively. Estimated future amortization expense as of October 1, 2023 ( in millions ): Fiscal Year Ending 2024 $ 19.8 2025 14.0 2026 2.1 2027 1.8 2028 1.2 Thereafter 2.2 Total estimated future amortization expense $ 41.1 Goodwill Changes in the carrying amount of goodwill by reportable operating segment (in millions) : North America International Channel Corporate and Other Total Goodwill balance at October 3, 2021 $ 493.2 $ 3,148.3 $ 34.7 $ 1.1 $ 3,677.3 Other (1) (2.1) (391.6) — (0.1) (393.8) Goodwill balance at October 2, 2022 $ 491.1 $ 2,756.7 $ 34.7 $ 1.0 $ 3,283.5 Other (1) 0.4 (65.6) — — (65.2) Goodwill balance at October 1, 2023 $ 491.5 $ 2,691.1 $ 34.7 $ 1.0 $ 3,218.3 (1) “Other” consists of changes in the goodwill balance resulting from foreign currency translation. During the fiscal year ended October 1, 2023, we completed our annual goodwill impairment analysis. The results of our analysis indicated significant excess fair values over carrying values across the different reporting units, and therefore no goodwill impairment was recorded.</t>
  </si>
  <si>
    <t>Leases</t>
  </si>
  <si>
    <t>Leases [Abstract]</t>
  </si>
  <si>
    <t>Lessee, Operating Leases</t>
  </si>
  <si>
    <t xml:space="preserve">Leases In fiscal 2021, we substantially completed our plan to optimize our North America store portfolio, primarily in dense metropolitan markets by developing new store formats to better cater to changing customer tastes and preferences. During the fiscal year ended October 3, 2021, we recognized accelerated amortization of ROU lease assets and other lease costs of $89.5 million, which were recognized within restructuring and impairments on the consolidated statements of earnings. We did not recognize any material restructuring and impairment amounts related to this plan during the fiscal years ended October 1, 2023 and October 2, 2022. The components of lease costs (in millions) : Year Ended Oct 1, 2023 Oct 2, 2022 Oct 3, 2021 Operating lease costs (1) $ 1,601.0 $ 1,554.8 $ 1,579.2 Variable lease costs 1,050.3 939.1 949.6 Short-term lease costs 28.0 28.1 30.9 Total lease costs $ 2,679.3 $ 2,522.0 $ 2,559.7 (1) Includes immaterial amounts of sublease income and rent concessions. The following table includes supplemental information (in millions) : Year Ended Oct 1, 2023 Oct 2, 2022 Oct 3, 2021 Cash paid related to operating lease liabilities $ 1,657.2 $ 1,647.3 $ 1,707.1 Operating lease liabilities arising from obtaining ROU assets 1,893.4 1,639.4 1,590.3 Oct 1, 2023 Oct 2, 2022 Oct 3, 2021 Weighted-average remaining operating lease term 8.5 years 8.5 years 8.7 years Weighted-average operating lease discount rate 3.1 % 2.6 % 2.5 % Finance lease assets are recorded in property, plant and equipment, net with the corresponding lease liabilities included in accrued liabilities and other long-term liabilities on the consolidated balance sheet. Finance leases were not material as of October 1, 2023, October 2, 2022 and October 3, 2021. Minimum future maturities of operating lease liabilities (in millions) : Fiscal Year Total 2024 $ 1,577.6 2025 1,532.0 2026 1,399.1 2027 1,206.7 2028 1,000.2 Thereafter 3,878.5 Total lease payments 10,594.1 Less imputed interest (1,394.0) Total $ 9,200.1 </t>
  </si>
  <si>
    <t>Equity</t>
  </si>
  <si>
    <t>Equity [Abstract]</t>
  </si>
  <si>
    <t>EquityIn addition to 2.4 billion shares of authorized common stock with $0.001 par value per share, we have authorized 7.5 million shares of preferred stock, none of which was outstanding at October 1, 2023. During the first quarter of fiscal 2022, we resumed our share repurchase program which was temporarily suspended in March 2020 upon the onset of the COVID-19 pandemic. During the fiscal year ended October 2, 2022, we repurchased 36.3 million shares of common stock for $4.0 billion on the open market. On March 15, 2022, we announced that our Board authorized the repurchase of up to an additional 40 million shares under our ongoing share repurchase program. On April 4, 2022, we announced a temporary suspension of our share repurchase program to allow us to augment investments in our stores and partners. During the first quarter of fiscal 2023, we resumed our share repurchase program. During the fiscal year ended October 1, 2023, we repurchased 10.0 million shares of common stock for $1.0 billion on the open market. As of October 1, 2023, 42.6 million shares remained available for repurchase under current authorizations. During the fourth quarter of fiscal 2023, our Board declared a quarterly cash dividend to shareholders of $0.57 per share to be paid on November 24, 2023 to shareholders of record as of the close of business on November 10, 2023. Comprehensive Income 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other items and the unrealized gains and losses, net of applicable taxes, on available-for-sale debt securities and on derivative instruments designated and qualifying as cash flow and net investment hedges. Changes in AOCI by component for the fiscal years ended October 1, 2023, October 2, 2022 and October 3, 2021, net of tax, are as follows: (in millions) Available-for-Sale Securities Cash Flow Hedges Net Investment Hedges Translation Adjustment and Other Total October 1, 2023 Net gains/(losses) in AOCI, beginning of period $ (15.5) $ 199.0 $ 209.1 $ (855.8) $ (463.2) Net gains/(losses) recognized in OCI before reclassifications 2.5 (132.2) 54.7 (106.5) (181.5) Net (gains)/losses reclassified from AOCI to earnings 0.7 (114.3) (20.5) 1.3 (132.8) Other comprehensive income/(loss) attributable to Starbucks 3.2 (246.5) 34.2 (105.2) (314.3) Other comprehensive income/(loss) attributable to NCI — — — (0.7) (0.7) Net gains/(losses) in AOCI, end of period $ (12.3) $ (47.5) $ 243.3 $ (961.7) $ (778.2) (in millions) Available-for-Sale Securities Cash Flow Hedges Net Investment Hedges Translation Adjustment and Other Total October 2, 2022 Net gains/(losses) in AOCI, beginning of period $ 1.5 $ 158.3 $ 48.6 $ (61.2) $ 147.2 Net gains/(losses) recognized in OCI before reclassifications (17.2) 206.7 171.1 (794.7) (434.1) Net (gains)/losses reclassified from AOCI to earnings 0.2 (166.0) (10.6) 0.1 (176.3) Other comprehensive income/(loss) attributable to Starbucks (17.0) 40.7 160.5 (794.6) (610.4) Net gains/(losses) in AOCI, end of period $ (15.5) $ 199.0 $ 209.1 $ (855.8) $ (463.2) (in millions) Available-for-Sale Securities Cash Flow Hedges Net Investment Hedges Translation Adjustment and Other Total October 3, 2021 Net gains/(losses) in AOCI, beginning of period $ 5.7 $ (82.1) $ 11.5 $ (299.7) $ (364.6) Net gains/(losses) recognized in OCI before reclassifications (2.7) 240.2 47.1 190.4 475.0 Net (gains)/losses reclassified from AOCI to earnings (1.5) 0.2 (10.0) 48.1 36.8 Other comprehensive income/(loss) attributable to Starbucks (4.2) 240.4 37.1 238.5 511.8 Net gains/(losses) in AOCI, end of period $ 1.5 $ 158.3 $ 48.6 $ (61.2) $ 147.2 Impact of reclassifications from AOCI on the consolidated statements of earnings (in millions) : AOCI Components Amounts Reclassified from AOCI Affected Line Item in the Statements of Earnings Year Ended Oct 1, 2023 Oct 2, 2022 Oct 3, 2021 Gains/(losses) on available-for-sale securities $ (0.7) $ (0.4) $ 1.8 Interest income and other, net Gains/(losses) on cash flow hedges 133.5 196.6 1.9 Please refer to Note 3 , Derivative Instruments for additional information. Gains/(losses) on net investment hedges 27.4 14.3 13.4 Interest expense Translation adjustment and other (1) Korea — — (58.9) Net gain resulting from divestiture of certain operations Other (1.3) — — Interest income and other, net 158.9 210.5 (41.8) Total before tax (26.1) (34.2) 5.0 Tax (expense)/benefit $ 132.8 $ 176.3 $ (36.8) Net of tax (1) Release of cumulative translation adjustments and other activities to earnings upon sale, liquidation, or dissolution of foreign businesses.</t>
  </si>
  <si>
    <t>Employee Stock and Benefit Plans</t>
  </si>
  <si>
    <t>Share-Based Payment Arrangement [Abstract]</t>
  </si>
  <si>
    <t>Employee Stock and Benefit Plans 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 As of October 1, 2023, there were 92.6 million shares of common stock available for issuance pursuant to future equity-based compensation awards and 10.3 million shares available for issuance under our ESPP. Stock-based compensation expense recognized in the consolidated financial statements (in millions) : Fiscal Year Ended Oct 1, 2023 Oct 2, 2022 Oct 3, 2021 RSUs $ 302.6 $ 271.8 $ 316.9 Options 0.1 (0.2) 2.2 Total stock-based compensation expense recognized in the consolidated statements of earnings $ 302.7 $ 271.6 $ 319.1 Total related tax benefit $ 50.9 $ 45.9 $ 51.6 Total capitalized stock-based compensation included in net property, plant and equipment on the consolidated balance sheets $ 3.7 $ 3.9 $ 3.7 RSUs We have both time-vested and performance-based RSUs. Time-vested RSUs are awarded to eligible employees and entitle the grantee to receive shares of common stock at the end of a vesting period, subject to the employee’s continuing employment. The time-vested RSUs generally either vest in two or four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through the vesting period. RSU transactions for the fiscal year ended October 1, 2023 (in millions, except per share and contractual life amounts) : Number Weighted Weighted Aggregate Nonvested, October 2, 2022 7.0 $ 98.88 1.0 $ 587 Granted 4.5 97.66 Vested (3.1) 95.89 Forfeited/canceled (1.1) 95.28 Nonvested, October 1, 2023 7.3 99.56 1.0 670 As of October 1, 2023, total unrecogniz ed stock-based compensation expense related to nonvested RSUs, net of estimated forfeitures, was approximately $175 million , before income taxes, and is expected to be recognized over a weighted average period of approximately 2.1 years . The total fair value of RSUs vested was $292 million, $298 million and $226 million during fiscal 2023, 2022 and 2021, respectively. For fiscal 2022 and 2021, the weighted average fair value per RSU granted was $107.71 and $96.05, respectively. Stock Options We may provide stock options as a form of employee compensation, which are primarily time-vested. Stock options have not been broadly used as part of our compensation strategy in recent years. The majority of time-vested options become exercisable in four equal installments beginning a year from the grant date and generally expire 10 years from the grant date. Options granted to non-employee directors generally vest immediately or one year from grant. All outstanding stock options are non-qualified stock options. No stock options were granted during the fiscal years ended October 1, 2023 and October 2, 2022. The fair value of stock option awards was estimated at the grant date with the following weighted average assumptions for fiscal 2021: Stock Options Fiscal Year Ended 2021 Expected term (in years) 8.1 Expected stock price volatility 26.3 % Risk-free interest rate 1.4 % Expected dividend yield 1.6 % Weighted average grant price $ 110.46 Estimated fair value per option granted $ 27.59 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 Stock option transactions for the fiscal year ended October 1, 2023 (in millions, except per share and contractual life amounts) : Shares Weighted Weighted Aggregate Outstanding, October 2, 2022 4.1 $ 55.86 3.6 $ 117 Granted — — Exercised (2.1) 56.55 Expired/forfeited 0.0 50.26 Outstanding, October 1, 2023 2.0 55.16 2.3 72 Exercisable, October 1, 2023 2.0 55.16 2.3 72 Vested, October 1, 2023 2.0 55.16 2.3 72 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 As of October 1, 2023, all options outstanding were vested and exercisable. No options vested during fiscal 2023. The total fair value of options vested was $8 million and $14 million during fiscal 2022 and 2021, respectively. The total intrinsic value of options exercised was $98 million, $57 million and $219 million during fiscal 2023, 2022 and 2021, respectively. ESPP Our ESPP allows eligible employees to contribute up to 10% of their base earnings toward the quarterly purchase of our common stock, subject to an annual maximum dollar amount. The purchase price is 95% of the fair market value of the stock on the last business day of the quarterly offering period. The number of shares issued under our ESPP was 0.5 million in fiscal 2023. Deferred Compensation Plan 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 Defined Contribution Plans 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 Our matching contributions to all U.S. and non-U.S. plans were $178.1 million , $156.7 million and $145.1 million in fiscal 2023, 2022 and 2021, respectively.</t>
  </si>
  <si>
    <t>Income Taxes</t>
  </si>
  <si>
    <t>Income Tax Disclosure [Abstract]</t>
  </si>
  <si>
    <t>Income Taxes Components of earnings before income taxes (in millions): Fiscal Year Ended Oct 1, 2023 Oct 2, 2022 Oct 3, 2021 United States $ 4,488.6 $ 3,484.9 $ 4,138.5 Foreign 913.3 747.0 1,218.4 Total earnings before income taxes $ 5,401.9 $ 4,231.9 $ 5,356.9 Provision/(benefit) for income taxes (in millions): Fiscal Year Ended Oct 1, 2023 Oct 2, 2022 Oct 3, 2021 Current taxes: U.S. federal $ 678.2 $ 477.6 $ 681.8 U.S. state and local 235.9 164.0 190.0 Foreign 422.4 283.8 409.8 Total current taxes 1,336.5 925.4 1,281.6 Deferred taxes: U.S. federal 117.0 92.6 10.4 U.S. state and local (0.8) 10.5 (6.4) Foreign (175.5) (80.0) (129.0) Total deferred taxes (59.3) 23.1 (125.0) Total income tax expense $ 1,277.2 $ 948.5 $ 1,156.6 Reconciliation of the statutory U.S. federal income tax rate with our effective income tax rate: Fiscal Year Ended Oct 1, 2023 Oct 2, 2022 Oct 3, 2021 Statutory rate 21.0 % 21.0 % 21.0 % State income taxes, net of federal tax benefit 3.4 3.3 2.7 Foreign rate differential 0.4 0.3 0.5 Change in tax rates 0.0 0.0 (1.3) Other, net (1.2) (2.2) (1.3) Effective tax rate 23.6 % 22.4 % 21.6 % As of October 1, 2023, in certain foreign subsidiaries in which we are partially indefinitely reinvested, the gross taxable temporary difference between the accounting basis and tax basis was approximately $2.5 billion for which there could be up to approximately $250 million of unrecognized tax liability. Tax effect of temporary differences and carryforwards that comprise significant portions of deferred tax assets and liabilities (in millions): Oct 1, 2023 Oct 2, 2022 Deferred tax assets: Operating lease liabilities $ 2,395.3 $ 2,289.1 Stored value card liability and deferred revenue 1,638.1 1,662.6 Intangible assets and goodwill 313.4 313.6 Other 642.3 605.7 Total 4,989.1 4,871.0 Valuation allowance (148.6) (228.7) Total deferred tax asset, net of valuation allowance 4,840.5 4,642.3 Deferred tax liabilities: Operating lease, right-of-use assets (2,291.8) (2,194.3) Property, plant and equipment (525.4) (482.2) Other (268.1) (284.7) Total (3,085.3) (2,961.2) Net deferred tax asset (liability) $ 1,755.2 $ 1,681.1 Reported as: Deferred income tax assets $ 1,769.8 $ 1,799.7 Deferred income tax liabilities (included in Other long-term liabilities) (14.6) (118.6) Net deferred tax asset (liability) $ 1,755.2 $ 1,681.1 The valuation allowances as of October 1, 2023 and October 2, 2022 were primarily related to net operating losses and other deferred tax assets of consolidated foreign subsidiaries. As of October 1, 2023, we had federal net operating loss carryforwards of $70.8 million which have an indefinite carryforward period, federal tax credit carryforwards of $50.4 million which will begin to expire in fiscal 2030 and foreign net operating loss carryforwards of $434.8 million, of which $95.4 million have an indefinite carryforward period and the remainder will begin to expire in fiscal 2024. Uncertain Tax Positions As of October 1, 2023, we had $105.0 million of gross unrecognized tax benefits of which $72.8 million , if recognized, would affect our effective tax rate. We recognized an expense of $5.7 million , an expense of $2.3 million and a benefit of $4.6 million of interest and penalties in income tax expense, prior to the benefit of the federal tax deduction, for fiscal 2023, 2022 and 2021, respectively. As of October 1, 2023 and October 2, 2022, we had accrued interest and penalties of $15.1 million and $9.4 million, respectively, on our consolidated balance sheets. The following table summarizes the activity related to our unrecognized tax benefits (in millions) : Oct 1, 2023 Oct 2, 2022 Oct 3, 2021 Beginning balance $ 89.7 $ 82.6 $ 123.7 Increase related to prior year tax positions 1.2 0.2 4.8 Decrease related to prior year tax positions (0.4) (0.7) (11.9) Increase related to current year tax positions 14.5 9.0 8.9 Decreases related to settlements with taxing authorities — — (4.4) Decrease related to lapsing of statute of limitations — (1.4) (38.5) Ending balance $ 105.0 $ 89.7 $ 82.6 We are currently under examination, or may be subject to examination, by various U.S. federal, state, local and foreign tax jurisdictions for fiscal 2016 through 2022. We are no longer subject to U.S. federal examination for years prior to fiscal 2018, U.S. state and local examinations for years prior to fiscal 2016 or examination in any material foreign markets prior to fiscal 2018.</t>
  </si>
  <si>
    <t>Earnings Per Share</t>
  </si>
  <si>
    <t>Earnings Per Share [Abstract]</t>
  </si>
  <si>
    <t>Earnings per Share</t>
  </si>
  <si>
    <t xml:space="preserve">Earnings per Share Calculation of net earnings per common share (“EPS”) — basic and diluted (in millions, except EPS) : Fiscal Year Ended Oct 1, 2023 Oct 2, 2022 Oct 3, 2021 Net earnings attributable to Starbucks $ 4,124.5 $ 3,281.6 $ 4,199.3 Weighted average common shares outstanding (for basic calculation) 1,146.8 1,153.3 1,177.6 Dilutive effect of outstanding common stock options and RSUs 4.5 5.2 7.9 Weighted average common and common equivalent shares outstanding (for diluted calculation) 1,151.3 1,158.5 1,185.5 EPS — basic $ 3.60 $ 2.85 $ 3.57 EPS — diluted $ 3.58 $ 2.83 $ 3.54 </t>
  </si>
  <si>
    <t>Commitments And Contingencies (Notes)</t>
  </si>
  <si>
    <t>Commitments and Contingencies Disclosure [Abstract]</t>
  </si>
  <si>
    <t>Commitments And Contingencies</t>
  </si>
  <si>
    <t>Commitments and Contingencies Legal Proceedings Starbucks is involved in various legal proceedings arising in the ordinary course of business, including certain employment litigation cases that have been certified as class or collective actions, but is not currently a party to any legal proceeding that management believes could have a material adverse effect on our consolidated financial position, results of operations or cash flows.</t>
  </si>
  <si>
    <t>Segment Reporting</t>
  </si>
  <si>
    <t>Segment Reporting [Abstract]</t>
  </si>
  <si>
    <t xml:space="preserve">Segment Reporting Segment information is prepared on the same basis that our ceo, who is our Chief Operating Decision Maker, manages the segments, evaluates financial results and makes key operating decisions. We have three reportable operating segments: 1) North America, which is inclusive of the U.S. and Canada; 2) International, which is inclusive of China, Japan, Asia Pacific, Europe, Middle East and Africa, Latin America and the Caribbean; and 3) Channel Development. North America and International operations sell coffee and other beverages, complementary food, packaged coffees, single-serve coffee products and a focused selection of merchandise through company-operated stores and licensed stores. Our North America segment is our most mature business and has achieved significant scale. Channel Development revenues include packaged coffee, tea, foodservice products and ready-to-drink beverage sales to customers outside of our company-operated and licensed stores. Most of our Channel Development revenues are from product sales to and royalty revenues from Nestlé through the Global Coffee Alliance. Consolidated revenue mix by product type (in millions): Fiscal Year Ended Oct 1, 2023 Oct 2, 2022 Oct 3, 2021 Beverage (1) $ 21,684.8 60 % $ 19,555.3 61 % $ 18,317.0 63 % Food (2) 6,585.1 18 % 5,804.2 18 % 5,053.4 17 % Other (3) 7,705.7 22 % 6,890.8 21 % 5,690.2 20 % Total $ 35,975.6 100 % $ 32,250.3 100 % $ 29,060.6 100 % (1) Beverage represents sales within our company-operated stores. (2) Food includes sales within our company-operated stores. (3) “Other” primarily consists of packaged and single-serve coffees and teas, royalty and licensing revenues, beverage-related ingredients and serveware, among other items. Information by geographic area ( in millions ): Fiscal Year Ended Oct 1, 2023 Oct 2, 2022 Oct 3, 2021 Net revenues: United States $ 26,398.3 $ 23,365.6 $ 20,377.8 China 3,081.5 3,008.3 3,674.8 Other countries 6,495.8 5,876.4 5,008.0 Total $ 35,975.6 $ 32,250.3 $ 29,060.6 Oct 1, 2023 Oct 2, 2022 Long-lived assets: United States $ 14,011.4 $ 13,176.2 China 4,244.9 4,174.0 Other countries 3,885.8 3,609.5 Total $ 22,142.1 $ 20,959.7 No customer accounts for 10% or more of our revenues. Revenues are shown based on the geographic location of our customers. Revenues from countries other than the U.S. and China consist primarily of revenues from Japan, Canada and the U.K., which together account for approximately 71% of net revenues from other countries for fiscal 2023. Management evaluates the performance of its operating segments based on net revenues and operating income. The accounting policies of the operating segments are the same as those described in Note 1 , Summary of Significant Accounting Policies and Estimates. Operating income represents earnings before other income and expenses and income taxes. The identifiable assets by segment disclosed in this note are those assets specifically identifiable within each segment and include cash and cash equivalents, ROU assets, net property, plant and equipment, equity and cost investments, goodwill and other intangible assets. Assets not attributed to reportable operating segments are corporate assets and are primarily comprised of cash and cash equivalents available for general corporate purposes, investments, assets of the corporate headquarters and roasting facilities and inventory. The financial information below is presented for our reportable operating segments and Corporate and Other for the fiscal years ended October 1, 2023, October 2, 2022 and October 3, 2021 and as of October 1, 2023 and October 2, 2022. ( in millions ) North America International Channel Development Corporate and Other Total Fiscal 2023 Total net revenues $ 26,569.6 $ 7,487.6 $ 1,893.8 $ 24.6 $ 35,975.6 Depreciation and amortization expenses 910.1 335.1 0.1 117.3 1,362.6 Income from equity investees — 2.7 295.7 — 298.4 Operating income/(loss) $ 5,495.7 $ 1,230.9 $ 967.6 $ (1,823.4) $ 5,870.8 Fiscal 2022 Total net revenues $ 23,370.8 $ 6,940.1 $ 1,843.6 $ 95.8 $ 32,250.3 Depreciation and amortization expenses 808.4 513.0 0.1 126.4 1,447.9 Income from equity investees — 2.3 231.8 — 234.1 Operating income/(loss) $ 4,486.5 $ 833.2 $ 817.3 $ (1,519.2) $ 4,617.8 Fiscal 2021 Total net revenues $ 20,447.9 $ 6,921.6 $ 1,593.6 $ 97.5 $ 29,060.6 Depreciation and amortization expenses 753.9 544.7 1.2 141.9 1,441.7 Income from equity investees — 135.3 250.0 — 385.3 Operating income/(loss) $ 4,259.3 $ 1,245.7 $ 789.1 $ (1,422.0) $ 4,872.1 ( in millions ) North America International Channel Development Corporate and Other Total Total assets at October 1, 2023 $ 10,869.1 $ 8,045.3 $ 188.8 $ 10,342.3 $ 29,445.5 Total assets at October 2, 2022 10,029.9 8,602.8 130.5 9,215.2 27,978.4 </t>
  </si>
  <si>
    <t>Deferred Revenue</t>
  </si>
  <si>
    <t>Revenue from Contract with Customer</t>
  </si>
  <si>
    <t xml:space="preserve">Deferred Revenue During fiscal 2018, we licensed the rights to sell and market our products in authorized channels through the Global Coffee Alliance and received an up-front prepaid royalty from Nestlé. The up-front payment of approximately $7 billion was recorded as deferred revenue as we have continuing performance obligations to support the Global Coffee Alliance, including providing Nestlé access to certain intellectual properties and products for future resale. The up-front payment is being recognized as other revenue on a straight-line basis over the estimated economic life of the arrangement of 40 years for the ongoing access to the licenses within the contractual territories. Our obligations to maintain the Starbucks brand and other intellectual properties are generally constant throughout the term of the arrangement. Therefore, a ratable recognition pattern is reflective of how we will satisfy our performance obligations. As of October 1, 2023, the current and long-term deferred revenue related to the Nestlé up-front payment was $177.0 million and $6.0 billion, respectively. As of October 2, 2022, the current and long-term deferred revenue related to the Nestlé up-front payment was $177.0 million and $6.2 billion, respectively. During the fiscal years ended October 1, 2023, October 2, 2022 and October 3, 2021, we recognized $176.5 million, $176.5 million and $176.6 million of prepaid royalty revenue, respectively, related to Nestlé. Changes in our deferred revenue balance related to our stored value cards and loyalty program (in millions) : Fiscal Year Ended October 1, 2023 Total Stored value cards and loyalty program at October 2, 2022 $ 1,503.0 Revenue deferred - card activations, card reloads and Stars earned 14,922.1 Revenue recognized - card and Stars redemptions and breakage (14,853.0) Other (1) (4.6) Stored value cards and loyalty program at October 1, 2023 (2) $ 1,567.5 Fiscal Year Ended October 2, 2022 Total Stored value cards and loyalty program at October 3, 2021 $ 1,448.5 Revenue deferred - card activations, card reloads and Stars earned 13,464.7 Revenue recognized - card and Stars redemptions and breakage (13,361.9) Other (1) (48.3) Stored value cards and loyalty program at October 2, 2022 (2) $ 1,503.0 (1) “Other” primarily consists of changes in the stored value cards and loyalty program balances resulting from foreign currency translation. </t>
  </si>
  <si>
    <t>Pay vs Performance Disclosure - USD ($) $ in Millions</t>
  </si>
  <si>
    <t>Pay vs Performance Disclosure</t>
  </si>
  <si>
    <t>Insider Trading Arrangements</t>
  </si>
  <si>
    <t>Trading Arrangements, by Individual</t>
  </si>
  <si>
    <t>Rule 10b5-1 Arrangement Adopted</t>
  </si>
  <si>
    <t>Non-Rule 10b5-1 Arrangement Adopted</t>
  </si>
  <si>
    <t>Rule 10b5-1 Arrangement Terminated</t>
  </si>
  <si>
    <t>Non-Rule 10b5-1 Arrangement Terminated</t>
  </si>
  <si>
    <t>Summary of Significant Accounting Policies (Policies)</t>
  </si>
  <si>
    <t>Principles of Consolidation</t>
  </si>
  <si>
    <t>Principles of Consolidation Our consolidated financial statements reflect the financial position and operating results of Starbucks, including wholly-owned subsidiaries and investees that we control. Intercompany transactions and balances have been eliminated.</t>
  </si>
  <si>
    <t>Fiscal Year End</t>
  </si>
  <si>
    <t>Fiscal Year End Our fiscal year ends on the Sunday closest to September 30. Fiscal years 2023, 2022 and 2021 included 52, 52 and 53 weeks, respectively. The 53rd week in fiscal 2021 fell in the fourth fiscal quarter.</t>
  </si>
  <si>
    <t>Estimates and Assumptions</t>
  </si>
  <si>
    <t>Estimates and Assumptions Preparing financial statements in conformity with accounting principles generally accepted in the United States of America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commitments and contingencies, and the potential outcome of future tax consequences of events that have been recognized in the financial statements. Actual results and outcomes may differ from these estimates and assumptions due to risks and uncertainties, including uncertainty in the current economic environment.</t>
  </si>
  <si>
    <t>Costs Associated with Exit or Disposal Activities or Restructurings, Policy</t>
  </si>
  <si>
    <t>Restructuring In fiscal 2022, we announced our plan in the U.S. market to increase efficiency while elevating the partner and customer experience (the “Reinvention Plan”). We believe the company-operated market investments in partner wages and trainings have increased retention and productivity while the acceleration of purpose-built store concepts and innovations in technologies have provided additional convenience and connection with our customers. As a result of the restructuring efforts in connection with the Reinvention Plan, we recorded approximately $22 million and $46 million to restructuring and impairments on our consolidated statements of earnings during fiscal years 2023 and 2022, respectively. Future restructuring and impairment costs attributable to our Reinvention Plan are not expected to be material. In fiscal 2021, we substantially completed our plan to reposition our North America store portfolio, primarily in dense metropolitan markets by pursuing strategic store closures and focusing on new store formats that better cater to changing customer tastes and preferences. During fiscal 2021, we recorded approximately $155.4 million to restructuring and impairments on our consolidated statements of earnings. This total included $53.1 million related to disposal and impairment of company-operated store assets and $89.5 million primarily associated with accelerated amortization of ROU lease assets and other lease costs due to store closures prior to the end of contractual lease terms. As this restructuring plan was substantially completed in fiscal 2021, we did not recognize any material restructuring and impairment amounts related to this plan during the fiscal years ended October 1, 2023 and October 2, 2022. As of October 1, 2023 and October 2, 2022, there were no material restructuring-related accrued liabilities on our consolidated balance sheets.</t>
  </si>
  <si>
    <t>Cash and Cash Equivalents</t>
  </si>
  <si>
    <t>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t>
  </si>
  <si>
    <t>Investments</t>
  </si>
  <si>
    <t xml:space="preserve">Investments Available-for-sale Debt Securities Our short-term and long-term investments include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Structured Deposits We hold short-term, principal-protected structured deposits that provide returns in the form of both fixed and variable yields; such variable yields are indexed to foreign exchange rates, equity-linked instruments or interest rate indices. The Company has elected to account for these using the fair value option with gains and losses recorded in our consolidated statements of earnings. For fiscal 2023, 2022 and 2021, resulting gains and losses were immaterial to our consolidated statements of earnings.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general and administrative expenses in our consolidated statements of earnings. Refer to Note 4 , Fair Value Measurements, for further discussion of our MDCP liability. Equity Investments Equity investments are accounted for under the equity method if we are able to exercise significant influence, but not control, over an investee. Our share of the earnings or losses as reported by the investees is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We account for equity investments for which we do not have significant influence and without readily determinable fair values at cost with adjustments for observable changes in price or impairments as permitted by the measurement alternative. Investments for which the measurement alternative has been elected are assessed for impairment quarterly, or if a triggering </t>
  </si>
  <si>
    <t>Fair Value</t>
  </si>
  <si>
    <t xml:space="preserve">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certain assets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t>
  </si>
  <si>
    <t>Derivative Instruments</t>
  </si>
  <si>
    <t>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Cash flows from derivative financial instruments and the related gains and losses are classified as cash flows from operating activities on the consolidated statements of cash flows. Excluding interest rate hedging instruments, cross-currency swaps and foreign currency debt hedging instruments,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1, 2023 and October 2, 2022, cash collateral held under collateral security arrangements was $77.1 million and $74.3 million, respectively, and is included in other long-term liabilities on our consolidated balance sheets. As of October 1, 2023 and October 2, 2022, cash collateral pledged as part of our commodity derivative margin requirements was $20.6 million and $75.6 million, respectively, and is included in prepaid expenses and other current assets on our consolidated balance sheets.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on our consolidated statements of earnings.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we expect to take delivery and to utilize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t>
  </si>
  <si>
    <t>Receivables, net of Allowance for Credit Losses</t>
  </si>
  <si>
    <t>Receivables, net of Allowance for Credit Losses Our receivables are mainly generated from product and equipment sales to and royalties from our licensees, as well as from our Global Coffee Alliance and other Channel Development customers. The primary indicators of the credit quality of our receivables are aging, payment history, economic sector information and outside credit monitoring, and are assessed on a quarterly basis. Our credit loss exposure is mainly concentrated in our accounts receivable portfolio. Our allowance for credit losses is calculated using a loss-rate method based on historical experience, current market conditions and reasonable forecasts. For the fiscal year ended October 1, 2023, we did not observe a significant deterioration of our receivable portfolio that required a significant increase in our allowance for credit losses. As of October 1, 2023 and October 2, 2022, our allowance for credit losses was $23.8 million and $27.2 million, respectively.</t>
  </si>
  <si>
    <t>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1, 2023 and October 2, 2022, inventory reserves were $44.4 million and $43.1 million, respectively.</t>
  </si>
  <si>
    <t>Property, Plant and Equipment</t>
  </si>
  <si>
    <t>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 significant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and impairment charges of $91.1 million, $66.6 million and $153.1 million in fiscal 2023, 2022 and 2021, respectively. We recorded $23.2 million, $14.3 million and $44.4 million of impairment losses within store operating expenses on our consolidated statements of earnings during the fiscal years ended October 1, 2023, October 2, 2022 and October 3, 2021, respectively. Of the total net disposition and impairment charges recorded in fiscal 2022 and 2021, $9.6 million and $53.1 million, respectively, were restructuring related and recorded in restructuring and impairment expenses. Unless it is restructuring related, the nature of the underlying asset that is impaired or disposed of will determine the operating expense line on which the related impact is recorded on our consolidated statements of earnings.</t>
  </si>
  <si>
    <t>Leases The majority of our leases are operating leases for our company-operated retail store locations. We also lease, among other things, roasting, distribution and warehouse facilities and office space for corporate administrative purposes. We categorize leases as either operating or finance leases at the commencement date of the lease. Operating lease agreements may contain tenant improvement allowances, rent holidays, rent escalation clauses and/or contingent rent provisions. We have lease agreements with lease and non-lease components, which are accounted for together as a single lease component for all underlying classes of assets. We recognize a ROU asset and lease liability for each operating and finance lease with a contractual term greater than 12 months at the time of lease inception. We do not record leases with an initial term of 12 months or less on our consolidated balance sheet but continue to record rent expense on a straight-line basis over the lease term. We review contracts for identified assets where we have the right to direct the use of the asset and record those agreements as embedded leases on our consolidated balance sheet. Our leases often include options to extend or terminate at our sole discretion, which are included in the determination of lease term when they are reasonably certain to be exercised. Our lease liability represents the present value of future lease payments over the lease term. Given our policy election to combine lease and non-lease components, we also consider fixed common area maintenance (“CAM”) part of our fixed future lease payments; therefore, fixed CAM is also included in our lease liability. We generally cannot determine the interest rate implicit in each of our leases. Therefore, we typically use market and term-specific incremental borrowing rates. Our incremental borrowing rate for a lease is the rate of interest we expect to pay on a collateralized basis to borrow an amount equal to the lease payments under similar terms. Because we do not borrow on a collateralized basis, we consider a combination of factors, including our credit-adjusted risk-free interest rate, the risk profile and funding cost of the specific geographic market of the lease, the lease term and the effect of adjusting the rate to reflect consideration of collateral. Our credit-adjusted risk-free rate takes into consideration interest rates we pay on our unsecured long-term bonds as well as quoted interest rates obtained from financial institutions. Total lease costs recorded as rent and other occupancy costs include fixed operating lease costs, variable lease costs and short-term lease costs. Most of our real estate leases require we pay certain expenses, such as CAM costs, real estate taxes and other executory costs,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lease liability. Our lease agreements do not contain any material residual value guarantees or material restrictive covenants. A significant majority of our leases are related to our company-operated stores, and their related costs are recorded within store operating expenses. The ROU asset is measured at the initial amount of the lease liability adjusted for lease payments made at or before the lease commencement date, initial direct costs and any tenant improvement allowances received.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Additionally, we monitor for events or changes in circumstances that may require a reassessment of one of our leases and determine if a remeasurement is required. See Note 10 , Leases, for additional details. For the fiscal year ended October 3, 2021, we recognized accelerated amortization of ROU lease assets and other lease costs of $89.5 million, due to planned store closures prior to the end of contractual lease terms, which were recorded in restructuring and impairments on the consolidated statement of earnings. In fiscal 2021, we substantially completed our plan to optimize our North America store portfolio, and we did not recognize any material restructuring and impairment amounts related to this plan during fiscal 2023 and fiscal 2022.</t>
  </si>
  <si>
    <t>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no goodwill impairment during fiscal 2023, fiscal 2022 and fiscal 2021. See Note 8</t>
  </si>
  <si>
    <t>Other Intangible Assets</t>
  </si>
  <si>
    <t>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significant other intangible asset impairment charges recorded during fiscal years 2023, 2022 and 2021. See Note 8</t>
  </si>
  <si>
    <t>Insurance Reserves</t>
  </si>
  <si>
    <t>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</si>
  <si>
    <t>Revenue Recognition</t>
  </si>
  <si>
    <t>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point-of-sale as the performance obligation has been satisfied. For products sold via delivery platforms, contractual terms are evaluated for each service provider to determine gross versus net presentation and revenues are also recognized when control of products are transferred to the customers. Delivery service fees were immaterial in the periods presented. Company-operated store revenues are reported excluding sales, use or other transaction taxes that are collected from customers and remitted to taxing authorities. Licensed Store Revenues Licensed store revenues consist of product and equipment sales, royalties and other fees paid by licensees using the Starbucks brand. Sales of coffee, tea, food and related products are generally recognized upon shipment to licensees, depending on contract terms. Shipping charges billed to licensees are also recognized as revenue, and the related shipping costs are included in product and distribution costs on our consolidated statements of earnings. We consider pre-opening services, including site evaluation and selection, store architectural/design and development and operational training, to be performance obligations that are separate from the license to operate under the Starbucks brand. These services provide distinct value to our licensees, including business and industry insight and knowledge that transfers value apart from the license. Revenues associated with pre-opening services are recognized upon completion of the related performance obligations, generally when a store is opened. Royalty revenues are recognized based upon a percentage of reported sales, and other continuing fees, such as marketing and service fees, are recognized as the performance obligations are met. Stored Value Cards Stored value cards can be activated through various channels, including at our company-operated and most licensed store locations, online at Starbucks.com or via mobile devices held by our customers and at certain other third-party websites and locations, such as grocery stores, although they cannot be reloaded at these third-party websites or locations. Amounts loaded onto stored value cards are initially recorded as deferred revenue and recognized as revenue upon redemption. Historically, the majority of stored value cards are redeemed within one year. In many of our company-owned markets, including the U.S., our stored value cards do not have an expiration date nor do we charge service fees that cause a decrement to customer balances. Based on historical redemption rates, a portion of stored value cards is not expected to be redeemed and will be recognized as breakage over time in proportion to stored value card redemptions. The redemption rates are based on historical redemption patterns for each market, including the timing and business channel in which the card was activated or reloaded, and remittance to government agencies under unclaimed property laws, if applicable. Breakage is recognized as company-operated stores and licensed stores revenue within the consolidated statement of earnings. For the fiscal years ended October 1, 2023, October 2, 2022 and October 3, 2021, we recognized breakage revenue of $196.1 million, $196.0 million and $164.5 million in company-operated store revenues, respectively, and $18.9 million, $16.7 million and $16.6 million in licensed store revenues, respectively. Loyalty Program Customers in the U.S., Canada and certain other countries who register their Starbucks Card are automatically enrolled in the Starbucks Rewards program, which is primarily a spend-based loyalty program. They earn loyalty points (“Stars”) in a variety of ways, including with each purchase at participating Starbucks stores. Starbucks Rewards members can earn Stars by paying with cash, credit or debit cards, or selected mobile wallets at company-operated and certain participating licensed stores in the U.S. and Canada.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We defer revenue associated with the estimated selling price of Stars earned by Starbucks Rewards members towards free products as each Star is earned and a corresponding liability is established in deferred revenue. This deferral is based on the estimated value of the product for which the reward is expected to be redeemed, net of estimated unredeemed Stars. Stars generally expire after six months. When a customer redeems an earned reward, we recognize revenue for the redeemed product and reduce the related deferred revenue. Other Revenues Other revenues primarily include royalty revenues, sales of packaged coffee, tea and a variety of ready-to-drink beverages and single-serve coffee and tea products to customers outside of our company-operated and licensed stores. Sales of these products are generally recognized upon shipment to customers, depending on contract terms. Other revenues also include product sales to and licensing revenue from Nestlé related to our Global Coffee Alliance. Product sales to Nestlé are generally recognized when the product is shipped whereas royalty revenues are recognized based on a percentage of reported sales. Deferred Revenues Our deferred revenue primarily consists of the up-front prepaid royalty from Nestlé, for which we have continuing performance obligations to support the Global Coffee Alliance, and our unredeemed stored value card liability and unredeemed Stars associated with our loyalty program. See Note 11 , Deferred Revenue, for further information. Disaggregation of Revenues Revenues disaggregated by segment, product type and geographic area are disclosed in Note 17 , Segment Reporting.</t>
  </si>
  <si>
    <t>Product and Distribution Costs Product and distribution costs primarily consist of raw materials, purchased goods, packaging costs and delivery-related expenses as well as operational costs of our supply chain organization, such as wages and benefits, occupancy costs and depreciation expenses, in support of sourcing, procuring, manufacturing, warehousing and transportation activities of products sold at our company-operated and licensed stores as well as through Channel Development and our other businesses. Also included are inventory and supply chain asset impairment costs.</t>
  </si>
  <si>
    <t>Store Operating Expense</t>
  </si>
  <si>
    <t>Store Operating Expenses Store operating expenses consist of costs incurred in our company-operated stores, primarily wages and benefits related to store partners (employees), occupancy costs, delivery commissions and other costs that directly support the operation and sales-related activities of those stores.</t>
  </si>
  <si>
    <t>Selling, General and Administrative Expenses, Policy</t>
  </si>
  <si>
    <t>General and Administrative ExpensesGeneral and administrative expenses primarily consist of wages and benefits, professional service fees and occupancy costs for corporate headquarters and regional offices that support our corporate functions, including technology, finance, legal and partner resources</t>
  </si>
  <si>
    <t>Marketing &amp; Advertising</t>
  </si>
  <si>
    <t>Advertising We expense most advertising costs as they are incurred, except for certain production costs that are expensed the first time the advertising takes place. Advertising expenses totaled $507.8 million, $416.7 million and $305.1 million in fiscal 2023, 2022 and 2021, respectively.</t>
  </si>
  <si>
    <t>Government Subsidies</t>
  </si>
  <si>
    <t>Government SubsidiesOn March 27, 2020, the U.S. government enacted the Coronavirus Aid, Relief and Economic Security Act (“CARES Act”), which among other things, provided employer payroll tax credits for wages paid to employees who are unable to work during the COVID-19 pandemic and options to defer payroll tax payments for a limited period. Based on our evaluation of the CARES Act, we qualified for certain employer payroll tax credits as well as the deferral of payroll tax payments in the future. Additionally, the Canadian government enacted the Canada Emergency Wage Subsidy (“CEWS”) to help employers offset a portion of their employee wages for a limited period. We elected to treat qualified government subsidies from the U.S., Canada and other governments as offsets to the related operating expenses. The CARES Act and CEWS were no longer applicable to us in late fiscal 2021. The qualified payroll credits reduced our store operating expenses by $210.0 million on our consolidated statement of earnings during fiscal 2021. After netting the qualified credits against our payable, a receivable balance of $15.6 million and $69.4 million was included in prepaid expenses and other current assets as of October 1, 2023 and October 2, 2022, respectively. As of October 1, 2023, the deferred payroll tax payments have been remitted in full. As of October 2, 2022, deferred payroll tax payments of $116.5 million were included in accrued liabilities on our consolidated balance sheets.</t>
  </si>
  <si>
    <t>Store Preopening Expenses</t>
  </si>
  <si>
    <t>Store Preopening Expenses Costs incurred in connection with the start-up and promotion of new company-operated store openings are expensed as incurred.</t>
  </si>
  <si>
    <t>Asset Retirement Obligations</t>
  </si>
  <si>
    <t>Asset Retirement ObligationsWe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the liability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store operating expenses on our consolidated statements of earnings. As of October 1, 2023 and October 2, 2022, our net ARO assets included in property, plant and equipment were $25.6 million and $26.1 million, respectively, and our net ARO liabilities included in other long-term liabilities were $110.3 million and $104.7 million, respectively.</t>
  </si>
  <si>
    <t>Stock-based Compensation</t>
  </si>
  <si>
    <t>Stock-based Compensation We maintain several equity incentive plans under which we may grant non-qualified stock options, incentive stock options, restricted stock, restricted stock units (“RSUs”) or stock appreciation rights to employees, non-employee directors and consultants; stock options have not been broadly used as part of our compensation strategy in recent years.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and may include measures such as earnings per share, operating income, return on invested capital, total shareholder return and metrics focused on building inclusive and diverse teams.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The fair value of RSUs is based on the closing price of Starbucks common stock on the award date, less the present value of expected dividends not received during the vesting period. If applicable, our total shareholder return relative to our peer group is incorporated into the underlying assumptions using a Monte Carlo simulation valuation model to calculate grant date fair value. Compensation expense is recognized over the requisite service period for each separately vesting portion of the award, and only for those awards expected to vest, with forfeitures estimated at the date of grant based on our historical experience and future expectations.</t>
  </si>
  <si>
    <t>Foreign Currency Translation</t>
  </si>
  <si>
    <t>Foreign Currency Translation 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our consolidated balance sheets.</t>
  </si>
  <si>
    <t>Income Taxes We compute income taxes using the asset and liability method, under which deferred income taxes are recognized based on the differences between the financial statement carrying amounts and the respective tax bases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jurisdictions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Starbucks recognizes interest and penalties related to income tax matters in income tax expense on our consolidated statements of earnings. Accrued interest and penalties are included within the related tax balances on our consolidated balance sheets. Global intangible low-taxed income (“GILTI”) provisions are applied, providing an incremental tax on foreign income. We have made a policy election to classify taxes due under the GILTI provision as a current period expense.</t>
  </si>
  <si>
    <t>Earnings per Share 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</si>
  <si>
    <t>Common Stock Share Repurchases</t>
  </si>
  <si>
    <t>Common Stock Share Repurchases We may repurchase shares of Starbucks common stock under a program authorized by our Board, including pursuant to a contract, instruction or written plan meeting the requirements of Rule 10b5-1(c)(1) of the Exchange Act.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(deficit).</t>
  </si>
  <si>
    <t>Recent Accounting Pronouncements</t>
  </si>
  <si>
    <t>Recent Accounting Pronouncements Recently Adopted Accounting Pronouncements In the first quarter of fiscal 2022, we adopted the Financial Accounting Standards Board (“FASB”) issued guidance related to reference rate reform. The pronouncement provides temporary optional expedients and exceptions to the current guidance on contract modifications and hedge accounting to ease the financial reporting burden related to the expected market transition from the London Interbank Offered Rate (“LIBOR”) and other interbank offered rates to alternative reference rates. The guidance was effective upon issuance and generally can be applied to applicable contract modifications through December 31, 2024. The adoption of the new guidance did not have a material impact on our financial statements. In June 2016, the FASB issued guidance replacing the incurred loss impairment methodology with a new methodology that reflects current expected credit losses on financial assets, including receivables and available-for-sale securities. The new methodology requires entities to estimate and recognize expected credit losses each reporting period. The guidance was adopted during the first quarter of fiscal 2021 under the modified retrospective approach and resulted in a $2.2 million transition adjustment to opening shareholders’ retained deficit on our consolidated statements of equity.</t>
  </si>
  <si>
    <t>Derivative Financial Instruments (Tables)</t>
  </si>
  <si>
    <t>Gains and Losses on Derivative Contracts Designated as Hedging Instruments Included in AOCI and Expected to be Reclassified into Earnings Within 12 months, Net of Tax</t>
  </si>
  <si>
    <t>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Oct 1, Oct 2, Oct 3, Cash Flow Hedges: Coffee $ (78.1) $ 153.9 $ 197.8 $ (70.8) 6 Cross-currency swaps (0.6) (1.9) 4.4 — 14 Dairy (1.8) (2.6) (0.4) (1.8) 6 Foreign currency - other 39.6 55.3 1.3 25.9 34 Interest rates (6.6) (5.8) (44.8) (3.1) 0 Net Investment Hedges: Cross-currency swaps 87.1 67.3 37.9 — 102 Foreign currency 16.0 16.1 16.0 — 0 Foreign currency debt 140.2 125.7 (5.3) — 6</t>
  </si>
  <si>
    <t>Pretax Gains and Losses on Derivative Contracts Designated as Hedging Instruments Recognized in OCI and Reclassifications from AOCI to Earnings</t>
  </si>
  <si>
    <t>Pre-tax gains and losses on derivative contracts and foreign currency-denominated long-term debt designated as hedging instruments recognized in OCI and reclassifications from AOCI to earnings ( in millions ): Year Ended Gains/(Losses) Recognized in OCI Before Reclassifications Gains/(Losses) Reclassified from Location of gain/(loss) Oct 1, Oct 2, Oct 3, Oct 1, Oct 2, Oct 3, Cash Flow Hedges: Coffee $ (152.9) $ 76.9 $ 223.5 $ 110.5 $ 126.2 $ (3.5) Product and distribution costs Cross-currency swaps 4.9 24.8 13.7 3.1 (6.9) 1.9 Interest expense 0.3 39.4 12.7 Interest income and other, net Dairy (11.1) 3.6 0.5 (12.3) 6.5 1.7 Product and distribution costs Foreign currency - other 9.4 103.9 (10.0) 23.6 22.0 1.8 Licensed stores revenues 6.7 (2.3) (7.3) Product and distribution costs 0.2 13.7 — Interest income and other, net Interest rates 0.3 50.3 56.1 1.4 (2.0) (1.8) Interest expense — — (3.6) Interest income and other, net Net Investment Hedges: Cross-currency swaps (1) 54.1 53.5 20.5 27.4 14.3 13.4 Interest expense Foreign currency debt 19.1 175.5 42.6 — — — (1) Gains and losses recognized in earnings relate to components excluded from the assessment of effectiveness.</t>
  </si>
  <si>
    <t>Pretax Gains and Losses on Derivative Contracts Not Designated as Hedging Instruments Recognized in Earnings</t>
  </si>
  <si>
    <t xml:space="preserve">Pre-tax gains and losses on non-designated derivatives and designated fair value hedging instruments and the related fair value hedged item recognized in earnings ( in millions ): Gains/(Losses) Recognized in Earnings Location of gain/(loss) recognized in earnings Year Ended Oct 1, 2023 Oct 2, 2022 Oct 3, 2021 Non-Designated Derivatives: Dairy Interest income and other, net $ (0.1) $ 0.2 $ — Diesel fuel and other commodities Interest income and other, net (2.0) 3.7 2.6 Coffee Interest income and other, net (5.4) 9.2 — Foreign currency - other Interest income and other, net (3.6) 46.8 7.5 Fair Value Hedges: Interest rate swap Interest expense (18.7) (65.0) (0.5) Long-term debt (hedged item) Interest expense (12.3) 73.9 14.0 </t>
  </si>
  <si>
    <t>Notional Amounts of Outstanding Derivative Contracts</t>
  </si>
  <si>
    <t xml:space="preserve">Notional amounts of outstanding derivative contracts (in millions) : Oct 1, 2023 Oct 2, 2022 Coffee $ 266 $ 649 Cross-currency swaps 1,076 741 Dairy 71 94 Diesel fuel and other commodities 7 33 Foreign currency - other 1,164 1,269 Interest rate swaps 1,100 1,100 </t>
  </si>
  <si>
    <t>Fair Value of Outstanding Derivative Contracts</t>
  </si>
  <si>
    <t xml:space="preserve">Fair value of outstanding derivative contracts ( in millions ) including the location of the asset and/or liability on the consolidated balance sheets: Derivative Assets Balance Sheet Location Oct 1, 2023 Oct 2, 2022 Designated Derivative Instruments: Cross-currency swaps Other long-term assets $ 130.1 $ 115.4 Dairy Prepaid expenses and other current assets 0.4 0.5 Foreign currency - other Prepaid expenses and other current assets 32.0 39.9 Other long-term assets 22.9 33.5 Interest rate swap Prepaid expenses and other current assets 0.4 — Non-designated Derivative Instruments: Diesel fuel and other commodities Prepaid expenses and other current assets 0.7 0.4 Foreign currency Prepaid expenses and other current assets 7.5 34.3 Other long-term assets — 7.3 Derivative Liabilities Balance Sheet Location Oct 1, 2023 Oct 2, 2022 Designated Derivative Instruments: Dairy Accrued liabilities $ 1.1 $ 2.9 Foreign currency - other Accrued liabilities 2.0 0.3 Interest rate swaps Accrued liabilities — 12.0 Other long-term liabilities 41.4 34.0 Non-designated Derivative Instruments: Foreign currency Accrued liabilities 0.5 5.8 Other long-term liabilities 1.8 — </t>
  </si>
  <si>
    <t>Schedule of Fair Value Hedging Instruments, Statements of Financial Performance and Financial Position, Location</t>
  </si>
  <si>
    <t>The following amounts were recorded on the consolidated balance sheets related to fixed-to-floating interest rate swaps designated in fair value hedging relationships (in millions) : Carrying amount of hedged item Cumulative amount of fair value hedging adjustment included in the carrying amount Oct 1, 2023 Oct 2, 2022 Oct 1, 2023 Oct 2, 2022 Location on the balance sheet Long-term debt (1) $ 1,060 $ 1,047.7 $ (40.0) $ (52.3) (1) Includes $750 million in Senior Notes that matured on October 1, 2023 but remained in current portion of long-term debt on the consolidated balance sheet as the debt repayment was not made until the first day of fiscal 2024.</t>
  </si>
  <si>
    <t>Fair Value Measurements (Tables)</t>
  </si>
  <si>
    <t>Assets and Liabilities Measured at Fair Value on A Recurring Basis</t>
  </si>
  <si>
    <t xml:space="preserve">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$ 3,551.5 $ 3,551.5 $ — $ — Short-term investments: Available-for-sale debt securities Corporate debt securities 64.0 — 64.0 — U.S. government treasury securities 2.8 2.8 — — Foreign government obligations 3.9 — 3.9 — Total available-for-sale debt securities 70.7 2.8 67.9 — Structured deposits 261.2 — 261.2 — Marketable equity securities 69.6 69.6 — — Total short-term investments 401.5 72.4 329.1 — Prepaid expenses and other current assets: Derivative assets 41.0 — 41.0 — Long-term investments: Available-for-sale debt securities Corporate debt securities 91.1 — 91.1 — Mortgage and other asset-backed securities 50.2 — 50.2 — State and local government obligations 1.3 — 1.3 — U.S. government treasury securities 104.7 104.7 — — Total long-term investments 247.3 104.7 142.6 — Other long-term assets: Derivative assets 153.0 — 153.0 — Total assets $ 4,394.3 $ 3,728.6 $ 665.7 $ — Liabilities: Accrued liabilities: Derivative liabilities $ 3.6 $ — $ 3.6 $ — Other long-term liabilities: Derivative liabilities 43.2 — 43.2 — Total liabilities $ 46.8 $ — $ 46.8 $ — </t>
  </si>
  <si>
    <t xml:space="preserve"> Fair Value Measurements at Reporting Date Using Balance at Quoted Prices Significant Significant Assets: Cash and cash equivalents $ 2,818.4 $ 2,797.3 $ 21.1 $ — Short-term investments: Available-for-sale debt securities Corporate debt securities 22.4 — 22.4 — U.S. government treasury securities 9.3 9.3 — — Total available-for-sale debt securities 31.7 9.3 22.4 — Structured deposits 275.1 — 275.1 — Marketable equity securities 57.7 57.7 — — Total short-term investments 364.5 67.0 297.5 — Prepaid expenses and other current assets: Derivative assets 75.1 — 75.1 — Long-term investments: Available-for-sale debt securities Corporate debt securities 134.7 — 134.7 — Foreign government obligations 3.8 — 3.8 — Mortgage and other asset-backed securities 56.5 — 56.5 — State and local government obligations 1.3 — 1.3 — U.S. government treasury securities 82.8 82.8 — — Total long-term investments 279.1 82.8 196.3 — Other long-term assets: Derivative assets 156.2 — 156.2 — Total assets $ 3,693.3 $ 2,947.1 $ 746.2 $ — Liabilities: Accrued liabilities: Derivative liabilities $ 21.0 $ — $ 21.0 $ — Other long-term liabilities: Derivative liabilities 34.0 — 34.0 — Total liabilities $ 55.0 $ — $ 55.0 $ — </t>
  </si>
  <si>
    <t>Inventory (Tables)</t>
  </si>
  <si>
    <t>Schedule of Inventory</t>
  </si>
  <si>
    <t xml:space="preserve">Oct 1, 2023 Oct 2, 2022 Coffee: Unroasted $ 747.7 $ 1,018.6 Roasted 280.3 310.3 Other merchandise held for sale 364.6 430.9 Packaging and other supplies 413.8 416.8 Total $ 1,806.4 $ 2,176.6 </t>
  </si>
  <si>
    <t>Equity Method and Other Investments (Tables)</t>
  </si>
  <si>
    <t>Schedule of Equity and Other Investments</t>
  </si>
  <si>
    <t xml:space="preserve">Equity Investments (in millions) Oct 1, 2023 Oct 2, 2022 Equity method investments $ 415.7 $ 283.1 Other investments 24.2 28.1 Total $ 439.9 $ 311.2 </t>
  </si>
  <si>
    <t>Supplemental Balance Sheet Information Schedule of Accrued Liabilities (Tables)</t>
  </si>
  <si>
    <t>Balance Sheet Related Disclosures [Abstract]</t>
  </si>
  <si>
    <t xml:space="preserve">Property, Plant and Equipment, net Oct 1, 2023 Oct 2, 2022 Land $ 46.1 $ 46.1 Buildings 666.5 555.4 Leasehold improvements 10,133.7 9,066.8 Store equipment 3,332.5 3,018.2 Roasting equipment 859.4 838.5 Furniture, fixtures and other 1,664.5 1,526.1 Work in progress 607.5 558.7 Property, plant and equipment, gross 17,310.2 15,609.8 Accumulated depreciation (9,923.1) (9,049.3) Property, plant and equipment, net $ 7,387.1 $ 6,560.5 </t>
  </si>
  <si>
    <t>Schedule of Accrued Liabilities</t>
  </si>
  <si>
    <t xml:space="preserve">Accrued Liabilities Oct 1, 2023 Oct 2, 2022 Accrued occupancy costs $ 86.7 $ 84.6 Accrued dividends payable 651.2 608.3 Accrued capital and other operating expenditures 771.7 878.1 Insurance reserves 233.5 232.3 Income taxes payable 189.3 139.2 Accrued business taxes 212.7 194.6 Total accrued liabilities $ 2,145.1 $ 2,137.1 </t>
  </si>
  <si>
    <t>Income Statement Related Disclosures [Abstract]</t>
  </si>
  <si>
    <t>Store Operating Expenses</t>
  </si>
  <si>
    <t xml:space="preserve">Store Operating Expenses Year Ended Oct 1, 2023 Oct 2, 2022 Oct 3, 2021 Wages and benefits $ 8,733.4 $ 8,157.7 $ 6,989.3 Occupancy costs 2,871.0 2,674.1 2,561.5 Other expenses 3,115.9 2,730.0 2,380.1 Total store operating expenses $ 14,720.3 $ 13,561.8 $ 11,930.9 </t>
  </si>
  <si>
    <t>Other Intangible Assets and Goodwill (Tables)</t>
  </si>
  <si>
    <t>Indefinite-lived Intangible Assets</t>
  </si>
  <si>
    <t xml:space="preserve">Indefinite-Lived Intangible Assets (in millions) Oct 1, 2023 Oct 2, 2022 Trade names, trademarks and patents $ 79.4 $ 97.5 </t>
  </si>
  <si>
    <t>Finite-Lived Intangible Assets</t>
  </si>
  <si>
    <t xml:space="preserve">Finite-Lived Intangible Assets Oct 1, 2023 Oct 2, 2022 (in millions) Gross Carrying Amount Accumulated Amortization Net Carrying Amount Gross Carrying Amount Accumulated Amortization Net Carrying Amount Acquired and reacquired rights $ 957.6 $ (957.6) $ — $ 990.0 $ (990.0) $ — Acquired trade secrets and processes 27.6 (27.6) — 27.6 (27.3) 0.3 Trade names, trademarks and patents 131.0 (91.9) 39.1 124.6 (69.6) 55.0 Licensing agreements 13.0 (11.0) 2.0 19.3 (16.2) 3.1 Other finite-lived intangible assets 20.1 (20.1) — 20.6 (20.6) — Total finite-lived intangible assets $ 1,149.3 $ (1,108.2) $ 41.1 $ 1,182.1 $ (1,123.7) $ 58.4 </t>
  </si>
  <si>
    <t>Estimated Future Amortization Expense</t>
  </si>
  <si>
    <t xml:space="preserve">Estimated future amortization expense as of October 1, 2023 ( in millions ): Fiscal Year Ending 2024 $ 19.8 2025 14.0 2026 2.1 2027 1.8 2028 1.2 Thereafter 2.2 Total estimated future amortization expense $ 41.1 </t>
  </si>
  <si>
    <t>Changes In Carrying Amount Of Goodwill By Reportable Operating Segment</t>
  </si>
  <si>
    <t>Goodwill Changes in the carrying amount of goodwill by reportable operating segment (in millions) : North America International Channel Corporate and Other Total Goodwill balance at October 3, 2021 $ 493.2 $ 3,148.3 $ 34.7 $ 1.1 $ 3,677.3 Other (1) (2.1) (391.6) — (0.1) (393.8) Goodwill balance at October 2, 2022 $ 491.1 $ 2,756.7 $ 34.7 $ 1.0 $ 3,283.5 Other (1) 0.4 (65.6) — — (65.2) Goodwill balance at October 1, 2023 $ 491.5 $ 2,691.1 $ 34.7 $ 1.0 $ 3,218.3 (1) “Other” consists of changes in the goodwill balance resulting from foreign currency translation.</t>
  </si>
  <si>
    <t>Debt (Tables)</t>
  </si>
  <si>
    <t>Debt Disclosure [Abstract]</t>
  </si>
  <si>
    <t>Components of Long-Term Debt Including Associated Interest Rates and Related Fair Values</t>
  </si>
  <si>
    <t>Components of long-term debt including the associated interest rates and related estimated fair values by calendar maturity ( in millions, except interest rates) : Oct 1, 2023 Oct 2, 2022 Stated Interest Rate Effective Interest Rate (1) Issuance Face Value Estimated Fair Value Face Value Estimated Fair Value March 2023 notes $ — $ — $ 1,000.0 $ 996.5 3.100 % 3.107 % October 2023 notes (2) 750.0 749.9 750.0 744.8 3.850 % 2.859 % February 2024 notes (3) 500.0 504.2 500.0 497.3 5.853 % 6.084 % March 2024 notes (4) 569.3 569.3 588.4 584.7 0.372 % 0.462 % August 2025 notes 1,250.0 1,210.5 1,250.0 1,209.6 3.800 % 3.721 % February 2026 notes 1,000.0 985.5 — — 4.750 % 4.788 % June 2026 notes 500.0 463.5 500.0 458.3 2.450 % 2.511 % March 2027 notes 500.0 446.1 500.0 437.9 2.000 % 2.058 % March 2028 notes 600.0 554.7 600.0 554.8 3.500 % 3.529 % November 2028 notes 750.0 704.5 750.0 704.7 4.000 % 3.958 % August 2029 notes (2) 1,000.0 904.1 1,000.0 900.3 3.550 % 3.840 % March 2030 notes 750.0 615.1 750.0 607.7 2.250 % 3.084 % November 2030 notes 1,250.0 1,027.1 1,250.0 1,017.9 2.550 % 2.582 % February 2032 notes 1,000.0 828.0 1,000.0 827.1 3.000 % 3.155 % February 2033 notes 500.0 470.7 — — 4.800 % 3.798 % June 2045 notes 350.0 275.3 350.0 281.5 4.300 % 4.348 % December 2047 notes 500.0 354.0 500.0 369.6 3.750 % 3.765 % November 2048 notes 1,000.0 799.0 1,000.0 824.6 4.500 % 4.504 % August 2049 notes 1,000.0 792.7 1,000.0 817.8 4.450 % 4.447 % March 2050 notes 500.0 328.6 500.0 342.0 3.350 % 3.362 % November 2050 notes 1,250.0 843.4 1,250.0 874.9 3.500 % 3.528 % Total 15,519.3 13,426.2 15,038.4 13,052.0 Aggregate debt issuance costs and unamortized premium/(discount), net (113.1) (117.2) Hedge accounting fair value adjustment (2) (40.0) (52.3) Total $ 15,366.2 $ 14,868.9 (1) Includes the effects of the amortization of any premium or discount and any gain or loss upon settlement of related treasury locks or forward-starting interest rate swaps utilized to hedge the interest rate risk prior to the debt issuance. (2) Amount includes the change in fair value due to changes in benchmark interest rates related to hedging our October 2023 notes and $350 million of our August 2029 notes. Refer to Note 3 , Derivative Financial Instruments, for additional information on our interest rate swap designated as a fair value hedge. (3) Floating rate notes which bear interest at a rate equal to Compounded SOFR (as defined in the February 2024 notes) plus 0.420%, resulting in a stated interest rate of 5.853% at October 1, 2023. (4) Japanese yen-denominated long-term debt.</t>
  </si>
  <si>
    <t>Long-Term Debt Maturities</t>
  </si>
  <si>
    <t>The following table summarizes our long-term debt maturities as of October 1, 2023 by fiscal year ( in millions ): Fiscal Year Total 2024 (1) $ 1,819.3 2025 1,250.0 2026 1,500.0 2027 500.0 2028 600.0 Thereafter 9,850.0 Total $ 15,519.3 (1) Includes $750 million in Senior Notes that matured on October 1, 2023 but remained in current portion of long-term debt on the consolidated balance sheet as the debt repayment was not made until the first day of fiscal 2024.</t>
  </si>
  <si>
    <t>Leases (Tables)</t>
  </si>
  <si>
    <t>Lease, Cost</t>
  </si>
  <si>
    <t>The components of lease costs (in millions) : Year Ended Oct 1, 2023 Oct 2, 2022 Oct 3, 2021 Operating lease costs (1) $ 1,601.0 $ 1,554.8 $ 1,579.2 Variable lease costs 1,050.3 939.1 949.6 Short-term lease costs 28.0 28.1 30.9 Total lease costs $ 2,679.3 $ 2,522.0 $ 2,559.7 (1) Includes immaterial amounts of sublease income and rent concessions.</t>
  </si>
  <si>
    <t>Supplemental Lease Disclosure</t>
  </si>
  <si>
    <t>The following table includes supplemental information (in millions) : Year Ended Oct 1, 2023 Oct 2, 2022 Oct 3, 2021 Cash paid related to operating lease liabilities $ 1,657.2 $ 1,647.3 $ 1,707.1 Operating lease liabilities arising from obtaining ROU assets 1,893.4 1,639.4 1,590.3 Oct 1, 2023 Oct 2, 2022 Oct 3, 2021 Weighted-average remaining operating lease term 8.5 years 8.5 years 8.7 years Weighted-average operating lease discount rate 3.1 % 2.6 % 2.5 %</t>
  </si>
  <si>
    <t>Lessee, Operating Lease, Liability, Maturity</t>
  </si>
  <si>
    <t xml:space="preserve">Minimum future maturities of operating lease liabilities (in millions) : Fiscal Year Total 2024 $ 1,577.6 2025 1,532.0 2026 1,399.1 2027 1,206.7 2028 1,000.2 Thereafter 3,878.5 Total lease payments 10,594.1 Less imputed interest (1,394.0) Total $ 9,200.1 </t>
  </si>
  <si>
    <t>Equity (Tables)</t>
  </si>
  <si>
    <t>Changes in Components of Accumulated Other Comprehensive Income, Net of Tax</t>
  </si>
  <si>
    <t xml:space="preserve">Changes in AOCI by component for the fiscal years ended October 1, 2023, October 2, 2022 and October 3, 2021, net of tax, are as follows: (in millions) Available-for-Sale Securities Cash Flow Hedges Net Investment Hedges Translation Adjustment and Other Total October 1, 2023 Net gains/(losses) in AOCI, beginning of period $ (15.5) $ 199.0 $ 209.1 $ (855.8) $ (463.2) Net gains/(losses) recognized in OCI before reclassifications 2.5 (132.2) 54.7 (106.5) (181.5) Net (gains)/losses reclassified from AOCI to earnings 0.7 (114.3) (20.5) 1.3 (132.8) Other comprehensive income/(loss) attributable to Starbucks 3.2 (246.5) 34.2 (105.2) (314.3) Other comprehensive income/(loss) attributable to NCI — — — (0.7) (0.7) Net gains/(losses) in AOCI, end of period $ (12.3) $ (47.5) $ 243.3 $ (961.7) $ (778.2) (in millions) Available-for-Sale Securities Cash Flow Hedges Net Investment Hedges Translation Adjustment and Other Total October 2, 2022 Net gains/(losses) in AOCI, beginning of period $ 1.5 $ 158.3 $ 48.6 $ (61.2) $ 147.2 Net gains/(losses) recognized in OCI before reclassifications (17.2) 206.7 171.1 (794.7) (434.1) Net (gains)/losses reclassified from AOCI to earnings 0.2 (166.0) (10.6) 0.1 (176.3) Other comprehensive income/(loss) attributable to Starbucks (17.0) 40.7 160.5 (794.6) (610.4) Net gains/(losses) in AOCI, end of period $ (15.5) $ 199.0 $ 209.1 $ (855.8) $ (463.2) (in millions) Available-for-Sale Securities Cash Flow Hedges Net Investment Hedges Translation Adjustment and Other Total October 3, 2021 Net gains/(losses) in AOCI, beginning of period $ 5.7 $ (82.1) $ 11.5 $ (299.7) $ (364.6) Net gains/(losses) recognized in OCI before reclassifications (2.7) 240.2 47.1 190.4 475.0 Net (gains)/losses reclassified from AOCI to earnings (1.5) 0.2 (10.0) 48.1 36.8 Other comprehensive income/(loss) attributable to Starbucks (4.2) 240.4 37.1 238.5 511.8 Net gains/(losses) in AOCI, end of period $ 1.5 $ 158.3 $ 48.6 $ (61.2) $ 147.2 </t>
  </si>
  <si>
    <t>Impact of Reclassification from Accumulated Other Comprehensive Income on Earnings</t>
  </si>
  <si>
    <t>Impact of reclassifications from AOCI on the consolidated statements of earnings (in millions) : AOCI Components Amounts Reclassified from AOCI Affected Line Item in the Statements of Earnings Year Ended Oct 1, 2023 Oct 2, 2022 Oct 3, 2021 Gains/(losses) on available-for-sale securities $ (0.7) $ (0.4) $ 1.8 Interest income and other, net Gains/(losses) on cash flow hedges 133.5 196.6 1.9 Please refer to Note 3 , Derivative Instruments for additional information. Gains/(losses) on net investment hedges 27.4 14.3 13.4 Interest expense Translation adjustment and other (1) Korea — — (58.9) Net gain resulting from divestiture of certain operations Other (1.3) — — Interest income and other, net 158.9 210.5 (41.8) Total before tax (26.1) (34.2) 5.0 Tax (expense)/benefit $ 132.8 $ 176.3 $ (36.8) Net of tax (1) Release of cumulative translation adjustments and other activities to earnings upon sale, liquidation, or dissolution of foreign businesses.</t>
  </si>
  <si>
    <t>Employee Stock and Benefit Plans (Tables)</t>
  </si>
  <si>
    <t>Stock-Based Compensation Expense Recognized in the Consolidated Financial Statements</t>
  </si>
  <si>
    <t xml:space="preserve">Stock-based compensation expense recognized in the consolidated financial statements (in millions) : Fiscal Year Ended Oct 1, 2023 Oct 2, 2022 Oct 3, 2021 RSUs $ 302.6 $ 271.8 $ 316.9 Options 0.1 (0.2) 2.2 Total stock-based compensation expense recognized in the consolidated statements of earnings $ 302.7 $ 271.6 $ 319.1 Total related tax benefit $ 50.9 $ 45.9 $ 51.6 Total capitalized stock-based compensation included in net property, plant and equipment on the consolidated balance sheets $ 3.7 $ 3.9 $ 3.7 </t>
  </si>
  <si>
    <t>Stock Options Granted During the Period, Valuation Assumptions</t>
  </si>
  <si>
    <t xml:space="preserve">The fair value of stock option awards was estimated at the grant date with the following weighted average assumptions for fiscal 2021: Stock Options Fiscal Year Ended 2021 Expected term (in years) 8.1 Expected stock price volatility 26.3 % Risk-free interest rate 1.4 % Expected dividend yield 1.6 % Weighted average grant price $ 110.46 Estimated fair value per option granted $ 27.59 </t>
  </si>
  <si>
    <t>Stock Option Transactions</t>
  </si>
  <si>
    <t xml:space="preserve">Stock option transactions for the fiscal year ended October 1, 2023 (in millions, except per share and contractual life amounts) : Shares Weighted Weighted Aggregate Outstanding, October 2, 2022 4.1 $ 55.86 3.6 $ 117 Granted — — Exercised (2.1) 56.55 Expired/forfeited 0.0 50.26 Outstanding, October 1, 2023 2.0 55.16 2.3 72 Exercisable, October 1, 2023 2.0 55.16 2.3 72 Vested, October 1, 2023 2.0 55.16 2.3 72 </t>
  </si>
  <si>
    <t>Share-based Payment Arrangement, Restricted Stock and Restricted Stock Unit, Activity</t>
  </si>
  <si>
    <t xml:space="preserve">RSU transactions for the fiscal year ended October 1, 2023 (in millions, except per share and contractual life amounts) : Number Weighted Weighted Aggregate Nonvested, October 2, 2022 7.0 $ 98.88 1.0 $ 587 Granted 4.5 97.66 Vested (3.1) 95.89 Forfeited/canceled (1.1) 95.28 Nonvested, October 1, 2023 7.3 99.56 1.0 670 </t>
  </si>
  <si>
    <t>Income Taxes (Tables)</t>
  </si>
  <si>
    <t>Components of Earnings/(Loss) Before Income Taxes</t>
  </si>
  <si>
    <t xml:space="preserve">Components of earnings before income taxes (in millions): Fiscal Year Ended Oct 1, 2023 Oct 2, 2022 Oct 3, 2021 United States $ 4,488.6 $ 3,484.9 $ 4,138.5 Foreign 913.3 747.0 1,218.4 Total earnings before income taxes $ 5,401.9 $ 4,231.9 $ 5,356.9 </t>
  </si>
  <si>
    <t>Provision/(Benefit) for Income Taxes</t>
  </si>
  <si>
    <t xml:space="preserve">Provision/(benefit) for income taxes (in millions): Fiscal Year Ended Oct 1, 2023 Oct 2, 2022 Oct 3, 2021 Current taxes: U.S. federal $ 678.2 $ 477.6 $ 681.8 U.S. state and local 235.9 164.0 190.0 Foreign 422.4 283.8 409.8 Total current taxes 1,336.5 925.4 1,281.6 Deferred taxes: U.S. federal 117.0 92.6 10.4 U.S. state and local (0.8) 10.5 (6.4) Foreign (175.5) (80.0) (129.0) Total deferred taxes (59.3) 23.1 (125.0) Total income tax expense $ 1,277.2 $ 948.5 $ 1,156.6 </t>
  </si>
  <si>
    <t>Reconciliation of the Statutory U.S. Federal Income Tax Rate With Our Effective Income Tax Rate</t>
  </si>
  <si>
    <t>Reconciliation of the statutory U.S. federal income tax rate with our effective income tax rate: Fiscal Year Ended Oct 1, 2023 Oct 2, 2022 Oct 3, 2021 Statutory rate 21.0 % 21.0 % 21.0 % State income taxes, net of federal tax benefit 3.4 3.3 2.7 Foreign rate differential 0.4 0.3 0.5 Change in tax rates 0.0 0.0 (1.3) Other, net (1.2) (2.2) (1.3) Effective tax rate 23.6 % 22.4 % 21.6 %</t>
  </si>
  <si>
    <t>Tax Effect of Temporary Differences and Carryforwards that Comprise Significant Portions of Deferred Tax Assets and Liabilities</t>
  </si>
  <si>
    <t xml:space="preserve">Tax effect of temporary differences and carryforwards that comprise significant portions of deferred tax assets and liabilities (in millions): Oct 1, 2023 Oct 2, 2022 Deferred tax assets: Operating lease liabilities $ 2,395.3 $ 2,289.1 Stored value card liability and deferred revenue 1,638.1 1,662.6 Intangible assets and goodwill 313.4 313.6 Other 642.3 605.7 Total 4,989.1 4,871.0 Valuation allowance (148.6) (228.7) Total deferred tax asset, net of valuation allowance 4,840.5 4,642.3 Deferred tax liabilities: Operating lease, right-of-use assets (2,291.8) (2,194.3) Property, plant and equipment (525.4) (482.2) Other (268.1) (284.7) Total (3,085.3) (2,961.2) Net deferred tax asset (liability) $ 1,755.2 $ 1,681.1 Reported as: Deferred income tax assets $ 1,769.8 $ 1,799.7 Deferred income tax liabilities (included in Other long-term liabilities) (14.6) (118.6) Net deferred tax asset (liability) $ 1,755.2 $ 1,681.1 </t>
  </si>
  <si>
    <t>Summary of Activity Related to Unrecognized Tax Benefits</t>
  </si>
  <si>
    <t xml:space="preserve">The following table summarizes the activity related to our unrecognized tax benefits (in millions) : Oct 1, 2023 Oct 2, 2022 Oct 3, 2021 Beginning balance $ 89.7 $ 82.6 $ 123.7 Increase related to prior year tax positions 1.2 0.2 4.8 Decrease related to prior year tax positions (0.4) (0.7) (11.9) Increase related to current year tax positions 14.5 9.0 8.9 Decreases related to settlements with taxing authorities — — (4.4) Decrease related to lapsing of statute of limitations — (1.4) (38.5) Ending balance $ 105.0 $ 89.7 $ 82.6 </t>
  </si>
  <si>
    <t>Earnings Per Share (Tables)</t>
  </si>
  <si>
    <t>Calculation of Net Earnings Per Common Share (EPS) - Basic and Diluted</t>
  </si>
  <si>
    <t xml:space="preserve">Calculation of net earnings per common share (“EPS”) — basic and diluted (in millions, except EPS) : Fiscal Year Ended Oct 1, 2023 Oct 2, 2022 Oct 3, 2021 Net earnings attributable to Starbucks $ 4,124.5 $ 3,281.6 $ 4,199.3 Weighted average common shares outstanding (for basic calculation) 1,146.8 1,153.3 1,177.6 Dilutive effect of outstanding common stock options and RSUs 4.5 5.2 7.9 Weighted average common and common equivalent shares outstanding (for diluted calculation) 1,151.3 1,158.5 1,185.5 EPS — basic $ 3.60 $ 2.85 $ 3.57 EPS — diluted $ 3.58 $ 2.83 $ 3.54 </t>
  </si>
  <si>
    <t>Segment Reporting (Tables)</t>
  </si>
  <si>
    <t>Consolidated Revenue Mix by Product Type</t>
  </si>
  <si>
    <t>Consolidated revenue mix by product type (in millions): Fiscal Year Ended Oct 1, 2023 Oct 2, 2022 Oct 3, 2021 Beverage (1) $ 21,684.8 60 % $ 19,555.3 61 % $ 18,317.0 63 % Food (2) 6,585.1 18 % 5,804.2 18 % 5,053.4 17 % Other (3) 7,705.7 22 % 6,890.8 21 % 5,690.2 20 % Total $ 35,975.6 100 % $ 32,250.3 100 % $ 29,060.6 100 % (1) Beverage represents sales within our company-operated stores. (2) Food includes sales within our company-operated stores. (3) “Other” primarily consists of packaged and single-serve coffees and teas, royalty and licensing revenues, beverage-related ingredients and serveware, among other items.</t>
  </si>
  <si>
    <t>Information by geographic area</t>
  </si>
  <si>
    <t xml:space="preserve">Information by geographic area ( in millions ): Fiscal Year Ended Oct 1, 2023 Oct 2, 2022 Oct 3, 2021 Net revenues: United States $ 26,398.3 $ 23,365.6 $ 20,377.8 China 3,081.5 3,008.3 3,674.8 Other countries 6,495.8 5,876.4 5,008.0 Total $ 35,975.6 $ 32,250.3 $ 29,060.6 Oct 1, 2023 Oct 2, 2022 Long-lived assets: United States $ 14,011.4 $ 13,176.2 China 4,244.9 4,174.0 Other countries 3,885.8 3,609.5 Total $ 22,142.1 $ 20,959.7 </t>
  </si>
  <si>
    <t>Financial Information for Reportable Operating Segments and All Other Segments</t>
  </si>
  <si>
    <t xml:space="preserve">The financial information below is presented for our reportable operating segments and Corporate and Other for the fiscal years ended October 1, 2023, October 2, 2022 and October 3, 2021 and as of October 1, 2023 and October 2, 2022. ( in millions ) North America International Channel Development Corporate and Other Total Fiscal 2023 Total net revenues $ 26,569.6 $ 7,487.6 $ 1,893.8 $ 24.6 $ 35,975.6 Depreciation and amortization expenses 910.1 335.1 0.1 117.3 1,362.6 Income from equity investees — 2.7 295.7 — 298.4 Operating income/(loss) $ 5,495.7 $ 1,230.9 $ 967.6 $ (1,823.4) $ 5,870.8 Fiscal 2022 Total net revenues $ 23,370.8 $ 6,940.1 $ 1,843.6 $ 95.8 $ 32,250.3 Depreciation and amortization expenses 808.4 513.0 0.1 126.4 1,447.9 Income from equity investees — 2.3 231.8 — 234.1 Operating income/(loss) $ 4,486.5 $ 833.2 $ 817.3 $ (1,519.2) $ 4,617.8 Fiscal 2021 Total net revenues $ 20,447.9 $ 6,921.6 $ 1,593.6 $ 97.5 $ 29,060.6 Depreciation and amortization expenses 753.9 544.7 1.2 141.9 1,441.7 Income from equity investees — 135.3 250.0 — 385.3 Operating income/(loss) $ 4,259.3 $ 1,245.7 $ 789.1 $ (1,422.0) $ 4,872.1 ( in millions ) North America International Channel Development Corporate and Other Total Total assets at October 1, 2023 $ 10,869.1 $ 8,045.3 $ 188.8 $ 10,342.3 $ 29,445.5 Total assets at October 2, 2022 10,029.9 8,602.8 130.5 9,215.2 27,978.4 </t>
  </si>
  <si>
    <t>Property, Plant and Equipment (Tables)</t>
  </si>
  <si>
    <t>Deferred Revenue (Tables)</t>
  </si>
  <si>
    <t>Revenue from Contract with Customer [Abstract]</t>
  </si>
  <si>
    <t>Changes in Deferred Revenue Balance Related to Stored Value Cards and Loyalty Program</t>
  </si>
  <si>
    <t xml:space="preserve">Changes in our deferred revenue balance related to our stored value cards and loyalty program (in millions) : Fiscal Year Ended October 1, 2023 Total Stored value cards and loyalty program at October 2, 2022 $ 1,503.0 Revenue deferred - card activations, card reloads and Stars earned 14,922.1 Revenue recognized - card and Stars redemptions and breakage (14,853.0) Other (1) (4.6) Stored value cards and loyalty program at October 1, 2023 (2) $ 1,567.5 Fiscal Year Ended October 2, 2022 Total Stored value cards and loyalty program at October 3, 2021 $ 1,448.5 Revenue deferred - card activations, card reloads and Stars earned 13,464.7 Revenue recognized - card and Stars redemptions and breakage (13,361.9) Other (1) (48.3) Stored value cards and loyalty program at October 2, 2022 (2) $ 1,503.0 (1) “Other” primarily consists of changes in the stored value cards and loyalty program balances resulting from foreign currency translation. </t>
  </si>
  <si>
    <t>Acquisitions and Divestitures (Narrative) (Details) - USD ($) $ in Millions</t>
  </si>
  <si>
    <t>Sep. 23, 2021</t>
  </si>
  <si>
    <t>Business Acquisition [Line Items]</t>
  </si>
  <si>
    <t>Proceeds from Divestiture of Interest in Joint Venture</t>
  </si>
  <si>
    <t>Korea JV | Korea JV</t>
  </si>
  <si>
    <t>Equity Method Investment, Ownership Percentage</t>
  </si>
  <si>
    <t>Korea JV | E-Mart Inc.</t>
  </si>
  <si>
    <t>Equity Method Investment, Incremental Ownership Percentage</t>
  </si>
  <si>
    <t>Korea JV | Apfin Investment Pte Ltd, an affiliate of GIC Private Limited | Korea JV</t>
  </si>
  <si>
    <t>Acquisitions and Divestitures (Allocation of Total Consideration to Fair Value of Assets Acquired and Liabilities Assumed) (Details) $ in Millions</t>
  </si>
  <si>
    <t>Oct. 03, 2021 USD ($)</t>
  </si>
  <si>
    <t>Korea JV</t>
  </si>
  <si>
    <t>Deconsolidation, Gain (Loss), Amount</t>
  </si>
  <si>
    <t>Summary of Significant Accounting Policies (Narrative) (Details) - USD ($)</t>
  </si>
  <si>
    <t>Aug. 26, 2018</t>
  </si>
  <si>
    <t>Sep. 28, 2020</t>
  </si>
  <si>
    <t>Goodwill impairments</t>
  </si>
  <si>
    <t>Government subsidies receivables</t>
  </si>
  <si>
    <t>Accounts Receivable, after Allowance for Credit Loss [Abstract]</t>
  </si>
  <si>
    <t>Accounts Receivable, Allowance for Credit Loss, Current</t>
  </si>
  <si>
    <t>Inventory Valuation Reserves</t>
  </si>
  <si>
    <t>Asset Retirement Obligation [Abstract]</t>
  </si>
  <si>
    <t>Capitalized Costs, Asset Retirement Costs</t>
  </si>
  <si>
    <t>Asset Retirement Obligations, Noncurrent</t>
  </si>
  <si>
    <t>Marketing and Advertising Expense [Abstract]</t>
  </si>
  <si>
    <t>Advertising Expense</t>
  </si>
  <si>
    <t>Revenue Recognition, Multiple-deliverable Arrangements [Line Items]</t>
  </si>
  <si>
    <t>Prepaid Royalty Economic Life</t>
  </si>
  <si>
    <t>40 years</t>
  </si>
  <si>
    <t>Deferred Revenue, Revenue Recognized</t>
  </si>
  <si>
    <t>Restructuring Charges</t>
  </si>
  <si>
    <t>Derivative, Collateral, Obligation to Return Cash</t>
  </si>
  <si>
    <t>Margin Deposit Assets</t>
  </si>
  <si>
    <t>Payroll Tax Incentives</t>
  </si>
  <si>
    <t>Deferred Payroll Tax Payments, Current</t>
  </si>
  <si>
    <t>Lessee, Lease, Description [Line Items]</t>
  </si>
  <si>
    <t>Property, Plant and Equipment [Line Items]</t>
  </si>
  <si>
    <t>Net disposition and impairment charges</t>
  </si>
  <si>
    <t>Restructuring Charges [Member]</t>
  </si>
  <si>
    <t>Store Operating Expense [Member]</t>
  </si>
  <si>
    <t>Asset Impairment Charges</t>
  </si>
  <si>
    <t>Facility Closing [Member]</t>
  </si>
  <si>
    <t>Lease Termination [Member]</t>
  </si>
  <si>
    <t>Revenue Recognition Period Stored Value Cards and Loyalty Program Breakage [Member]</t>
  </si>
  <si>
    <t>Leasehold Improvements [Member]</t>
  </si>
  <si>
    <t>Property, Plant and Equipment, Useful Life</t>
  </si>
  <si>
    <t>10 years</t>
  </si>
  <si>
    <t>Building [Member] | Minimum [Member]</t>
  </si>
  <si>
    <t>30 years</t>
  </si>
  <si>
    <t>Building [Member] | Maximum [Member]</t>
  </si>
  <si>
    <t>Equipment [Member] | Minimum [Member]</t>
  </si>
  <si>
    <t>2 years</t>
  </si>
  <si>
    <t>Equipment [Member] | Maximum [Member]</t>
  </si>
  <si>
    <t>15 years</t>
  </si>
  <si>
    <t>Accounting Standards Update 2016-13</t>
  </si>
  <si>
    <t>Company-operated stores [Member] | Revenue Recognition Period Stored Value Cards and Loyalty Program Breakage [Member]</t>
  </si>
  <si>
    <t>Contract with Customer, Liability, Revenue Recognized</t>
  </si>
  <si>
    <t>Licensed stores [Member] | Revenue Recognition Period Stored Value Cards and Loyalty Program Breakage [Member]</t>
  </si>
  <si>
    <t>Nestle Global Coffee Alliance [Member]</t>
  </si>
  <si>
    <t>Summary of Significant Accounting Policies Effects of Early Adoption of New Accounting Pronouncement (Details) - USD ($) $ in Millions</t>
  </si>
  <si>
    <t>Amortization of Intangible Assets</t>
  </si>
  <si>
    <t>Summary of Significant Accounting Policies Impact of Licensing of CPG and foodservice businesses (Details) - USD ($) $ in Millions</t>
  </si>
  <si>
    <t>Summary of Significant Accounting Policies Reclassification (Details) - USD ($) $ in Millions</t>
  </si>
  <si>
    <t>Reclassifications [Abstract]</t>
  </si>
  <si>
    <t>Store Occupancy Cost</t>
  </si>
  <si>
    <t>Derivative Financial Instruments (Gains and Losses on Derivative Contracts Designated as Hedging Instruments Included in AOCI and Expected to be Reclassified into Earnings Within 12 months, Net of Tax) (Details) - USD ($) $ in Millions</t>
  </si>
  <si>
    <t>Cash Flow Hedging [Member] | Interest Rate Contract [Member]</t>
  </si>
  <si>
    <t>Derivative Instruments and Hedging Activities Disclosures [Line Items]</t>
  </si>
  <si>
    <t>Net Gains/(Losses) Expected to be Reclassified from AOCI into Earnings within 12 Months</t>
  </si>
  <si>
    <t>Contract Remaining Maturity (Months)</t>
  </si>
  <si>
    <t>0 months</t>
  </si>
  <si>
    <t>Other Comprehensive Income (Loss), Cash Flow Hedge, Gain (Loss), after Reclassification and Tax</t>
  </si>
  <si>
    <t>Cash Flow Hedging [Member] | Cross-Currency Swap [Member]</t>
  </si>
  <si>
    <t>14 months</t>
  </si>
  <si>
    <t>Cash Flow Hedging [Member] | Foreign Currency Contract - Other [Member]</t>
  </si>
  <si>
    <t>34 months</t>
  </si>
  <si>
    <t>Cash Flow Hedging [Member] | Coffee Contracts [Member]</t>
  </si>
  <si>
    <t>6 months</t>
  </si>
  <si>
    <t>Cash Flow Hedging [Member] | Dairy Contracts [Member]</t>
  </si>
  <si>
    <t>Net Investment Hedges [Member] | Cross-Currency Swap [Member]</t>
  </si>
  <si>
    <t>102 months</t>
  </si>
  <si>
    <t>Net Investment Hedges [Member] | Foreign Currency Contract - Other [Member]</t>
  </si>
  <si>
    <t>Net Investment Hedges [Member] | ForeignExchangeYenDebt [Member]</t>
  </si>
  <si>
    <t>Derivative Financial Instruments (Pretax Gains and Losses on Derivative Contracts Designated as Hedging Instruments Recognized in OCI and Reclassifications from AOCI to Earnings) (Details) - USD ($) $ in Millions</t>
  </si>
  <si>
    <t>Foreign Currency Contract - Other [Member]</t>
  </si>
  <si>
    <t>Derivative Instruments, Gain (Loss) [Line Items]</t>
  </si>
  <si>
    <t>Derivative Instrument, Gain (Loss) Reclassified from AOCI into Income, Effective Portion, Statement of Income or Comprehensive Income [Extensible Enumeration]</t>
  </si>
  <si>
    <t>Amounts Reclassified from AOCI, Interest income and other, net</t>
  </si>
  <si>
    <t>Coffee Contracts [Member]</t>
  </si>
  <si>
    <t>Dairy Contracts [Member]</t>
  </si>
  <si>
    <t>Other Comprehensive Income (Loss), Net Investment Hedge, Gain (Loss), before Reclassification and Tax</t>
  </si>
  <si>
    <t>Designated as Hedging Instrument [Member] | Cash Flow Hedging [Member] | Interest Rate Contract [Member]</t>
  </si>
  <si>
    <t>Designated as Hedging Instrument [Member] | Cash Flow Hedging [Member] | Cross-Currency Swap [Member]</t>
  </si>
  <si>
    <t>Designated as Hedging Instrument [Member] | Cash Flow Hedging [Member] | Foreign Currency Contract - Other [Member]</t>
  </si>
  <si>
    <t>Designated as Hedging Instrument [Member] | Cash Flow Hedging [Member] | Coffee Contracts [Member]</t>
  </si>
  <si>
    <t>Gains/(Losses) Reclassified from AOCI to Earnings</t>
  </si>
  <si>
    <t>Designated as Hedging Instrument [Member] | Cash Flow Hedging [Member] | Dairy Contracts [Member]</t>
  </si>
  <si>
    <t>Designated as Hedging Instrument [Member] | Net Investment Hedges [Member] | Cross-Currency Swap [Member]</t>
  </si>
  <si>
    <t>[1]</t>
  </si>
  <si>
    <t>Designated as Hedging Instrument [Member] | Net Investment Hedges [Member] | ForeignExchangeYenDebt [Member]</t>
  </si>
  <si>
    <t>Interest and Other Income [Member] | Designated as Hedging Instrument [Member] | Cash Flow Hedging [Member] | Interest Rate Contract [Member]</t>
  </si>
  <si>
    <t>Interest and Other Income [Member] | Designated as Hedging Instrument [Member] | Cash Flow Hedging [Member] | Cross-Currency Swap [Member]</t>
  </si>
  <si>
    <t>Interest and Other Income [Member] | Designated as Hedging Instrument [Member] | Cash Flow Hedging [Member] | Foreign Currency Contract - Other [Member]</t>
  </si>
  <si>
    <t>Interest Expense [Member] | Designated as Hedging Instrument [Member] | Cash Flow Hedging [Member] | Interest Rate Contract [Member]</t>
  </si>
  <si>
    <t>Interest Expense</t>
  </si>
  <si>
    <t>Interest Expense [Member] | Designated as Hedging Instrument [Member] | Cash Flow Hedging [Member] | Cross-Currency Swap [Member]</t>
  </si>
  <si>
    <t>Interest Expense [Member] | Designated as Hedging Instrument [Member] | Net Investment Hedges [Member] | Cross-Currency Swap [Member]</t>
  </si>
  <si>
    <t>Franchised Units Revenue [Member] | Designated as Hedging Instrument [Member] | Cash Flow Hedging [Member] | Foreign Currency Contract - Other [Member]</t>
  </si>
  <si>
    <t>Product and Distribution Costs | Designated as Hedging Instrument [Member] | Cash Flow Hedging [Member] | Foreign Currency Contract - Other [Member]</t>
  </si>
  <si>
    <t>Product and Distribution Costs | Designated as Hedging Instrument [Member] | Cash Flow Hedging [Member] | Coffee Contracts [Member]</t>
  </si>
  <si>
    <t>Product and Distribution Costs | Designated as Hedging Instrument [Member] | Cash Flow Hedging [Member] | Dairy Contracts [Member]</t>
  </si>
  <si>
    <t>[1]Gains and losses recognized in earnings relate to components excluded from the assessment of effectiveness.</t>
  </si>
  <si>
    <t>Derivative Financial Instruments (Pretax Gains and Losses on Derivative Contracts Not Designated as Hedging Instruments Recognized in Earnings) (Details) - USD ($) $ in Millions</t>
  </si>
  <si>
    <t>Derivative Instruments Not Designated as Hedging Instruments, Gain (Loss), Net</t>
  </si>
  <si>
    <t>Diesel and Other Contracts [Member]</t>
  </si>
  <si>
    <t>Interest Rate Swap [Member]</t>
  </si>
  <si>
    <t>Derivative, Gain (Loss), Statement of Income or Comprehensive Income [Extensible Enumeration]</t>
  </si>
  <si>
    <t>Derivative, Gain (Loss) on Derivative, Net</t>
  </si>
  <si>
    <t>Long-term Debt [Member]</t>
  </si>
  <si>
    <t>Derivative Financial Instruments (Notional Amounts of Outstanding Derivative Contracts) (Details) - USD ($) $ in Millions</t>
  </si>
  <si>
    <t>Interest Rate Contract [Member]</t>
  </si>
  <si>
    <t>Derivative [Line Items]</t>
  </si>
  <si>
    <t>Derivative, Notional Amount</t>
  </si>
  <si>
    <t>Cross-Currency Swap [Member]</t>
  </si>
  <si>
    <t>Derivative Financial Instruments (Fair Value of Outstanding Derivative Contracts) (Details) - USD ($) $ in Millions</t>
  </si>
  <si>
    <t>Derivative Liability, Fair Value, Gross Liability</t>
  </si>
  <si>
    <t>Prepaid Expenses and Other Current Assets [Member] | Designated as Hedging Instrument [Member] | Dairy Contracts [Member]</t>
  </si>
  <si>
    <t>Derivative Asset, Fair Value, Gross Asset</t>
  </si>
  <si>
    <t>Prepaid Expenses and Other Current Assets [Member] | Designated as Hedging Instrument [Member] | Interest Rate Swap [Member]</t>
  </si>
  <si>
    <t>Prepaid Expenses and Other Current Assets [Member] | Designated as Hedging Instrument [Member] | Foreign Currency Contract - Other [Member]</t>
  </si>
  <si>
    <t>Prepaid Expenses and Other Current Assets [Member] | Not Designated as Hedging Instrument [Member] | Diesel and Other Contracts [Member]</t>
  </si>
  <si>
    <t>Prepaid Expenses and Other Current Assets [Member] | Not Designated as Hedging Instrument [Member] | Foreign Currency Contract - Other [Member]</t>
  </si>
  <si>
    <t>Other long-term assets [Member] | Designated as Hedging Instrument [Member] | Cross-Currency Swap [Member]</t>
  </si>
  <si>
    <t>Other long-term assets [Member] | Designated as Hedging Instrument [Member] | Foreign Currency Contract - Other [Member]</t>
  </si>
  <si>
    <t>Other long-term assets [Member] | Not Designated as Hedging Instrument [Member] | Foreign Currency Contract - Other [Member]</t>
  </si>
  <si>
    <t>Other long-term liabilities [Member] | Designated as Hedging Instrument [Member] | Interest Rate Swap [Member]</t>
  </si>
  <si>
    <t>Other long-term liabilities [Member] | Not Designated as Hedging Instrument [Member] | Foreign Currency Contract - Other [Member]</t>
  </si>
  <si>
    <t>Other Current Liabilities [Member] | Designated as Hedging Instrument [Member] | Dairy Contracts [Member]</t>
  </si>
  <si>
    <t>Other Current Liabilities [Member] | Designated as Hedging Instrument [Member] | Interest Rate Swap [Member]</t>
  </si>
  <si>
    <t>Other Current Liabilities [Member] | Designated as Hedging Instrument [Member] | Foreign Currency Contract - Other [Member]</t>
  </si>
  <si>
    <t>Other Current Liabilities [Member] | Not Designated as Hedging Instrument [Member] | Foreign Currency Contract - Other [Member]</t>
  </si>
  <si>
    <t>Derivative Financial Instruments (Schedule of Fair Value Hedging Instruments, Statements of Financial Position, Location) (Details) - Long-term Debt [Member] - Interest Rate Swap [Member] - Designated as Hedging Instrument [Member] - USD ($) $ in Millions</t>
  </si>
  <si>
    <t>Hedged Liability, Fair Value Hedge</t>
  </si>
  <si>
    <t>Hedged Liability, Fair Value Hedge, Cumulative Increase (Decrease)</t>
  </si>
  <si>
    <t>[1]Includes $750 million in Senior Notes that matured on October 1, 2023 but remained in current portion of long-term debt on the consolidated balance sheet as the debt repayment was not made until the first day of fiscal 2024.</t>
  </si>
  <si>
    <t>Fair Value Measurements (Narrative) (Details) - USD ($) $ in Millions</t>
  </si>
  <si>
    <t>Debt Securities, Available-for-sale [Abstract]</t>
  </si>
  <si>
    <t>Proceeds from sale of available-for-sale securities</t>
  </si>
  <si>
    <t>Trading Securities [Abstract]</t>
  </si>
  <si>
    <t>Management Deferred Compensation Plan liability</t>
  </si>
  <si>
    <t>Maximum [Member]</t>
  </si>
  <si>
    <t>Long-term investments, contractual maturity period</t>
  </si>
  <si>
    <t>5 years</t>
  </si>
  <si>
    <t>Fair Value Measurements (Assets and Liabilities Measured at Fair Value on a Recurring Basis) (Details) - USD ($) $ in Millions</t>
  </si>
  <si>
    <t>Assets [Abstract]</t>
  </si>
  <si>
    <t>Total short-term investments</t>
  </si>
  <si>
    <t>Derivative assets, Current</t>
  </si>
  <si>
    <t>Derivative assets, Noncurrent</t>
  </si>
  <si>
    <t>Total assets</t>
  </si>
  <si>
    <t>Liabilities [Abstract]</t>
  </si>
  <si>
    <t>Derivative liabilities, Current</t>
  </si>
  <si>
    <t>Derivative liabilities, Noncurrent</t>
  </si>
  <si>
    <t>Total liabilities</t>
  </si>
  <si>
    <t>Derivative Asset, Current, Statement of Financial Position [Extensible Enumeration]</t>
  </si>
  <si>
    <t>Cash and cash equivalents [Member]</t>
  </si>
  <si>
    <t>Cash and cash equivalents</t>
  </si>
  <si>
    <t>Short-term investments [Member]</t>
  </si>
  <si>
    <t>Debt Securities, Available-for-sale</t>
  </si>
  <si>
    <t>Equity Securities, FV-NI</t>
  </si>
  <si>
    <t>Structured deposits</t>
  </si>
  <si>
    <t>Long-term investments [Member]</t>
  </si>
  <si>
    <t>Corporate debt securities [Member] | Short-term investments [Member]</t>
  </si>
  <si>
    <t>Corporate debt securities [Member] | Long-term investments [Member]</t>
  </si>
  <si>
    <t>Foreign government obligations [Member] | Short-term investments [Member]</t>
  </si>
  <si>
    <t>Foreign government obligations [Member] | Long-term investments [Member]</t>
  </si>
  <si>
    <t>U.S. Government Treasury Securities [Member] | Short-term investments [Member]</t>
  </si>
  <si>
    <t>U.S. Government Treasury Securities [Member] | Long-term investments [Member]</t>
  </si>
  <si>
    <t>State and local government obligations [Member] | Long-term investments [Member]</t>
  </si>
  <si>
    <t>Mortgage and other asset-backed securities [Member] | Long-term investments [Member]</t>
  </si>
  <si>
    <t>Quoted Prices In Active Markets for Identical Assets (Level 1) [Member]</t>
  </si>
  <si>
    <t>Quoted Prices In Active Markets for Identical Assets (Level 1) [Member] | Cash and cash equivalents [Member]</t>
  </si>
  <si>
    <t>Quoted Prices In Active Markets for Identical Assets (Level 1) [Member] | Short-term investments [Member]</t>
  </si>
  <si>
    <t>Quoted Prices In Active Markets for Identical Assets (Level 1) [Member] | Long-term investments [Member]</t>
  </si>
  <si>
    <t>Quoted Prices In Active Markets for Identical Assets (Level 1) [Member] | Corporate debt securities [Member] | Short-term investments [Member]</t>
  </si>
  <si>
    <t>Quoted Prices In Active Markets for Identical Assets (Level 1) [Member] | Corporate debt securities [Member] | Long-term investments [Member]</t>
  </si>
  <si>
    <t>Quoted Prices In Active Markets for Identical Assets (Level 1) [Member] | Foreign government obligations [Member] | Short-term investments [Member]</t>
  </si>
  <si>
    <t>Quoted Prices In Active Markets for Identical Assets (Level 1) [Member] | Foreign government obligations [Member] | Long-term investments [Member]</t>
  </si>
  <si>
    <t>Quoted Prices In Active Markets for Identical Assets (Level 1) [Member] | U.S. Government Treasury Securities [Member] | Short-term investments [Member]</t>
  </si>
  <si>
    <t>Quoted Prices In Active Markets for Identical Assets (Level 1) [Member] | U.S. Government Treasury Securities [Member] | Long-term investments [Member]</t>
  </si>
  <si>
    <t>Quoted Prices In Active Markets for Identical Assets (Level 1) [Member] | State and local government obligations [Member] | Long-term investments [Member]</t>
  </si>
  <si>
    <t>Quoted Prices In Active Markets for Identical Assets (Level 1) [Member] | Mortgage and other asset-backed securities [Member] | Long-term investments [Member]</t>
  </si>
  <si>
    <t>Significant Other Observable Inputs (Level 2) [Member]</t>
  </si>
  <si>
    <t>Significant Other Observable Inputs (Level 2) [Member] | Cash and cash equivalents [Member]</t>
  </si>
  <si>
    <t>Significant Other Observable Inputs (Level 2) [Member] | Short-term investments [Member]</t>
  </si>
  <si>
    <t>Significant Other Observable Inputs (Level 2) [Member] | Long-term investments [Member]</t>
  </si>
  <si>
    <t>Significant Other Observable Inputs (Level 2) [Member] | Corporate debt securities [Member] | Short-term investments [Member]</t>
  </si>
  <si>
    <t>Significant Other Observable Inputs (Level 2) [Member] | Corporate debt securities [Member] | Long-term investments [Member]</t>
  </si>
  <si>
    <t>Significant Other Observable Inputs (Level 2) [Member] | Foreign government obligations [Member] | Short-term investments [Member]</t>
  </si>
  <si>
    <t>Significant Other Observable Inputs (Level 2) [Member] | Foreign government obligations [Member] | Long-term investments [Member]</t>
  </si>
  <si>
    <t>Significant Other Observable Inputs (Level 2) [Member] | U.S. Government Treasury Securities [Member] | Short-term investments [Member]</t>
  </si>
  <si>
    <t>Significant Other Observable Inputs (Level 2) [Member] | U.S. Government Treasury Securities [Member] | Long-term investments [Member]</t>
  </si>
  <si>
    <t>Significant Other Observable Inputs (Level 2) [Member] | State and local government obligations [Member] | Long-term investments [Member]</t>
  </si>
  <si>
    <t>Significant Other Observable Inputs (Level 2) [Member] | Mortgage and other asset-backed securities [Member] | Long-term investments [Member]</t>
  </si>
  <si>
    <t>Significant Unobservable Inputs (Level 3) [Member]</t>
  </si>
  <si>
    <t>Significant Unobservable Inputs (Level 3) [Member] | Cash and cash equivalents [Member]</t>
  </si>
  <si>
    <t>Significant Unobservable Inputs (Level 3) [Member] | Short-term investments [Member]</t>
  </si>
  <si>
    <t>Significant Unobservable Inputs (Level 3) [Member] | Long-term investments [Member]</t>
  </si>
  <si>
    <t>Significant Unobservable Inputs (Level 3) [Member] | Corporate debt securities [Member] | Short-term investments [Member]</t>
  </si>
  <si>
    <t>Significant Unobservable Inputs (Level 3) [Member] | Corporate debt securities [Member] | Long-term investments [Member]</t>
  </si>
  <si>
    <t>Significant Unobservable Inputs (Level 3) [Member] | Foreign government obligations [Member] | Short-term investments [Member]</t>
  </si>
  <si>
    <t>Significant Unobservable Inputs (Level 3) [Member] | Foreign government obligations [Member] | Long-term investments [Member]</t>
  </si>
  <si>
    <t>Significant Unobservable Inputs (Level 3) [Member] | U.S. Government Treasury Securities [Member] | Short-term investments [Member]</t>
  </si>
  <si>
    <t>Significant Unobservable Inputs (Level 3) [Member] | U.S. Government Treasury Securities [Member] | Long-term investments [Member]</t>
  </si>
  <si>
    <t>Significant Unobservable Inputs (Level 3) [Member] | State and local government obligations [Member] | Long-term investments [Member]</t>
  </si>
  <si>
    <t>Significant Unobservable Inputs (Level 3) [Member] | Mortgage and other asset-backed securities [Member] | Long-term investments [Member]</t>
  </si>
  <si>
    <t>Inventories (Narrative) (Details) $ in Millions</t>
  </si>
  <si>
    <t>Oct. 01, 2023 USD ($)</t>
  </si>
  <si>
    <t>Fixed-price Contract [Member]</t>
  </si>
  <si>
    <t>Inventory [Line Items]</t>
  </si>
  <si>
    <t>Amount of coffee committed to be purchased</t>
  </si>
  <si>
    <t>Price-to-be-fixed Contract [Member]</t>
  </si>
  <si>
    <t>Inventories (Components of Inventories) (Details) - USD ($) $ in Millions</t>
  </si>
  <si>
    <t>Unroasted coffee</t>
  </si>
  <si>
    <t>Roasted Coffee Inventory</t>
  </si>
  <si>
    <t>Other merchandise held for sale</t>
  </si>
  <si>
    <t>Packaging and Other Supplies</t>
  </si>
  <si>
    <t>Equity Method and Other Investments (Equity Method Investments) (Narrative) (Details) - USD ($) $ in Millions</t>
  </si>
  <si>
    <t>Schedule of Equity Method Investments [Line Items]</t>
  </si>
  <si>
    <t>Korea JV | Korea JV | Apfin Investment Pte Ltd, an affiliate of GIC Private Limited</t>
  </si>
  <si>
    <t>Related product and distribution costs</t>
  </si>
  <si>
    <t>Revenue From Related Parties</t>
  </si>
  <si>
    <t>Increase (Decrease) in Due from Affiliates, Current</t>
  </si>
  <si>
    <t>North American Coffee Partnership [Member]</t>
  </si>
  <si>
    <t>Tata Starbucks Limited (India) [Member]</t>
  </si>
  <si>
    <t>Equity Method and Other Investments (Equity Method and Other Investments) (Details) - USD ($) $ in Millions</t>
  </si>
  <si>
    <t>Equity Method Investments</t>
  </si>
  <si>
    <t>Other Investments</t>
  </si>
  <si>
    <t>Supplemental Balance Sheet Information Supplemental Balance Sheet (Prepaid and Other Current Assets) (Details) - USD ($) $ in Millions</t>
  </si>
  <si>
    <t>Prepaid Expenses and Other Current Assets [Line Items]</t>
  </si>
  <si>
    <t>Total prepaid expenses and current assets</t>
  </si>
  <si>
    <t>Supplemental Balance Sheet Information (Property, Plant and Equipment, net) (Details) - USD ($) $ in Millions</t>
  </si>
  <si>
    <t>Property, plant and equipment, gross</t>
  </si>
  <si>
    <t>Accumulated depreciation</t>
  </si>
  <si>
    <t>Property, plant and equipment, net</t>
  </si>
  <si>
    <t>Land [Member]</t>
  </si>
  <si>
    <t>Building [Member]</t>
  </si>
  <si>
    <t>Leasehold improvements [Member]</t>
  </si>
  <si>
    <t>Store equipment [Member]</t>
  </si>
  <si>
    <t>Roasting equipment [Member]</t>
  </si>
  <si>
    <t>Furniture, fixtures and other [Member]</t>
  </si>
  <si>
    <t>Work in progress [Member]</t>
  </si>
  <si>
    <t>Supplemental Balance Sheet Information (Accrued Liabilities) (Details) - USD ($) $ in Millions</t>
  </si>
  <si>
    <t>Accrued occupancy costs</t>
  </si>
  <si>
    <t>Accrued dividends payable</t>
  </si>
  <si>
    <t>Accrued capital and other operating expenditures</t>
  </si>
  <si>
    <t>Insurance reserves</t>
  </si>
  <si>
    <t>Accrued Income Taxes, Current</t>
  </si>
  <si>
    <t>Accrued business taxes</t>
  </si>
  <si>
    <t>Total accrued liabilities</t>
  </si>
  <si>
    <t>Supplemental Statement of Earnings Information (Store Operating Expenses) (Details) - USD ($) $ in Millions</t>
  </si>
  <si>
    <t>Store Operating Expense [Line Items]</t>
  </si>
  <si>
    <t>Labor and Related Expense</t>
  </si>
  <si>
    <t>Other Store Operating Expenses</t>
  </si>
  <si>
    <t>Other Intangible Assets and Goodwill (Narrative) (Details) - USD ($) $ in Millions</t>
  </si>
  <si>
    <t>Finite-Lived Intangible Assets [Line Items]</t>
  </si>
  <si>
    <t>Other Intangible Assets and Goodwill (Indefinite-Lived Intangible Assets) (Details) - USD ($) $ in Millions</t>
  </si>
  <si>
    <t>Trade Names, trademarks and patents [Member]</t>
  </si>
  <si>
    <t>Indefinite-lived Intangible Assets [Line Items]</t>
  </si>
  <si>
    <t>Indefinite-lived intangible assets</t>
  </si>
  <si>
    <t>Other Intangible Assets and Goodwill (Finite-Lived Intangible Assets) (Details) - USD ($) $ in Millions</t>
  </si>
  <si>
    <t>Gross carrying amount</t>
  </si>
  <si>
    <t>Accumulated amortization</t>
  </si>
  <si>
    <t>Net Carrying Amount</t>
  </si>
  <si>
    <t>Acquired and reacquired rights [Member]</t>
  </si>
  <si>
    <t>Acquired trade secrets and processes [Member]</t>
  </si>
  <si>
    <t>Licensing agreements [Member]</t>
  </si>
  <si>
    <t>Other finite-lived intangible assets [Member]</t>
  </si>
  <si>
    <t>Other Intangible Assets and Goodwill (Estimated Future Amortization Expense) (Details) - USD ($) $ in Millions</t>
  </si>
  <si>
    <t>Finite-Lived Intangible Assets, Net, Amortization Expense, Fiscal Year Maturity [Abstract]</t>
  </si>
  <si>
    <t>2024</t>
  </si>
  <si>
    <t>2025</t>
  </si>
  <si>
    <t>2026</t>
  </si>
  <si>
    <t>2027</t>
  </si>
  <si>
    <t>Thereafter</t>
  </si>
  <si>
    <t>Other Intangible Assets and Goodwill (Changes In Carrying Amount Of Goodwill By Reportable Operating Segment) (Details) - USD ($)</t>
  </si>
  <si>
    <t>Goodwill [Line Items]</t>
  </si>
  <si>
    <t>Goodwill, beginning balance</t>
  </si>
  <si>
    <t>Impairment</t>
  </si>
  <si>
    <t>Goodwill, ending balance</t>
  </si>
  <si>
    <t>North America Segment [Member]</t>
  </si>
  <si>
    <t>International [Member]</t>
  </si>
  <si>
    <t>Channel Development [Member]</t>
  </si>
  <si>
    <t>Corporate and Other [Member]</t>
  </si>
  <si>
    <t>Debt (Narrative) (Details) ¥ in Millions, $ in Millions</t>
  </si>
  <si>
    <t>3 Months Ended</t>
  </si>
  <si>
    <t>Sep. 16, 2026</t>
  </si>
  <si>
    <t>Mar. 27, 2024</t>
  </si>
  <si>
    <t>Jan. 04, 2024</t>
  </si>
  <si>
    <t>Oct. 01, 2023 JPY (¥)</t>
  </si>
  <si>
    <t>Oct. 02, 2022 USD ($)</t>
  </si>
  <si>
    <t>Revolving Credit Facility [Member]</t>
  </si>
  <si>
    <t>Line of credit covenant compliance</t>
  </si>
  <si>
    <t>As of October 1, 2023, we were in compliance with all applicable covenants.</t>
  </si>
  <si>
    <t>Revolving Credit Facility [Member] | twothousandtwentyonecreditfacility</t>
  </si>
  <si>
    <t>Amount of credit facility available for issuances of letters of credit</t>
  </si>
  <si>
    <t>Line of Credit Facility, Maximum Borrowing Capacity</t>
  </si>
  <si>
    <t>Maximum increase in commitment amount allowable under the credit facility</t>
  </si>
  <si>
    <t>Line of Credit Facility, Expiration Date</t>
  </si>
  <si>
    <t>Sep. 16,  2026</t>
  </si>
  <si>
    <t>Revolving Credit Facility [Member] | twothousandtwentyonecreditfacility | Base Rate [Member]</t>
  </si>
  <si>
    <t>Debt Instrument, Basis Spread on Variable Rate</t>
  </si>
  <si>
    <t>Revolving Credit Facility [Member] | twothousandtwentyonecreditfacility | Term SOFR</t>
  </si>
  <si>
    <t>Revolving Credit Facility [Member] | twothousandtwentyonecreditfacility | Term SOFR Adjustment</t>
  </si>
  <si>
    <t>Line of Credit Facility, Fair Value of Amount Outstanding</t>
  </si>
  <si>
    <t>Revolving Credit Facility [Member] | 5 billion Yen Credit Facility [Member]</t>
  </si>
  <si>
    <t>Jan.  04,  2024</t>
  </si>
  <si>
    <t>Revolving Credit Facility [Member] | 5 billion Yen Credit Facility [Member] | Japan, Yen</t>
  </si>
  <si>
    <t>Line of Credit Facility, Maximum Borrowing Capacity | ¥</t>
  </si>
  <si>
    <t>Revolving Credit Facility [Member] | 5 billion Yen Credit Facility [Member] | Tokyo Interbank Offered Rate TIBOR [Member] | Maximum [Member]</t>
  </si>
  <si>
    <t>Revolving Credit Facility [Member] | 10 billion Yen Credit Facility [Member]</t>
  </si>
  <si>
    <t>Mar. 27,  2024</t>
  </si>
  <si>
    <t>Revolving Credit Facility [Member] | 10 billion Yen Credit Facility [Member] | Japan, Yen</t>
  </si>
  <si>
    <t>Revolving Credit Facility [Member] | 10 billion Yen Credit Facility [Member] | Tokyo Interbank Offered Rate TIBOR [Member]</t>
  </si>
  <si>
    <t>Revolving Credit Facility [Member] | 5 billion and 10 billion Yen Credit Facility [Member]</t>
  </si>
  <si>
    <t>Revolving Credit Facility [Member] | 5 billion and 10 billion Yen Credit Facility [Member] | Japan, Yen</t>
  </si>
  <si>
    <t>Short-term Debt | ¥</t>
  </si>
  <si>
    <t>Commercial Paper [Member]</t>
  </si>
  <si>
    <t>Debt Instrument, Borrowing Capacity, Amount</t>
  </si>
  <si>
    <t>Commercial Paper [Member] | Maximum [Member]</t>
  </si>
  <si>
    <t>Debt Instrument, Term</t>
  </si>
  <si>
    <t>397 days</t>
  </si>
  <si>
    <t>Debt (Components of Long-Term Debt Including Associated Interest Rates and Related Fair Values) (Details) - USD ($) $ in Millions</t>
  </si>
  <si>
    <t>Debt Instrument [Line Items]</t>
  </si>
  <si>
    <t>Total, Estimated Fair Value</t>
  </si>
  <si>
    <t>Debt Instrument, Unamortized Discount (Premium) and Debt Issuance Costs, Net</t>
  </si>
  <si>
    <t>Hedging Liabilities, Noncurrent</t>
  </si>
  <si>
    <t>Total, Carrying Value, net of aggregate unamortized discount</t>
  </si>
  <si>
    <t>Three Point One Percentage Senior Notes [Member]</t>
  </si>
  <si>
    <t>Debt Instrument, Face Amount</t>
  </si>
  <si>
    <t>Stated Interest Rate</t>
  </si>
  <si>
    <t>Debt Instrument, Interest Rate, Effective Percentage</t>
  </si>
  <si>
    <t>[2]</t>
  </si>
  <si>
    <t>Three Point One Percentage Senior Notes [Member] | Fair Value, Inputs, Level 2 [Member]</t>
  </si>
  <si>
    <t>Debt Instrument, Fair Value Disclosure</t>
  </si>
  <si>
    <t>Three Point Eight Five Percentage Senior Notes [Member]</t>
  </si>
  <si>
    <t>[1],[2]</t>
  </si>
  <si>
    <t>Three Point Eight Five Percentage Senior Notes [Member] | Fair Value, Inputs, Level 2 [Member]</t>
  </si>
  <si>
    <t>Floating Rate Senior Notes</t>
  </si>
  <si>
    <t>[3]</t>
  </si>
  <si>
    <t>[2],[3]</t>
  </si>
  <si>
    <t>Floating Rate Senior Notes | Fair Value, Inputs, Level 2 [Member]</t>
  </si>
  <si>
    <t>PointThreeSevenTwoPercentageYenDenominatedSeniorNotes [Member]</t>
  </si>
  <si>
    <t>[4]</t>
  </si>
  <si>
    <t>[2],[4]</t>
  </si>
  <si>
    <t>PointThreeSevenTwoPercentageYenDenominatedSeniorNotes [Member] | Fair Value, Inputs, Level 2 [Member]</t>
  </si>
  <si>
    <t>Three Point Eight Percentage Senior Notes [Member]</t>
  </si>
  <si>
    <t>Three Point Eight Percentage Senior Notes [Member] | Fair Value, Inputs, Level 2 [Member]</t>
  </si>
  <si>
    <t>Two Point Four Five Percentage Senior Notes [Member]</t>
  </si>
  <si>
    <t>Two Point Four Five Percentage Senior Notes [Member] | Fair Value, Inputs, Level 2 [Member]</t>
  </si>
  <si>
    <t>Two Point Zero Percentage Senior Notes [Member]</t>
  </si>
  <si>
    <t>Two Point Zero Percentage Senior Notes [Member] | Fair Value, Inputs, Level 2 [Member]</t>
  </si>
  <si>
    <t>Three Point Five Percentage Senior Notes [Member]</t>
  </si>
  <si>
    <t>Three Point Five Percentage Senior Notes [Member] | Fair Value, Inputs, Level 2 [Member]</t>
  </si>
  <si>
    <t>Four Point Zero Percentage Senior Notes [Member]</t>
  </si>
  <si>
    <t>Four Point Zero Percentage Senior Notes [Member] | Fair Value, Inputs, Level 2 [Member]</t>
  </si>
  <si>
    <t>Three Point Five Five Percentage Senior Notes [Member]</t>
  </si>
  <si>
    <t>Portion of Debt Instrument designated in fair value hedge</t>
  </si>
  <si>
    <t>Three Point Five Five Percentage Senior Notes [Member] | Fair Value, Inputs, Level 2 [Member]</t>
  </si>
  <si>
    <t>Two Point Two Five Percentage Senior Notes [Member]</t>
  </si>
  <si>
    <t>Two Point Two Five Percentage Senior Notes [Member] | Fair Value, Inputs, Level 2 [Member]</t>
  </si>
  <si>
    <t>Two Point Five Five Percentage Senior Notes [Member]</t>
  </si>
  <si>
    <t>Two Point Five Five Percentage Senior Notes [Member] | Fair Value, Inputs, Level 2 [Member]</t>
  </si>
  <si>
    <t>Three Percentage Senior Notes [Member]</t>
  </si>
  <si>
    <t>Three Percentage Senior Notes [Member] | Fair Value, Inputs, Level 2 [Member]</t>
  </si>
  <si>
    <t>Four Point Three Percentage Senior Notes [Member]</t>
  </si>
  <si>
    <t>Four Point Three Percentage Senior Notes [Member] | Fair Value, Inputs, Level 2 [Member]</t>
  </si>
  <si>
    <t>Three Point Seven Five Percentage Senior Notes [Member]</t>
  </si>
  <si>
    <t>Three Point Seven Five Percentage Senior Notes [Member] | Fair Value, Inputs, Level 2 [Member]</t>
  </si>
  <si>
    <t>Four Point Five Percentage Senior Notes [Member]</t>
  </si>
  <si>
    <t>Four Point Five Percentage Senior Notes [Member] | Fair Value, Inputs, Level 2 [Member]</t>
  </si>
  <si>
    <t>Four Point Four Five Percentage Senior Notes [Member]</t>
  </si>
  <si>
    <t>Four Point Four Five Percentage Senior Notes [Member] | Fair Value, Inputs, Level 2 [Member]</t>
  </si>
  <si>
    <t>Three Point Three Five Percentage Senior Notes [Member]</t>
  </si>
  <si>
    <t>Three Point Three Five Percentage Senior Notes [Member] | Fair Value, Inputs, Level 2 [Member]</t>
  </si>
  <si>
    <t>Three Point Five Percentage Senior Notes due Nov 2050 [Member]</t>
  </si>
  <si>
    <t>Three Point Five Percentage Senior Notes due Nov 2050 [Member] | Fair Value, Inputs, Level 2 [Member]</t>
  </si>
  <si>
    <t>2023 3-Year Four Point Seven Five Percentage Senior Notes</t>
  </si>
  <si>
    <t>2023 3-Year Four Point Seven Five Percentage Senior Notes | Fair Value, Inputs, Level 2 [Member]</t>
  </si>
  <si>
    <t>2023 10-Year Four Point Eight Percentage Senior Notes</t>
  </si>
  <si>
    <t>2023 10-Year Four Point Eight Percentage Senior Notes | Fair Value, Inputs, Level 2 [Member]</t>
  </si>
  <si>
    <t>2022 2-Year FloatingrateSeniorNotes</t>
  </si>
  <si>
    <t>[1] Amount includes the change in fair value due to changes in benchmark interest rates related to hedging our October 2023 notes and $350 million of our August 2029 notes. Refer to Note 3</t>
  </si>
  <si>
    <t>Debt (Summary of long-term debt maturities) (Details) - USD ($) $ in Millions</t>
  </si>
  <si>
    <t>Leases (Narrative) (Details) - USD ($) $ in Millions</t>
  </si>
  <si>
    <t>Lease Not yet Commenced</t>
  </si>
  <si>
    <t>Accelerated Lease ROU Asset Amortization and Other Lease Costs</t>
  </si>
  <si>
    <t>Operating Lease, Right-of-Use Asset, Amortization Expense</t>
  </si>
  <si>
    <t>Minimum [Member]</t>
  </si>
  <si>
    <t>Lease Not yet Commenced, Term of Contract</t>
  </si>
  <si>
    <t>20 years</t>
  </si>
  <si>
    <t>Leases- Schedule of Lease Cost (Details) - USD ($) $ in Millions</t>
  </si>
  <si>
    <t>Operating Lease, Cost</t>
  </si>
  <si>
    <t>Variable Lease, Cost</t>
  </si>
  <si>
    <t>Short-term Lease, Cost</t>
  </si>
  <si>
    <t>Leases- Schedule of Cash Flow, Supplemental Disclosures (Details) - USD ($) $ in Millions</t>
  </si>
  <si>
    <t>Operating Lease, Payments</t>
  </si>
  <si>
    <t>Right-of-Use Asset Obtained in Exchange for Operating Lease Liability</t>
  </si>
  <si>
    <t>Operating Lease, Weighted Average Remaining Lease Term</t>
  </si>
  <si>
    <t>8 years 6 months</t>
  </si>
  <si>
    <t>8 years 8 months 12 days</t>
  </si>
  <si>
    <t>Operating Lease, Weighted Average Discount Rate, Percent</t>
  </si>
  <si>
    <t>Leases- Schedule of Maturity of Operating Lease Payments (Details) $ in Millions</t>
  </si>
  <si>
    <t>Total lease payment</t>
  </si>
  <si>
    <t>Lessee, Operating Lease, Liability, Undiscounted Excess Amount</t>
  </si>
  <si>
    <t>Equity (Narrative) (Details) - USD ($) $ / shares in Units, $ in Millions</t>
  </si>
  <si>
    <t>Mar. 15, 2022</t>
  </si>
  <si>
    <t>Equity, Class of Treasury Stock [Line Items]</t>
  </si>
  <si>
    <t>Authorized shares of preferred stock</t>
  </si>
  <si>
    <t>Shares available for repurchase</t>
  </si>
  <si>
    <t>Outstanding shares of preferred stock</t>
  </si>
  <si>
    <t>Open Market [Member]</t>
  </si>
  <si>
    <t>Stock Repurchase Program, Number of Shares Authorized to be Repurchased</t>
  </si>
  <si>
    <t>Stock Repurchased During Period, Shares</t>
  </si>
  <si>
    <t>Stock Repurchased During Period, Value</t>
  </si>
  <si>
    <t>Equity (Changes in Components Of Accumulated Other Comprehensive Income, Net Of Tax) (Details) - USD ($) $ in Millions</t>
  </si>
  <si>
    <t>Sep. 27, 2020</t>
  </si>
  <si>
    <t>Accumulated Other Comprehensive Income (Loss) [Line Items]</t>
  </si>
  <si>
    <t>Stockholders' Equity, Including Portion Attributable to Noncontrolling Interest</t>
  </si>
  <si>
    <t>AOCI, Accumulated Gain (Loss), Debt Securities, Available-for-sale, Parent [Member]</t>
  </si>
  <si>
    <t>Cash Flow Hedges [Member]</t>
  </si>
  <si>
    <t>Accumulated Net Investment Hedge Gain (Loss) Attributable to Parent [Member]</t>
  </si>
  <si>
    <t>AOCI, Accumulated Gain (Loss), Debt Securities, Available-for-Sale, Noncontrolling Interest</t>
  </si>
  <si>
    <t>Accumulated Net Gain (Loss) from Cash Flow Hedges Attributable to Noncontrolling Interest</t>
  </si>
  <si>
    <t>AOCI, Accumulated Net Investment Hedge Gain (Loss) Attributable to Noncontrolling Interest</t>
  </si>
  <si>
    <t>Accumulated Foreign Currency Adjustment Attributable to Noncontrolling Interest</t>
  </si>
  <si>
    <t>AOCI Attributable to Noncontrolling Interest</t>
  </si>
  <si>
    <t>Equity (Impact of Reclassifications from Accumulated Other Comprehensive Income on Earnings (Details) - USD ($) $ in Millions</t>
  </si>
  <si>
    <t>Reclassification Adjustment out of Accumulated Other Comprehensive Income [Line Items]</t>
  </si>
  <si>
    <t>Amounts Reclassified from AOCI, Interest expense</t>
  </si>
  <si>
    <t>Amounts Reclassified from AOCI, Tax (expense)/benefit</t>
  </si>
  <si>
    <t>Reclassification from AOCI, Current Period, before Tax, Attributable to Parent</t>
  </si>
  <si>
    <t>Reclassification from AOCI, Current Period, Net of Tax, Attributable to Parent</t>
  </si>
  <si>
    <t>Reclassification from Accumulated Other Comprehensive Income, Current Period, Net of Tax</t>
  </si>
  <si>
    <t>AOCI, Accumulated Gain (Loss), Debt Securities, Available-for-sale, Parent [Member] | Reclassification out of Accumulated Other Comprehensive Income [Member]</t>
  </si>
  <si>
    <t>Cash Flow Hedges [Member] | Reclassification out of Accumulated Other Comprehensive Income [Member]</t>
  </si>
  <si>
    <t>Amounts Reclassified, from AOCI, Total before tax</t>
  </si>
  <si>
    <t>Accumulated Net Investment Hedge Gain (Loss) Attributable to Parent [Member] | Reclassification out of Accumulated Other Comprehensive Income [Member]</t>
  </si>
  <si>
    <t>Translation Adjustment [Member] | Reclassification out of Accumulated Other Comprehensive Income [Member]</t>
  </si>
  <si>
    <t>Korea JV | Translation Adjustment [Member] | Reclassification out of Accumulated Other Comprehensive Income [Member]</t>
  </si>
  <si>
    <t>Employee Stock and Benefit Plans (Narrative) (Details) - USD ($) $ / shares in Units, shares in Millions, $ in Millions</t>
  </si>
  <si>
    <t>Maximum permitted contribution to Employee Stock Purchase Plan, percent</t>
  </si>
  <si>
    <t>Discounted stock purchase price, percent of market value</t>
  </si>
  <si>
    <t>Number of shares issued under plan</t>
  </si>
  <si>
    <t>Matching contributions</t>
  </si>
  <si>
    <t>Stock Options and Restricted Stock Units [Member]</t>
  </si>
  <si>
    <t>Common stock available for issuance</t>
  </si>
  <si>
    <t>Employee Stock [Member]</t>
  </si>
  <si>
    <t>Stock Options [Member]</t>
  </si>
  <si>
    <t>Award expiration period (years)</t>
  </si>
  <si>
    <t>Total intrinsic value of stock options exercised</t>
  </si>
  <si>
    <t>Total fair value of options vested</t>
  </si>
  <si>
    <t>Restricted Stock Units (RSUs) [Member]</t>
  </si>
  <si>
    <t>Total unrecognized stock-based compensation expense, net of estimated forfeitures</t>
  </si>
  <si>
    <t>Weighted average recognition period for total unrecognized stock-based compensation expense (in years)</t>
  </si>
  <si>
    <t>2 years 1 month 6 days</t>
  </si>
  <si>
    <t>Granted, weighted average grant date fair value per share</t>
  </si>
  <si>
    <t>Total fair value of RSUs vested</t>
  </si>
  <si>
    <t>Director [Member] | Stock Options [Member] | Maximum [Member]</t>
  </si>
  <si>
    <t>Award vesting period for non-employee directors (years)</t>
  </si>
  <si>
    <t>1 year</t>
  </si>
  <si>
    <t>Employee Stock and Benefit Plans (Stock-Based Compensation Expense Recognized in the Consolidated Financial Statements) (Details) - USD ($) $ in Millions</t>
  </si>
  <si>
    <t>Employee Service Share-based Compensation, Allocation of Recognized Period Costs [Line Items]</t>
  </si>
  <si>
    <t>Stock-based compensation expense</t>
  </si>
  <si>
    <t>Total related tax benefit</t>
  </si>
  <si>
    <t>Total capitalized stock-based compensation included in net property, plant and equipment on the consolidated balance sheets</t>
  </si>
  <si>
    <t>Employee Stock and Benefit Plans (Employee Stock Options Granted During the Period, Valuation Assumptions) (Details) - $ / shares</t>
  </si>
  <si>
    <t>Expected term (in years)</t>
  </si>
  <si>
    <t>8 years 1 month 6 days</t>
  </si>
  <si>
    <t>Expected stock price volatility</t>
  </si>
  <si>
    <t>Risk-free interest rate</t>
  </si>
  <si>
    <t>Expected dividend yield</t>
  </si>
  <si>
    <t>Weighted average grant price</t>
  </si>
  <si>
    <t>Estimated fair value per option granted</t>
  </si>
  <si>
    <t>Employee Stock and Benefit Plans (Stock Option Transactions) (Details) - USD ($) $ / shares in Units, shares in Millions, $ in Millions</t>
  </si>
  <si>
    <t>Shares Subject to Options</t>
  </si>
  <si>
    <t>Outstanding, September 29, 2019, Shares Subject to Options</t>
  </si>
  <si>
    <t>Share-based Compensation Arrangement by Share-based Payment Award, Options, Grants in Period, Gross</t>
  </si>
  <si>
    <t>Exercised, Shares Subject to Options</t>
  </si>
  <si>
    <t>Expired/forfeited, Shares Subject to Options</t>
  </si>
  <si>
    <t>Outstanding, September 27, 2020, Shares Subject to Options</t>
  </si>
  <si>
    <t>Exercisable, September 27, 2020, Shares Subject to Options</t>
  </si>
  <si>
    <t>Vested and expected to vest, September 27, 2020, Shares Subject to Options</t>
  </si>
  <si>
    <t>Weighted Average Exercise Price per Share</t>
  </si>
  <si>
    <t>Outstanding, September 29, 2019, Weighted Average Exercise Price per Share Beginning Balance</t>
  </si>
  <si>
    <t>Granted, Weighted Average Exercise Price per Share</t>
  </si>
  <si>
    <t>Exercised, Weighted Average Exercise Price per Share</t>
  </si>
  <si>
    <t>Expired/forfeited, Weighted Average Exercise Price per Share</t>
  </si>
  <si>
    <t>Outstanding, September 27, 2020, Weighted Average Exercise Price per Share Ending Balance</t>
  </si>
  <si>
    <t>Exercisable at September 27, 2020, Weighted Average Exercise Price per Share</t>
  </si>
  <si>
    <t>Vested and expected to vest, September 27, 2020, Weighted Average Exercise Price per Share</t>
  </si>
  <si>
    <t>Additional Disclosures</t>
  </si>
  <si>
    <t>Outstanding, Weighted Average Remaining Contractual Life (Years)</t>
  </si>
  <si>
    <t>2 years 3 months 18 days</t>
  </si>
  <si>
    <t>3 years 7 months 6 days</t>
  </si>
  <si>
    <t>Exercisable, September 27, 2020, Weighted Average Remaining Contractual Life (Years)</t>
  </si>
  <si>
    <t>Vested and expected to vest, September 27, 2020, Weighted Average Remaining Contractual Life (Years)</t>
  </si>
  <si>
    <t>Aggregate Intrinsic Value</t>
  </si>
  <si>
    <t>Outstanding, Aggregate Intrinsic Value</t>
  </si>
  <si>
    <t>Exercisable, September 27, 2020, Aggregate Intrinsic Value</t>
  </si>
  <si>
    <t>Vested and expected to vest, September 27, 2020, Aggregate Intrinsic Value</t>
  </si>
  <si>
    <t>Employee Stock and Benefit Plans (RSU Transactions) (Details) - Restricted Stock Units (RSUs) [Member] - USD ($) $ / shares in Units, shares in Millions, $ in Millions</t>
  </si>
  <si>
    <t>Nonvested, Number of Shares</t>
  </si>
  <si>
    <t>Nonvested, September 29, 2019, Number of Shares</t>
  </si>
  <si>
    <t>Granted, Number of Shares</t>
  </si>
  <si>
    <t>Vested, Number of Shares</t>
  </si>
  <si>
    <t>Forfeited/canceled, Number of Shares</t>
  </si>
  <si>
    <t>Nonvested, September 27, 2020, Number of Shares</t>
  </si>
  <si>
    <t>Weighted Average Grant Date Fair Value per Share</t>
  </si>
  <si>
    <t>Nonvested, September 29, 2019, Weighted Average Grant Date Fair Value per Share</t>
  </si>
  <si>
    <t>Granted, Weighted Average Grant Date Fair Value per Share</t>
  </si>
  <si>
    <t>Vested, Weighted Average Grant Date Fair Value per Share</t>
  </si>
  <si>
    <t>Forfeited/canceled, Weighted Average Grant Date Fair Value per Share</t>
  </si>
  <si>
    <t>Nonvested, September 27, 2020, Weighted Average Grant Date Fair Value per Share</t>
  </si>
  <si>
    <t>Nonvested, Weighted Average Remaining Contractual Life (Years)</t>
  </si>
  <si>
    <t>Nonvested, Aggregate Intrinsic Value</t>
  </si>
  <si>
    <t>Income Taxes (Components of Earnings Before Income Taxes) (Details) - USD ($) $ in Millions</t>
  </si>
  <si>
    <t>United States</t>
  </si>
  <si>
    <t>Foreign</t>
  </si>
  <si>
    <t>Income Taxes (Provision for Income Taxes) (Details) - USD ($) $ in Millions</t>
  </si>
  <si>
    <t>Current taxes: U.S. federal</t>
  </si>
  <si>
    <t>Current taxes: U.S. state and local</t>
  </si>
  <si>
    <t>Current taxes: Foreign</t>
  </si>
  <si>
    <t>Total current taxes</t>
  </si>
  <si>
    <t>Deferred taxes: U.S. federal</t>
  </si>
  <si>
    <t>Deferred taxes: U.S. state and local</t>
  </si>
  <si>
    <t>Deferred taxes: Foreign</t>
  </si>
  <si>
    <t>Total deferred taxes</t>
  </si>
  <si>
    <t>Total income tax expense</t>
  </si>
  <si>
    <t>Income Taxes (Reconciliation of the Statutory U.S. Federal Income Tax Rate With Our Effective Income Tax Rate) (Details) - USD ($)</t>
  </si>
  <si>
    <t>Effective Income Tax Rate Reconciliation, at Federal Statutory Income Tax Rate, Percent</t>
  </si>
  <si>
    <t>State income taxes, net of federal tax benefit</t>
  </si>
  <si>
    <t>Benefits and taxes related to foreign operations</t>
  </si>
  <si>
    <t>Effective Income Tax Rate Reconciliation, Valuation Allowance, Percent</t>
  </si>
  <si>
    <t>(1.30%)</t>
  </si>
  <si>
    <t>Other, net</t>
  </si>
  <si>
    <t>(1.20%)</t>
  </si>
  <si>
    <t>(2.20%)</t>
  </si>
  <si>
    <t>Effective tax rate</t>
  </si>
  <si>
    <t>Subsidiaries [Member]</t>
  </si>
  <si>
    <t>Tax Credit Carryforward [Line Items]</t>
  </si>
  <si>
    <t>Gross taxable temporary difference</t>
  </si>
  <si>
    <t>Deferred Tax Liability Not Recognized, Amount of Unrecognized Deferred Tax Liability, Undistributed Earnings of Foreign Subsidiaries</t>
  </si>
  <si>
    <t>Income Taxes (Tax Effect of Temporary Differences and Carryforwards That Comprise Significant Portions of Deferred Tax Assets and Liabilities) (Details) - USD ($) $ in Millions</t>
  </si>
  <si>
    <t>Stored value card liability</t>
  </si>
  <si>
    <t>Intangible assets and goodwill</t>
  </si>
  <si>
    <t>Valuation allowance</t>
  </si>
  <si>
    <t>Total deferred tax asset, net of valuation allowance</t>
  </si>
  <si>
    <t>Operating lease, right-of-use assets</t>
  </si>
  <si>
    <t>Property, plant and equipment</t>
  </si>
  <si>
    <t>Deferred Tax Liabilities, Net, Noncurrent</t>
  </si>
  <si>
    <t>Deferred Tax Assets, Net</t>
  </si>
  <si>
    <t>expirationindefinite [Member]</t>
  </si>
  <si>
    <t>Deferred Tax Assets, Operating Loss Carryforwards, Domestic</t>
  </si>
  <si>
    <t>Foreign net operating loss carryforwards</t>
  </si>
  <si>
    <t>expiration beginning fiscal 2029 [Member]</t>
  </si>
  <si>
    <t>Tax credit carryforward</t>
  </si>
  <si>
    <t>expirationbeginningfiscal2021 [Member] [Domain]</t>
  </si>
  <si>
    <t>Income Taxes (Summary of Activity Related to Unrecognized Tax Benefits) (Details) - USD ($) $ in Millions</t>
  </si>
  <si>
    <t>Significant Change in Unrecognized Tax Benefits is Reasonably Possible [Line Items]</t>
  </si>
  <si>
    <t>Beginning balance</t>
  </si>
  <si>
    <t>Increase related to prior year tax positions</t>
  </si>
  <si>
    <t>Decrease related to prior year tax positions</t>
  </si>
  <si>
    <t>Increase related to current year tax positions</t>
  </si>
  <si>
    <t>Decreases related to settlements with taxing authorities</t>
  </si>
  <si>
    <t>Decreases related to lapsing of statute of limitations</t>
  </si>
  <si>
    <t>Ending balance</t>
  </si>
  <si>
    <t>Gross unrecognized tax benefits</t>
  </si>
  <si>
    <t>Unrecognized tax benefits affecting the effective tax rate if recognized</t>
  </si>
  <si>
    <t>Interest and penalties expense/(benefit) recognized in income tax expense</t>
  </si>
  <si>
    <t>Accrued interest and penalties</t>
  </si>
  <si>
    <t>Amount of reasonably possible unrecognized benefit change</t>
  </si>
  <si>
    <t>Earnings Per Share (Calculation of Net Earnings Per Common Share ("EPS") - Basic and Diluted) (Details) - USD ($) $ / shares in Units, shares in Millions, $ in Millions</t>
  </si>
  <si>
    <t>Weighted average common shares and common stock units outstanding (for basic calculation)</t>
  </si>
  <si>
    <t>Dilutive effect of outstanding common stock options and RSUs</t>
  </si>
  <si>
    <t>Weighted average common and common equivalent shares outstanding (for diluted calculation)</t>
  </si>
  <si>
    <t>Segment Reporting (Narrative) (Details)</t>
  </si>
  <si>
    <t>Segment Reporting Information [Line Items]</t>
  </si>
  <si>
    <t>Basis for segment information</t>
  </si>
  <si>
    <t>Segment information is prepared on the same basis that our ceo, who is our Chief Operating Decision Maker, manages the segments, evaluates financial results and makes key operating decisions.</t>
  </si>
  <si>
    <t>Disclosure of significant customers</t>
  </si>
  <si>
    <t>No customer accounts for 10% or more of our revenues</t>
  </si>
  <si>
    <t>Total net revenues [Member] | Japan, Canada and the UK Member [Domain] | Japan, Canada and the UK Member [Domain]</t>
  </si>
  <si>
    <t>Concentration Risk, Percentage</t>
  </si>
  <si>
    <t>Operating Segments [Member] | North America and International Segment Member [Domain]</t>
  </si>
  <si>
    <t>Segment Reporting Information, Description of Products and Services</t>
  </si>
  <si>
    <t>North America and International operations sell coffee and other beverages, complementary food, packaged coffees, single-serve coffee products and a focused selection of merchandise through company-operated stores and licensed stores.</t>
  </si>
  <si>
    <t>Operating Segments [Member] | Channel Development [Member]</t>
  </si>
  <si>
    <t>Channel Development revenues include packaged coffee, tea, foodservice products and ready-to-drink beverage sales to customers outside of our company-operated and licensed stores. Most of our Channel Development revenues are from product sales to and royalty revenues from Nestlé through the Global Coffee Alliance.</t>
  </si>
  <si>
    <t>Segment Reporting (Consolidated Revenue Mix By Product Type (Details) - USD ($) $ in Millions</t>
  </si>
  <si>
    <t>Revenue from External Customer [Line Items]</t>
  </si>
  <si>
    <t>Beverage Member</t>
  </si>
  <si>
    <t>Food Member</t>
  </si>
  <si>
    <t>Other Products Member</t>
  </si>
  <si>
    <t>Total net revenues [Member] | Product type</t>
  </si>
  <si>
    <t>Percentage of product revenue to total revenue</t>
  </si>
  <si>
    <t>Total net revenues [Member] | Beverage Member | Product type</t>
  </si>
  <si>
    <t>Total net revenues [Member] | Food Member | Product type</t>
  </si>
  <si>
    <t>Total net revenues [Member] | Other Products Member | Product type</t>
  </si>
  <si>
    <t>[1]Beverage represents sales within our company-operated stores.[2]Food includes sales within our company-operated stores.[3]“Other” primarily consists of packaged and single-serve coffees and teas, royalty and licensing revenues, beverage-related ingredients and serveware, among other items.</t>
  </si>
  <si>
    <t>Segment Reporting (Information by Geographic Area) (Details) - USD ($) $ in Millions</t>
  </si>
  <si>
    <t>Revenues from External Customers and Long-Lived Assets [Line Items]</t>
  </si>
  <si>
    <t>Long-lived assets</t>
  </si>
  <si>
    <t>United States [Member]</t>
  </si>
  <si>
    <t>Other Countries [Member]</t>
  </si>
  <si>
    <t>CHINA</t>
  </si>
  <si>
    <t>Segment Reporting (Financial Information For Reportable Operating Segments And All Other Segments) (Details) - USD ($) $ in Millions</t>
  </si>
  <si>
    <t>Operating income/(loss)</t>
  </si>
  <si>
    <t>Operating Segments [Member] | North America Segment [Member]</t>
  </si>
  <si>
    <t>Operating Segments [Member] | International [Member]</t>
  </si>
  <si>
    <t>Corporate, Non-Segment [Member]</t>
  </si>
  <si>
    <t>Deferred Revenue (Narrative) (Details) - USD ($) $ in Millions</t>
  </si>
  <si>
    <t>Revenue Recognition Period Stored Value Cards and Loyalty Program Breakage in Prior Year [Domain]</t>
  </si>
  <si>
    <t>Revenue Recognition Period Stored Value Cards and Loyalty Program Breakage</t>
  </si>
  <si>
    <t>Deferred Revenue, Additions</t>
  </si>
  <si>
    <t>Deferred Revenue, Other</t>
  </si>
  <si>
    <t>Label</t>
  </si>
  <si>
    <t>Element</t>
  </si>
  <si>
    <t>Value</t>
  </si>
  <si>
    <t>twothousandtwentyonecreditfacility [Member] | Line of Credit [Member] | Eurodollar [Member]</t>
  </si>
  <si>
    <t>Debt Disclosure [Text Block]</t>
  </si>
  <si>
    <t>us-gaap_DebtDisclosureTextBlock</t>
  </si>
  <si>
    <t>Debt Revolving Credit Facility Our $3.0 billion unsecured five-year revolving credit facility (the “2021 credit facility”), of which $150 million may be used for issuances of letters of credit, is currently set to mature on September 16, 2026. The 2021 credit facility is available for working capital, capital expenditures and other corporate purposes, including acquisitions and share repurchases. We have the option, subject to negotiation and agreement with the related banks, to increase the maximum commitment amount by an additional $1.0 billion. Borrowings under the 2021 credit facility, which was most recently amended in April 2023, will bear interest at a variable rate based on Term SOFR, and, for U.S. dollar-denominated loans under certain circumstances, a Base Rate (as defined in the 2021 credit facility), in each case plus an applicable margin. The applicable margin is based on the Company’s long-term credit ratings assigned by the Moody’s and Standard &amp; Poor’s rating agencies. The “Base Rate” is the highest of (i) the Federal Funds Rate (as defined in the 2021 credit facility) plus 0.500%, (ii) Bank of America’s prime rate, and (iii) Term SOFR plus 1.000%. Term SOFR means the forward-looking SOFR term rate administrated by the Chicago Mercantile Exchange plus a SOFR Adjustment of 0.100%. The 2021 credit facility contains provisions requiring us to maintain compliance with certain covenants, including a minimum fixed charge coverage ratio, which measures our ability to cover financing expenses. As of October 1, 2023, we were in compliance with all applicable covenants. No amounts were outstanding under our 2021 credit facility as of October 1, 2023 or October 2, 2022. Short-term Debt Under our commercial paper program, we may issue unsecured commercial paper notes up to a maximum aggregate amount outstanding at any time of $3.0 billion, with individual maturities that may vary but not exceed 397 days from the date of issue. Amounts outstanding under the commercial paper program are required to be backstopped by available commitments under our 2021 credit facility. The proceeds from borrowings under our commercial paper program may be used for working capital needs, capital expenditures and other corporate purposes, including, but not limited to, business expansion, payment of cash dividends on our common stock and share repurchases. As of October 1, 2023, we had no borrowings outstanding under the program. As of October 2, 2022, we had $175.0 million in borrowings outstanding under this program. Additionally, we hold the following Japanese yen-denominated credit facilities that are available for working capital needs and capital expenditures within our Japanese market: • A ¥5 billion, or $33.5 million, credit facility is currently set to mature on January 4, 2024. Borrowings under this credit facility are subject to terms defined within the facility and will bear interest at a variable rate based on Tokyo Interbank Offered Rate (“TIBOR”) plus an applicable margin of 0.400%. • A ¥10 billion, or $67.0 million, credit facility is currently set to mature on March 27, 2024. Borrowings under this credit facility are subject to terms defined within the facility and will bear interest at a variable rate based on TIBOR plus an applicable margin of 0.300%. As of October 1, 2023 we had ¥5 billion, or $33.5 million, of borrowings outstanding under these credit facilities. As of October 2, 2022, we had no borrowings outstanding under these credit facilities. Long-term Debt Components of long-term debt including the associated interest rates and related estimated fair values by calendar maturity ( in millions, except interest rates) : Oct 1, 2023 Oct 2, 2022 Stated Interest Rate Effective Interest Rate (1) Issuance Face Value Estimated Fair Value Face Value Estimated Fair Value March 2023 notes $ — $ — $ 1,000.0 $ 996.5 3.100 % 3.107 % October 2023 notes (2) 750.0 749.9 750.0 744.8 3.850 % 2.859 % February 2024 notes (3) 500.0 504.2 500.0 497.3 5.853 % 6.084 % March 2024 notes (4) 569.3 569.3 588.4 584.7 0.372 % 0.462 % August 2025 notes 1,250.0 1,210.5 1,250.0 1,209.6 3.800 % 3.721 % February 2026 notes 1,000.0 985.5 — — 4.750 % 4.788 % June 2026 notes 500.0 463.5 500.0 458.3 2.450 % 2.511 % March 2027 notes 500.0 446.1 500.0 437.9 2.000 % 2.058 % March 2028 notes 600.0 554.7 600.0 554.8 3.500 % 3.529 % November 2028 notes 750.0 704.5 750.0 704.7 4.000 % 3.958 % August 2029 notes (2) 1,000.0 904.1 1,000.0 900.3 3.550 % 3.840 % March 2030 notes 750.0 615.1 750.0 607.7 2.250 % 3.084 % November 2030 notes 1,250.0 1,027.1 1,250.0 1,017.9 2.550 % 2.582 % February 2032 notes 1,000.0 828.0 1,000.0 827.1 3.000 % 3.155 % February 2033 notes 500.0 470.7 — — 4.800 % 3.798 % June 2045 notes 350.0 275.3 350.0 281.5 4.300 % 4.348 % December 2047 notes 500.0 354.0 500.0 369.6 3.750 % 3.765 % November 2048 notes 1,000.0 799.0 1,000.0 824.6 4.500 % 4.504 % August 2049 notes 1,000.0 792.7 1,000.0 817.8 4.450 % 4.447 % March 2050 notes 500.0 328.6 500.0 342.0 3.350 % 3.362 % November 2050 notes 1,250.0 843.4 1,250.0 874.9 3.500 % 3.528 % Total 15,519.3 13,426.2 15,038.4 13,052.0 Aggregate debt issuance costs and unamortized premium/(discount), net (113.1) (117.2) Hedge accounting fair value adjustment (2) (40.0) (52.3) Total $ 15,366.2 $ 14,868.9 (1) Includes the effects of the amortization of any premium or discount and any gain or loss upon settlement of related treasury locks or forward-starting interest rate swaps utilized to hedge the interest rate risk prior to the debt issuance. (2) Amount includes the change in fair value due to changes in benchmark interest rates related to hedging our October 2023 notes and $350 million of our August 2029 notes. Refer to Note 3 , Derivative Financial Instruments, for additional information on our interest rate swap designated as a fair value hedge. (3) Floating rate notes which bear interest at a rate equal to Compounded SOFR (as defined in the February 2024 notes) plus 0.420%, resulting in a stated interest rate of 5.853% at October 1, 2023. (4) Japanese yen-denominated long-term debt. The following table summarizes our long-term debt maturities as of October 1, 2023 by fiscal year ( in millions ): Fiscal Year Total 2024 (1) $ 1,819.3 2025 1,250.0 2026 1,500.0 2027 500.0 2028 600.0 Thereafter 9,850.0 Total $ 15,519.3 (1) Includes $750 million in Senior Notes that matured on October 1, 2023 but remained in current portion of long-term debt on the consolidated balance sheet as the debt repayment was not made until the first day of fiscal 2024.</t>
  </si>
  <si>
    <t>Sep. 29, 2019</t>
  </si>
  <si>
    <t>Sep. 30, 2018</t>
  </si>
  <si>
    <t>12 Months Ended - ACTUALS</t>
  </si>
  <si>
    <t>Oct. 01, 2024</t>
  </si>
  <si>
    <t>Oct. 01, 2025</t>
  </si>
  <si>
    <t>Oct. 01, 2026</t>
  </si>
  <si>
    <t>Oct. 01, 2027</t>
  </si>
  <si>
    <t>Oct. 01, 2028</t>
  </si>
  <si>
    <t>12 Months Ended - ESTIMATES</t>
  </si>
  <si>
    <t>YoY Revenue Growth</t>
  </si>
  <si>
    <t>YoY Total Operating Expenses</t>
  </si>
  <si>
    <t>YoY Operating Income</t>
  </si>
  <si>
    <t>YoY EBIT</t>
  </si>
  <si>
    <t>YoY Net Income</t>
  </si>
  <si>
    <t>Average</t>
  </si>
  <si>
    <t>Terminal Value</t>
  </si>
  <si>
    <t>Enterprise Value</t>
  </si>
  <si>
    <t>(+) Cash &amp; Marketable securities</t>
  </si>
  <si>
    <t>(-) Debt</t>
  </si>
  <si>
    <t>Equity Value</t>
  </si>
  <si>
    <t>Shares outstanding</t>
  </si>
  <si>
    <t>Intrinsic Value</t>
  </si>
  <si>
    <t>Upside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</si>
</sst>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8" formatCode="&quot;$&quot;#,##0.00_);[Red]\(&quot;$&quot;#,##0.00\)"/>
    <numFmt numFmtId="44" formatCode="_(&quot;$&quot;* #,##0.00_);_(&quot;$&quot;* \(#,##0.00\);_(&quot;$&quot;* &quot;-&quot;??_);_(@_)"/>
    <numFmt numFmtId="43" formatCode="_(* #,##0.00_);_(* \(#,##0.00\);_(* &quot;-&quot;??_);_(@_)"/>
    <numFmt numFmtId="164" formatCode="_(&quot;$ &quot;#,##0.0_);_(&quot;$ &quot;\(#,##0.0\)"/>
    <numFmt numFmtId="165" formatCode="#,##0.0_);\(#,##0.0\)"/>
    <numFmt numFmtId="166" formatCode="_(&quot;$ &quot;#,##0.00_);_(&quot;$ &quot;\(#,##0.00\)"/>
    <numFmt numFmtId="167" formatCode="_(&quot;$ &quot;#,##0_);_(&quot;$ &quot;\(#,##0\)"/>
    <numFmt numFmtId="168" formatCode="_(&quot;$ &quot;#,##0.000_);_(&quot;$ &quot;\(#,##0.000\)"/>
    <numFmt numFmtId="169" formatCode="#,##0%_);\(#,##0%\)"/>
    <numFmt numFmtId="170" formatCode="#,##0.00%_);\(#,##0.00%\)"/>
    <numFmt numFmtId="171" formatCode="_(&quot;¥ &quot;#,##0_);_(&quot;¥ &quot;\(#,##0\)"/>
    <numFmt numFmtId="172" formatCode="#,##0.000%_);\(#,##0.000%\)"/>
    <numFmt numFmtId="173" formatCode="_(* #,##0.0_);_(* \(#,##0.0\);_(* &quot;-&quot;??_);_(@_)"/>
    <numFmt numFmtId="175" formatCode="_(* #,##0.000_);_(* \(#,##0.000\);_(* &quot;-&quot;??_);_(@_)"/>
    <numFmt numFmtId="177" formatCode="_(* #,##0.0000_);_(* \(#,##0.0000\);_(* &quot;-&quot;??_);_(@_)"/>
    <numFmt numFmtId="180" formatCode="_([$$-409]* #,##0.00_);_([$$-409]* \(#,##0.00\);_([$$-409]* &quot;-&quot;??_);_(@_)"/>
  </numFmts>
  <fonts count="11" x14ac:knownFonts="1">
    <font>
      <sz val="11"/>
      <color theme="1"/>
      <name val="Calibri"/>
      <family val="2"/>
      <scheme val="minor"/>
    </font>
    <font>
      <b/>
      <sz val="11"/>
      <name val="Calibri"/>
      <family val="2"/>
    </font>
    <font>
      <sz val="11"/>
      <name val="Calibri"/>
      <family val="2"/>
    </font>
    <font>
      <sz val="11"/>
      <color theme="1"/>
      <name val="Calibri"/>
      <family val="2"/>
      <scheme val="minor"/>
    </font>
    <font>
      <sz val="9"/>
      <color indexed="81"/>
      <name val="Tahoma"/>
      <family val="2"/>
    </font>
    <font>
      <b/>
      <sz val="11"/>
      <name val="Franklin Gothic"/>
    </font>
    <font>
      <b/>
      <sz val="11"/>
      <color theme="1"/>
      <name val="Franklin Gothic"/>
    </font>
    <font>
      <sz val="11"/>
      <color theme="1"/>
      <name val="Franklin Gothic"/>
    </font>
    <font>
      <sz val="11"/>
      <name val="Franklin Gothic"/>
    </font>
    <font>
      <b/>
      <sz val="11"/>
      <color theme="1"/>
      <name val="Calibri"/>
      <family val="2"/>
      <scheme val="minor"/>
    </font>
    <font>
      <b/>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rgb="FFFFFF9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cellStyleXfs>
  <cellXfs count="7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37"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39" fontId="2" fillId="0" borderId="0" xfId="0" applyNumberFormat="1" applyFont="1" applyAlignment="1">
      <alignment horizontal="right" vertical="top"/>
    </xf>
    <xf numFmtId="0" fontId="5" fillId="0" borderId="0" xfId="0" applyFont="1" applyAlignment="1">
      <alignment horizontal="center" vertical="center" wrapText="1"/>
    </xf>
    <xf numFmtId="0" fontId="7" fillId="0" borderId="0" xfId="0" applyFont="1"/>
    <xf numFmtId="0" fontId="5" fillId="0" borderId="0" xfId="0" applyFont="1" applyAlignment="1">
      <alignment vertical="top" wrapText="1"/>
    </xf>
    <xf numFmtId="0" fontId="8" fillId="0" borderId="0" xfId="0" applyFont="1" applyAlignment="1">
      <alignment vertical="top" wrapText="1"/>
    </xf>
    <xf numFmtId="164" fontId="8" fillId="0" borderId="0" xfId="0" applyNumberFormat="1" applyFont="1" applyAlignment="1">
      <alignment horizontal="right" vertical="top"/>
    </xf>
    <xf numFmtId="167" fontId="8" fillId="0" borderId="0" xfId="0" applyNumberFormat="1" applyFont="1" applyAlignment="1">
      <alignment horizontal="right" vertical="top"/>
    </xf>
    <xf numFmtId="165" fontId="8" fillId="0" borderId="0" xfId="0" applyNumberFormat="1" applyFont="1" applyAlignment="1">
      <alignment horizontal="right" vertical="top"/>
    </xf>
    <xf numFmtId="37" fontId="8" fillId="0" borderId="0" xfId="0" applyNumberFormat="1" applyFont="1" applyAlignment="1">
      <alignment horizontal="right" vertical="top"/>
    </xf>
    <xf numFmtId="0" fontId="6" fillId="0" borderId="0" xfId="0" applyFont="1"/>
    <xf numFmtId="165" fontId="5" fillId="0" borderId="0" xfId="0" applyNumberFormat="1" applyFont="1" applyAlignment="1">
      <alignment horizontal="right" vertical="top"/>
    </xf>
    <xf numFmtId="37" fontId="5" fillId="0" borderId="0" xfId="0" applyNumberFormat="1" applyFont="1" applyAlignment="1">
      <alignment horizontal="right" vertical="top"/>
    </xf>
    <xf numFmtId="164" fontId="5" fillId="0" borderId="0" xfId="0" applyNumberFormat="1" applyFont="1" applyAlignment="1">
      <alignment horizontal="right" vertical="top"/>
    </xf>
    <xf numFmtId="166" fontId="8" fillId="0" borderId="0" xfId="0" applyNumberFormat="1" applyFont="1" applyAlignment="1">
      <alignment horizontal="right" vertical="top"/>
    </xf>
    <xf numFmtId="0" fontId="7" fillId="0" borderId="1" xfId="0" applyFont="1" applyBorder="1"/>
    <xf numFmtId="0" fontId="7" fillId="0" borderId="2" xfId="0" applyFont="1" applyBorder="1"/>
    <xf numFmtId="10" fontId="7" fillId="0" borderId="2" xfId="1" applyNumberFormat="1" applyFont="1" applyBorder="1"/>
    <xf numFmtId="0" fontId="7" fillId="2" borderId="2" xfId="0" applyFont="1" applyFill="1" applyBorder="1"/>
    <xf numFmtId="10" fontId="7" fillId="0" borderId="3" xfId="0" applyNumberFormat="1" applyFont="1" applyBorder="1"/>
    <xf numFmtId="0" fontId="7" fillId="0" borderId="4" xfId="0" applyFont="1" applyBorder="1"/>
    <xf numFmtId="10" fontId="7" fillId="0" borderId="0" xfId="1" applyNumberFormat="1" applyFont="1" applyBorder="1"/>
    <xf numFmtId="0" fontId="7" fillId="2" borderId="0" xfId="0" applyFont="1" applyFill="1"/>
    <xf numFmtId="10" fontId="7" fillId="0" borderId="5" xfId="0" applyNumberFormat="1" applyFont="1" applyBorder="1"/>
    <xf numFmtId="0" fontId="7" fillId="0" borderId="6" xfId="0" applyFont="1" applyBorder="1"/>
    <xf numFmtId="10" fontId="7" fillId="0" borderId="7" xfId="1" applyNumberFormat="1" applyFont="1" applyBorder="1"/>
    <xf numFmtId="0" fontId="7" fillId="2" borderId="7" xfId="0" applyFont="1" applyFill="1" applyBorder="1"/>
    <xf numFmtId="10" fontId="7" fillId="0" borderId="8" xfId="0" applyNumberFormat="1" applyFont="1" applyBorder="1"/>
    <xf numFmtId="0" fontId="1" fillId="0" borderId="0" xfId="0" applyFont="1" applyAlignment="1">
      <alignment horizontal="center" vertical="center" wrapText="1"/>
    </xf>
    <xf numFmtId="0" fontId="0" fillId="0" borderId="0" xfId="0"/>
    <xf numFmtId="0" fontId="5" fillId="0" borderId="0" xfId="0" applyFont="1" applyAlignment="1">
      <alignment horizontal="center" vertical="center" wrapText="1"/>
    </xf>
    <xf numFmtId="0" fontId="7" fillId="0" borderId="0" xfId="0" applyFont="1"/>
    <xf numFmtId="0" fontId="5" fillId="2" borderId="0" xfId="0" applyFont="1" applyFill="1" applyAlignment="1">
      <alignment horizontal="center" vertical="center" wrapText="1"/>
    </xf>
    <xf numFmtId="0" fontId="6" fillId="3" borderId="0" xfId="0" applyFont="1" applyFill="1" applyAlignment="1">
      <alignment horizontal="center"/>
    </xf>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top" wrapText="1"/>
    </xf>
    <xf numFmtId="173" fontId="7" fillId="0" borderId="0" xfId="2" applyNumberFormat="1" applyFont="1"/>
    <xf numFmtId="173" fontId="6" fillId="0" borderId="0" xfId="2" applyNumberFormat="1" applyFont="1"/>
    <xf numFmtId="43" fontId="7" fillId="0" borderId="0" xfId="2" applyNumberFormat="1" applyFont="1"/>
    <xf numFmtId="175" fontId="7" fillId="0" borderId="0" xfId="2" applyNumberFormat="1" applyFont="1"/>
    <xf numFmtId="177" fontId="7" fillId="0" borderId="0" xfId="2" applyNumberFormat="1" applyFont="1"/>
    <xf numFmtId="167" fontId="5" fillId="0" borderId="0" xfId="0" applyNumberFormat="1" applyFont="1" applyAlignment="1">
      <alignment horizontal="right" vertical="top"/>
    </xf>
    <xf numFmtId="173" fontId="7" fillId="2" borderId="0" xfId="2" applyNumberFormat="1" applyFont="1" applyFill="1"/>
    <xf numFmtId="43" fontId="0" fillId="0" borderId="3" xfId="0" applyNumberFormat="1" applyBorder="1"/>
    <xf numFmtId="0" fontId="0" fillId="0" borderId="4" xfId="0" applyBorder="1"/>
    <xf numFmtId="8" fontId="0" fillId="0" borderId="5" xfId="0" applyNumberFormat="1" applyBorder="1"/>
    <xf numFmtId="0" fontId="9" fillId="0" borderId="4" xfId="0" applyFont="1" applyBorder="1"/>
    <xf numFmtId="0" fontId="9" fillId="0" borderId="6" xfId="0" applyFont="1" applyBorder="1"/>
    <xf numFmtId="0" fontId="0" fillId="0" borderId="7" xfId="0" applyBorder="1"/>
    <xf numFmtId="10" fontId="0" fillId="0" borderId="8" xfId="1" applyNumberFormat="1" applyFont="1" applyBorder="1"/>
    <xf numFmtId="0" fontId="7" fillId="0" borderId="0" xfId="0" applyFont="1" applyBorder="1"/>
    <xf numFmtId="43" fontId="7" fillId="0" borderId="5" xfId="0" applyNumberFormat="1" applyFont="1" applyBorder="1"/>
    <xf numFmtId="0" fontId="7" fillId="0" borderId="5" xfId="0" applyFont="1" applyBorder="1"/>
    <xf numFmtId="0" fontId="0" fillId="0" borderId="0" xfId="0" applyBorder="1"/>
    <xf numFmtId="44" fontId="0" fillId="0" borderId="5" xfId="3" applyFont="1" applyBorder="1"/>
    <xf numFmtId="165" fontId="0" fillId="0" borderId="5" xfId="0" applyNumberFormat="1" applyBorder="1"/>
    <xf numFmtId="180" fontId="7" fillId="0" borderId="0" xfId="0" applyNumberFormat="1" applyFont="1"/>
    <xf numFmtId="10" fontId="7" fillId="0" borderId="2" xfId="0" applyNumberFormat="1" applyFont="1" applyBorder="1"/>
    <xf numFmtId="10" fontId="7" fillId="0" borderId="0" xfId="0" applyNumberFormat="1" applyFont="1" applyBorder="1"/>
    <xf numFmtId="10" fontId="7" fillId="0" borderId="7" xfId="0" applyNumberFormat="1" applyFont="1" applyBorder="1"/>
    <xf numFmtId="0" fontId="8" fillId="4" borderId="0" xfId="0" applyFont="1" applyFill="1" applyAlignment="1">
      <alignment horizontal="center" vertical="center" wrapText="1"/>
    </xf>
    <xf numFmtId="0" fontId="7" fillId="4" borderId="0" xfId="0" applyFont="1" applyFill="1"/>
  </cellXfs>
  <cellStyles count="4">
    <cellStyle name="Comma" xfId="2" builtinId="3"/>
    <cellStyle name="Currency" xfId="3" builtinId="4"/>
    <cellStyle name="Normal" xfId="0" builtinId="0"/>
    <cellStyle name="Percent" xfId="1"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FFFF99"/>
      <color rgb="FFFF7C8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microsoft.com/office/2017/10/relationships/person" Target="persons/person.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microsoft.com/office/2017/06/relationships/rdRichValueStructure" Target="richData/rdrichvaluestructure.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microsoft.com/office/2017/06/relationships/richStyles" Target="richData/richStyles.xml"/><Relationship Id="rId108"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10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104" Type="http://schemas.microsoft.com/office/2017/06/relationships/rdSupportingPropertyBagStructure" Target="richData/rdsupportingpropertybagstructure.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heetMetadata" Target="metadata.xml"/><Relationship Id="rId105" Type="http://schemas.microsoft.com/office/2017/06/relationships/rdSupportingPropertyBag" Target="richData/rdsupportingpropertybag.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persons/person.xml><?xml version="1.0" encoding="utf-8"?>
<personList xmlns="http://schemas.microsoft.com/office/spreadsheetml/2018/threadedcomments" xmlns:x="http://schemas.openxmlformats.org/spreadsheetml/2006/main">
  <person displayName="Morton, Josh" id="{5DAE5817-0108-4304-8E89-9B471D22E962}" userId="S::Josh.Morton@cbiz.com::5237f59d-4a70-472f-859c-db750697da2a"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https://www.bing.com/financeapi/forcetrigger?t=a22k9c&amp;q=XNAS%3aSBUX&amp;form=skydnc</v>
    <v>Learn more on Bing</v>
  </rv>
  <rv s="1">
    <v>en-US</v>
    <v>a22k9c</v>
    <v>268435456</v>
    <v>1</v>
    <v>Powered by Refinitiv</v>
    <v>0</v>
    <v>STARBUCKS CORPORATION (XNAS:SBUX)</v>
    <v>2</v>
    <v>3</v>
    <v>Finance</v>
    <v>4</v>
    <v>115.48</v>
    <v>85.09</v>
    <v>0.97650000000000003</v>
    <v>-0.70499999999999996</v>
    <v>-8.206999999999999E-3</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381000</v>
    <v>Nasdaq Stock Market</v>
    <v>XNAS</v>
    <v>XNAS</v>
    <v>P O Box 34067, SEATTLE, WA, 98124-1067 US</v>
    <v>85.5</v>
    <v>Hotels &amp; Entertainment Services</v>
    <v>Stock</v>
    <v>45394.589781932809</v>
    <v>0</v>
    <v>85.09</v>
    <v>96457778999</v>
    <v>STARBUCKS CORPORATION</v>
    <v>STARBUCKS CORPORATION</v>
    <v>85.42</v>
    <v>26.212199999999999</v>
    <v>85.9</v>
    <v>85.194999999999993</v>
    <v>1132200000</v>
    <v>SBUX</v>
    <v>STARBUCKS CORPORATION (XNAS:SBUX)</v>
    <v>932047</v>
    <v>7464640</v>
    <v>1985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39" dT="2024-04-11T13:04:55.73" personId="{5DAE5817-0108-4304-8E89-9B471D22E962}" id="{7CDDEA4D-4B1F-4C56-BDE2-74214EA8CABB}">
    <text>COVID-19</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C11" sqref="C11"/>
    </sheetView>
  </sheetViews>
  <sheetFormatPr defaultRowHeight="15" x14ac:dyDescent="0.25"/>
  <cols>
    <col min="1" max="1" width="55" customWidth="1"/>
    <col min="2" max="2" width="41" customWidth="1"/>
    <col min="3" max="4" width="14" customWidth="1"/>
  </cols>
  <sheetData>
    <row r="1" spans="1:4" x14ac:dyDescent="0.25">
      <c r="A1" s="42" t="s">
        <v>0</v>
      </c>
      <c r="B1" s="2" t="s">
        <v>1</v>
      </c>
    </row>
    <row r="2" spans="1:4" x14ac:dyDescent="0.25">
      <c r="A2" s="43"/>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24</v>
      </c>
      <c r="C12" s="4" t="s">
        <v>6</v>
      </c>
      <c r="D12" s="4" t="s">
        <v>6</v>
      </c>
    </row>
    <row r="13" spans="1:4" x14ac:dyDescent="0.25">
      <c r="A13" s="4" t="s">
        <v>25</v>
      </c>
      <c r="B13" s="4" t="s">
        <v>26</v>
      </c>
      <c r="C13" s="4" t="s">
        <v>6</v>
      </c>
      <c r="D13" s="4" t="s">
        <v>6</v>
      </c>
    </row>
    <row r="14" spans="1:4" x14ac:dyDescent="0.25">
      <c r="A14" s="4" t="s">
        <v>27</v>
      </c>
      <c r="B14" s="4" t="s">
        <v>20</v>
      </c>
      <c r="C14" s="4" t="s">
        <v>6</v>
      </c>
      <c r="D14" s="4" t="s">
        <v>6</v>
      </c>
    </row>
    <row r="15" spans="1:4" x14ac:dyDescent="0.25">
      <c r="A15" s="4" t="s">
        <v>28</v>
      </c>
      <c r="B15" s="4" t="s">
        <v>29</v>
      </c>
      <c r="C15" s="4" t="s">
        <v>6</v>
      </c>
      <c r="D15" s="4" t="s">
        <v>6</v>
      </c>
    </row>
    <row r="16" spans="1:4" x14ac:dyDescent="0.25">
      <c r="A16" s="4" t="s">
        <v>30</v>
      </c>
      <c r="B16" s="4" t="s">
        <v>31</v>
      </c>
      <c r="C16" s="4" t="s">
        <v>6</v>
      </c>
      <c r="D16" s="4" t="s">
        <v>6</v>
      </c>
    </row>
    <row r="17" spans="1:4" x14ac:dyDescent="0.25">
      <c r="A17" s="4" t="s">
        <v>32</v>
      </c>
      <c r="B17" s="4" t="s">
        <v>33</v>
      </c>
      <c r="C17" s="4" t="s">
        <v>6</v>
      </c>
      <c r="D17" s="4" t="s">
        <v>6</v>
      </c>
    </row>
    <row r="18" spans="1:4" x14ac:dyDescent="0.25">
      <c r="A18" s="4" t="s">
        <v>34</v>
      </c>
      <c r="B18" s="4" t="s">
        <v>35</v>
      </c>
      <c r="C18" s="4" t="s">
        <v>6</v>
      </c>
      <c r="D18" s="4" t="s">
        <v>6</v>
      </c>
    </row>
    <row r="19" spans="1:4" x14ac:dyDescent="0.25">
      <c r="A19" s="4" t="s">
        <v>36</v>
      </c>
      <c r="B19" s="4" t="s">
        <v>37</v>
      </c>
      <c r="C19" s="4" t="s">
        <v>6</v>
      </c>
      <c r="D19" s="4" t="s">
        <v>6</v>
      </c>
    </row>
    <row r="20" spans="1:4" x14ac:dyDescent="0.25">
      <c r="A20" s="4" t="s">
        <v>38</v>
      </c>
      <c r="B20" s="4" t="s">
        <v>39</v>
      </c>
      <c r="C20" s="4" t="s">
        <v>6</v>
      </c>
      <c r="D20" s="4" t="s">
        <v>6</v>
      </c>
    </row>
    <row r="21" spans="1:4" x14ac:dyDescent="0.25">
      <c r="A21" s="4" t="s">
        <v>40</v>
      </c>
      <c r="B21" s="4" t="s">
        <v>41</v>
      </c>
      <c r="C21" s="4" t="s">
        <v>6</v>
      </c>
      <c r="D21" s="4" t="s">
        <v>6</v>
      </c>
    </row>
    <row r="22" spans="1:4" x14ac:dyDescent="0.25">
      <c r="A22" s="4" t="s">
        <v>42</v>
      </c>
      <c r="B22" s="4" t="s">
        <v>43</v>
      </c>
      <c r="C22" s="4" t="s">
        <v>6</v>
      </c>
      <c r="D22" s="4" t="s">
        <v>6</v>
      </c>
    </row>
    <row r="23" spans="1:4" x14ac:dyDescent="0.25">
      <c r="A23" s="4" t="s">
        <v>44</v>
      </c>
      <c r="B23" s="4" t="s">
        <v>41</v>
      </c>
      <c r="C23" s="4" t="s">
        <v>6</v>
      </c>
      <c r="D23" s="4" t="s">
        <v>6</v>
      </c>
    </row>
    <row r="24" spans="1:4" x14ac:dyDescent="0.25">
      <c r="A24" s="4" t="s">
        <v>45</v>
      </c>
      <c r="B24" s="4" t="s">
        <v>41</v>
      </c>
      <c r="C24" s="4" t="s">
        <v>6</v>
      </c>
      <c r="D24" s="4" t="s">
        <v>6</v>
      </c>
    </row>
    <row r="25" spans="1:4" x14ac:dyDescent="0.25">
      <c r="A25" s="4" t="s">
        <v>46</v>
      </c>
      <c r="B25" s="4" t="s">
        <v>47</v>
      </c>
      <c r="C25" s="4" t="s">
        <v>6</v>
      </c>
      <c r="D25" s="4" t="s">
        <v>6</v>
      </c>
    </row>
    <row r="26" spans="1:4" x14ac:dyDescent="0.25">
      <c r="A26" s="4" t="s">
        <v>48</v>
      </c>
      <c r="B26" s="4" t="s">
        <v>14</v>
      </c>
      <c r="C26" s="4" t="s">
        <v>6</v>
      </c>
      <c r="D26" s="4" t="s">
        <v>6</v>
      </c>
    </row>
    <row r="27" spans="1:4" x14ac:dyDescent="0.25">
      <c r="A27" s="4" t="s">
        <v>49</v>
      </c>
      <c r="B27" s="4" t="s">
        <v>14</v>
      </c>
      <c r="C27" s="4" t="s">
        <v>6</v>
      </c>
      <c r="D27" s="4" t="s">
        <v>6</v>
      </c>
    </row>
    <row r="28" spans="1:4" x14ac:dyDescent="0.25">
      <c r="A28" s="4" t="s">
        <v>50</v>
      </c>
      <c r="B28" s="4" t="s">
        <v>10</v>
      </c>
      <c r="C28" s="4" t="s">
        <v>6</v>
      </c>
      <c r="D28" s="4" t="s">
        <v>6</v>
      </c>
    </row>
    <row r="29" spans="1:4" x14ac:dyDescent="0.25">
      <c r="A29" s="4" t="s">
        <v>51</v>
      </c>
      <c r="B29" s="4" t="s">
        <v>14</v>
      </c>
      <c r="C29" s="4" t="s">
        <v>6</v>
      </c>
      <c r="D29" s="4" t="s">
        <v>6</v>
      </c>
    </row>
    <row r="30" spans="1:4" x14ac:dyDescent="0.25">
      <c r="A30" s="4" t="s">
        <v>52</v>
      </c>
      <c r="B30" s="4" t="s">
        <v>6</v>
      </c>
      <c r="C30" s="4" t="s">
        <v>6</v>
      </c>
      <c r="D30" s="5">
        <v>117.1</v>
      </c>
    </row>
    <row r="31" spans="1:4" x14ac:dyDescent="0.25">
      <c r="A31" s="4" t="s">
        <v>53</v>
      </c>
      <c r="B31" s="4" t="s">
        <v>6</v>
      </c>
      <c r="C31" s="6">
        <v>1136.7</v>
      </c>
      <c r="D31" s="4" t="s">
        <v>6</v>
      </c>
    </row>
    <row r="32" spans="1:4" x14ac:dyDescent="0.25">
      <c r="A32" s="4" t="s">
        <v>54</v>
      </c>
      <c r="B32" s="4" t="s">
        <v>14</v>
      </c>
      <c r="C32" s="4" t="s">
        <v>6</v>
      </c>
      <c r="D32" s="4" t="s">
        <v>6</v>
      </c>
    </row>
    <row r="33" spans="1:4" x14ac:dyDescent="0.25">
      <c r="A33" s="4" t="s">
        <v>55</v>
      </c>
      <c r="B33" s="4" t="s">
        <v>56</v>
      </c>
      <c r="C33" s="4" t="s">
        <v>6</v>
      </c>
      <c r="D33" s="4" t="s">
        <v>6</v>
      </c>
    </row>
    <row r="34" spans="1:4" x14ac:dyDescent="0.25">
      <c r="A34" s="4" t="s">
        <v>57</v>
      </c>
      <c r="B34" s="4" t="s">
        <v>58</v>
      </c>
      <c r="C34" s="4" t="s">
        <v>6</v>
      </c>
      <c r="D34" s="4" t="s">
        <v>6</v>
      </c>
    </row>
    <row r="35" spans="1:4" x14ac:dyDescent="0.25">
      <c r="A35" s="4" t="s">
        <v>59</v>
      </c>
      <c r="B35" s="4" t="s">
        <v>60</v>
      </c>
      <c r="C35" s="4" t="s">
        <v>6</v>
      </c>
      <c r="D35" s="4" t="s">
        <v>6</v>
      </c>
    </row>
    <row r="36" spans="1:4" x14ac:dyDescent="0.25">
      <c r="A36" s="4" t="s">
        <v>61</v>
      </c>
      <c r="B36" s="4" t="s">
        <v>62</v>
      </c>
      <c r="C36" s="4" t="s">
        <v>6</v>
      </c>
      <c r="D36"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A2"/>
    </sheetView>
  </sheetViews>
  <sheetFormatPr defaultRowHeight="15" x14ac:dyDescent="0.25"/>
  <cols>
    <col min="1" max="1" width="21" customWidth="1"/>
    <col min="2" max="2" width="22" customWidth="1"/>
  </cols>
  <sheetData>
    <row r="1" spans="1:2" x14ac:dyDescent="0.25">
      <c r="A1" s="42" t="s">
        <v>63</v>
      </c>
      <c r="B1" s="2" t="s">
        <v>1</v>
      </c>
    </row>
    <row r="2" spans="1:2" x14ac:dyDescent="0.25">
      <c r="A2" s="43"/>
      <c r="B2" s="2" t="s">
        <v>2</v>
      </c>
    </row>
    <row r="3" spans="1:2" x14ac:dyDescent="0.25">
      <c r="A3" s="3" t="s">
        <v>64</v>
      </c>
      <c r="B3" s="4" t="s">
        <v>6</v>
      </c>
    </row>
    <row r="4" spans="1:2" x14ac:dyDescent="0.25">
      <c r="A4" s="4" t="s">
        <v>65</v>
      </c>
      <c r="B4" s="4" t="s">
        <v>66</v>
      </c>
    </row>
    <row r="5" spans="1:2" x14ac:dyDescent="0.25">
      <c r="A5" s="4" t="s">
        <v>67</v>
      </c>
      <c r="B5" s="4" t="s">
        <v>68</v>
      </c>
    </row>
    <row r="6" spans="1:2" x14ac:dyDescent="0.25">
      <c r="A6" s="4" t="s">
        <v>69</v>
      </c>
      <c r="B6" s="4" t="s">
        <v>70</v>
      </c>
    </row>
  </sheetData>
  <mergeCells count="1">
    <mergeCell ref="A1: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7C80"/>
  </sheetPr>
  <dimension ref="A1:N55"/>
  <sheetViews>
    <sheetView tabSelected="1" topLeftCell="A8" zoomScale="70" zoomScaleNormal="70" workbookViewId="0">
      <selection activeCell="F53" sqref="F53"/>
    </sheetView>
  </sheetViews>
  <sheetFormatPr defaultRowHeight="14.25" x14ac:dyDescent="0.2"/>
  <cols>
    <col min="1" max="1" width="80" style="17" customWidth="1"/>
    <col min="2" max="2" width="14.5703125" style="17" customWidth="1"/>
    <col min="3" max="3" width="13.7109375" style="17" customWidth="1"/>
    <col min="4" max="4" width="14.7109375" style="17" customWidth="1"/>
    <col min="5" max="5" width="13.85546875" style="17" customWidth="1"/>
    <col min="6" max="6" width="14.5703125" style="17" customWidth="1"/>
    <col min="7" max="7" width="10.5703125" style="17" customWidth="1"/>
    <col min="8" max="8" width="16" style="17" customWidth="1"/>
    <col min="9" max="10" width="15.7109375" style="17" bestFit="1" customWidth="1"/>
    <col min="11" max="11" width="16" style="17" customWidth="1"/>
    <col min="12" max="12" width="15.7109375" style="17" bestFit="1" customWidth="1"/>
    <col min="13" max="13" width="15.28515625" style="17" bestFit="1" customWidth="1"/>
    <col min="14" max="16384" width="9.140625" style="17"/>
  </cols>
  <sheetData>
    <row r="1" spans="1:13" ht="15" customHeight="1" x14ac:dyDescent="0.25">
      <c r="A1" s="44" t="s">
        <v>71</v>
      </c>
      <c r="B1" s="47" t="s">
        <v>1089</v>
      </c>
      <c r="C1" s="47"/>
      <c r="D1" s="47"/>
      <c r="E1" s="47"/>
      <c r="F1" s="47"/>
      <c r="G1" s="16"/>
      <c r="H1" s="46" t="s">
        <v>1083</v>
      </c>
      <c r="I1" s="46"/>
      <c r="J1" s="46"/>
      <c r="K1" s="46"/>
      <c r="L1" s="46"/>
      <c r="M1" s="46"/>
    </row>
    <row r="2" spans="1:13" x14ac:dyDescent="0.2">
      <c r="A2" s="45"/>
      <c r="B2" s="75" t="s">
        <v>1088</v>
      </c>
      <c r="C2" s="75" t="s">
        <v>1087</v>
      </c>
      <c r="D2" s="75" t="s">
        <v>1086</v>
      </c>
      <c r="E2" s="75" t="s">
        <v>1085</v>
      </c>
      <c r="F2" s="75" t="s">
        <v>1084</v>
      </c>
      <c r="G2" s="76"/>
      <c r="H2" s="75" t="s">
        <v>2</v>
      </c>
      <c r="I2" s="75" t="s">
        <v>72</v>
      </c>
      <c r="J2" s="75" t="s">
        <v>73</v>
      </c>
      <c r="K2" s="75" t="s">
        <v>874</v>
      </c>
      <c r="L2" s="75" t="s">
        <v>1081</v>
      </c>
      <c r="M2" s="75" t="s">
        <v>1082</v>
      </c>
    </row>
    <row r="3" spans="1:13" ht="15" x14ac:dyDescent="0.2">
      <c r="A3" s="18" t="s">
        <v>74</v>
      </c>
      <c r="G3" s="18"/>
      <c r="H3" s="19" t="s">
        <v>6</v>
      </c>
      <c r="I3" s="19" t="s">
        <v>6</v>
      </c>
      <c r="J3" s="19" t="s">
        <v>6</v>
      </c>
    </row>
    <row r="4" spans="1:13" s="24" customFormat="1" ht="15" x14ac:dyDescent="0.25">
      <c r="A4" s="18" t="s">
        <v>75</v>
      </c>
      <c r="B4" s="52">
        <f>C4*1.13</f>
        <v>61045.084328323173</v>
      </c>
      <c r="C4" s="52">
        <f>D4*1.13</f>
        <v>54022.198520639984</v>
      </c>
      <c r="D4" s="52">
        <f>E4*1.13</f>
        <v>47807.255327999992</v>
      </c>
      <c r="E4" s="52">
        <f>F4*1.12</f>
        <v>42307.3056</v>
      </c>
      <c r="F4" s="52">
        <f>H4*1.05</f>
        <v>37774.379999999997</v>
      </c>
      <c r="G4" s="18"/>
      <c r="H4" s="27">
        <v>35975.599999999999</v>
      </c>
      <c r="I4" s="27">
        <v>32250.3</v>
      </c>
      <c r="J4" s="27">
        <v>29060.6</v>
      </c>
      <c r="K4" s="56">
        <v>23518</v>
      </c>
      <c r="L4" s="27">
        <v>26508.6</v>
      </c>
      <c r="M4" s="27">
        <v>24719.5</v>
      </c>
    </row>
    <row r="5" spans="1:13" x14ac:dyDescent="0.2">
      <c r="A5" s="19" t="s">
        <v>76</v>
      </c>
      <c r="B5" s="51">
        <f t="shared" ref="B5:C5" si="0">C5*1.07</f>
        <v>16916.056070918406</v>
      </c>
      <c r="C5" s="51">
        <f>D5*1.08</f>
        <v>15809.398197120006</v>
      </c>
      <c r="D5" s="51">
        <f>E5*1.08</f>
        <v>14638.331664000005</v>
      </c>
      <c r="E5" s="51">
        <f>F5*1.08</f>
        <v>13554.010800000004</v>
      </c>
      <c r="F5" s="54">
        <f>H5*1.1</f>
        <v>12550.010000000002</v>
      </c>
      <c r="G5" s="19"/>
      <c r="H5" s="22">
        <v>11409.1</v>
      </c>
      <c r="I5" s="22">
        <v>10317.4</v>
      </c>
      <c r="J5" s="22">
        <v>8738.7000000000007</v>
      </c>
      <c r="K5" s="22">
        <v>7694.9</v>
      </c>
      <c r="L5" s="22">
        <v>8526.9</v>
      </c>
      <c r="M5" s="22">
        <v>7930.7</v>
      </c>
    </row>
    <row r="6" spans="1:13" x14ac:dyDescent="0.2">
      <c r="A6" s="19" t="s">
        <v>77</v>
      </c>
      <c r="B6" s="51">
        <f>C6*1.08</f>
        <v>22233.462925766406</v>
      </c>
      <c r="C6" s="51">
        <f>D6*1.08</f>
        <v>20586.539746080005</v>
      </c>
      <c r="D6" s="51">
        <f>E6*1.08</f>
        <v>19061.610876000002</v>
      </c>
      <c r="E6" s="51">
        <f>F6*1.09</f>
        <v>17649.6397</v>
      </c>
      <c r="F6" s="55">
        <f>H6*1.1</f>
        <v>16192.33</v>
      </c>
      <c r="G6" s="19"/>
      <c r="H6" s="22">
        <v>14720.3</v>
      </c>
      <c r="I6" s="22">
        <v>13561.8</v>
      </c>
      <c r="J6" s="22">
        <v>11930.9</v>
      </c>
      <c r="K6" s="23">
        <v>10764</v>
      </c>
      <c r="L6" s="22">
        <v>10493.6</v>
      </c>
      <c r="M6" s="22">
        <v>9472.2000000000007</v>
      </c>
    </row>
    <row r="7" spans="1:13" x14ac:dyDescent="0.2">
      <c r="A7" s="19" t="s">
        <v>78</v>
      </c>
      <c r="B7" s="51">
        <f>C7*1.1</f>
        <v>908.19587100000024</v>
      </c>
      <c r="C7" s="51">
        <f>D7*1.1</f>
        <v>825.63261000000011</v>
      </c>
      <c r="D7" s="51">
        <f>E7*1.1</f>
        <v>750.57510000000002</v>
      </c>
      <c r="E7" s="51">
        <f>F7*1.1</f>
        <v>682.34100000000001</v>
      </c>
      <c r="F7" s="54">
        <f>H7*1.15</f>
        <v>620.30999999999995</v>
      </c>
      <c r="G7" s="19"/>
      <c r="H7" s="22">
        <v>539.4</v>
      </c>
      <c r="I7" s="22">
        <v>461.5</v>
      </c>
      <c r="J7" s="22">
        <v>359.5</v>
      </c>
      <c r="K7" s="22">
        <v>430.3</v>
      </c>
      <c r="L7" s="23">
        <v>371</v>
      </c>
      <c r="M7" s="22">
        <v>554.9</v>
      </c>
    </row>
    <row r="8" spans="1:13" x14ac:dyDescent="0.2">
      <c r="A8" s="19" t="s">
        <v>79</v>
      </c>
      <c r="B8" s="51">
        <f t="shared" ref="B8:D8" si="1">C8</f>
        <v>1362.6</v>
      </c>
      <c r="C8" s="51">
        <f t="shared" si="1"/>
        <v>1362.6</v>
      </c>
      <c r="D8" s="51">
        <f t="shared" si="1"/>
        <v>1362.6</v>
      </c>
      <c r="E8" s="51">
        <f>F8</f>
        <v>1362.6</v>
      </c>
      <c r="F8" s="51">
        <f>H8</f>
        <v>1362.6</v>
      </c>
      <c r="G8" s="19"/>
      <c r="H8" s="22">
        <v>1362.6</v>
      </c>
      <c r="I8" s="22">
        <v>1447.9</v>
      </c>
      <c r="J8" s="22">
        <v>1441.7</v>
      </c>
      <c r="K8" s="22">
        <v>1431.3</v>
      </c>
      <c r="L8" s="22">
        <v>1377.3</v>
      </c>
      <c r="M8" s="23">
        <v>1247</v>
      </c>
    </row>
    <row r="9" spans="1:13" x14ac:dyDescent="0.2">
      <c r="A9" s="19" t="s">
        <v>80</v>
      </c>
      <c r="B9" s="51">
        <f>C9*1.08</f>
        <v>3587.0706338918412</v>
      </c>
      <c r="C9" s="51">
        <f>D9*1.08</f>
        <v>3321.361698048001</v>
      </c>
      <c r="D9" s="51">
        <f>E9*1.08</f>
        <v>3075.3349056000006</v>
      </c>
      <c r="E9" s="51">
        <f>F9*1.08</f>
        <v>2847.5323200000003</v>
      </c>
      <c r="F9" s="51">
        <f>H9*1.08</f>
        <v>2636.6040000000003</v>
      </c>
      <c r="G9" s="19"/>
      <c r="H9" s="22">
        <v>2441.3000000000002</v>
      </c>
      <c r="I9" s="23">
        <v>2032</v>
      </c>
      <c r="J9" s="22">
        <v>1932.6</v>
      </c>
      <c r="K9" s="22">
        <v>1679.6</v>
      </c>
      <c r="L9" s="22">
        <v>1824.1</v>
      </c>
      <c r="M9" s="22">
        <v>1708.2</v>
      </c>
    </row>
    <row r="10" spans="1:13" x14ac:dyDescent="0.2">
      <c r="A10" s="19" t="s">
        <v>81</v>
      </c>
      <c r="B10" s="51">
        <f t="shared" ref="B10:D10" si="2">C10</f>
        <v>21.8</v>
      </c>
      <c r="C10" s="51">
        <f t="shared" si="2"/>
        <v>21.8</v>
      </c>
      <c r="D10" s="51">
        <f t="shared" si="2"/>
        <v>21.8</v>
      </c>
      <c r="E10" s="51">
        <f>F10</f>
        <v>21.8</v>
      </c>
      <c r="F10" s="51">
        <f>H10</f>
        <v>21.8</v>
      </c>
      <c r="G10" s="19"/>
      <c r="H10" s="22">
        <v>21.8</v>
      </c>
      <c r="I10" s="23">
        <v>46</v>
      </c>
      <c r="J10" s="22">
        <v>170.4</v>
      </c>
      <c r="K10" s="22">
        <v>278.7</v>
      </c>
      <c r="L10" s="22">
        <v>135.80000000000001</v>
      </c>
      <c r="M10" s="22">
        <v>224.4</v>
      </c>
    </row>
    <row r="11" spans="1:13" s="24" customFormat="1" ht="15" x14ac:dyDescent="0.25">
      <c r="A11" s="18" t="s">
        <v>82</v>
      </c>
      <c r="B11" s="52">
        <f t="shared" ref="B11:E11" si="3">SUM(B5:B10)</f>
        <v>45029.185501576656</v>
      </c>
      <c r="C11" s="52">
        <f t="shared" si="3"/>
        <v>41927.332251248015</v>
      </c>
      <c r="D11" s="52">
        <f t="shared" si="3"/>
        <v>38910.252545600008</v>
      </c>
      <c r="E11" s="52">
        <f t="shared" si="3"/>
        <v>36117.923820000004</v>
      </c>
      <c r="F11" s="52">
        <f>SUM(F5:F10)</f>
        <v>33383.65400000001</v>
      </c>
      <c r="G11" s="18"/>
      <c r="H11" s="25">
        <v>30494.5</v>
      </c>
      <c r="I11" s="25">
        <v>27866.6</v>
      </c>
      <c r="J11" s="25">
        <v>24573.8</v>
      </c>
      <c r="K11" s="25">
        <v>22278.799999999999</v>
      </c>
      <c r="L11" s="25">
        <v>22728.7</v>
      </c>
      <c r="M11" s="25">
        <v>21137.4</v>
      </c>
    </row>
    <row r="12" spans="1:13" x14ac:dyDescent="0.2">
      <c r="A12" s="19" t="s">
        <v>83</v>
      </c>
      <c r="B12" s="51">
        <f t="shared" ref="B12:D12" si="4">C12</f>
        <v>298.39999999999998</v>
      </c>
      <c r="C12" s="51">
        <f t="shared" si="4"/>
        <v>298.39999999999998</v>
      </c>
      <c r="D12" s="51">
        <f t="shared" si="4"/>
        <v>298.39999999999998</v>
      </c>
      <c r="E12" s="51">
        <f>F12</f>
        <v>298.39999999999998</v>
      </c>
      <c r="F12" s="51">
        <f>H12</f>
        <v>298.39999999999998</v>
      </c>
      <c r="G12" s="19"/>
      <c r="H12" s="22">
        <v>298.39999999999998</v>
      </c>
      <c r="I12" s="22">
        <v>234.1</v>
      </c>
      <c r="J12" s="22">
        <v>385.3</v>
      </c>
      <c r="K12" s="22">
        <v>322.5</v>
      </c>
      <c r="L12" s="23">
        <v>298</v>
      </c>
      <c r="M12" s="22">
        <v>301.2</v>
      </c>
    </row>
    <row r="13" spans="1:13" x14ac:dyDescent="0.2">
      <c r="A13" s="19" t="s">
        <v>84</v>
      </c>
      <c r="B13" s="51">
        <f t="shared" ref="B13:D13" si="5">C13</f>
        <v>91.3</v>
      </c>
      <c r="C13" s="51">
        <f t="shared" si="5"/>
        <v>91.3</v>
      </c>
      <c r="D13" s="51">
        <f t="shared" si="5"/>
        <v>91.3</v>
      </c>
      <c r="E13" s="51">
        <f>F13</f>
        <v>91.3</v>
      </c>
      <c r="F13" s="51">
        <f>H13</f>
        <v>91.3</v>
      </c>
      <c r="G13" s="19"/>
      <c r="H13" s="22">
        <v>91.3</v>
      </c>
      <c r="I13" s="23">
        <v>0</v>
      </c>
      <c r="J13" s="23">
        <v>0</v>
      </c>
      <c r="K13" s="22">
        <v>1561.7</v>
      </c>
      <c r="L13" s="22">
        <v>4077.9</v>
      </c>
      <c r="M13" s="22">
        <v>3883.3</v>
      </c>
    </row>
    <row r="14" spans="1:13" s="24" customFormat="1" ht="15" x14ac:dyDescent="0.25">
      <c r="A14" s="18" t="s">
        <v>85</v>
      </c>
      <c r="B14" s="52">
        <f t="shared" ref="B14:E14" si="6">B4-B11+B12+B13</f>
        <v>16405.598826746518</v>
      </c>
      <c r="C14" s="52">
        <f t="shared" si="6"/>
        <v>12484.566269391968</v>
      </c>
      <c r="D14" s="52">
        <f t="shared" si="6"/>
        <v>9286.7027823999833</v>
      </c>
      <c r="E14" s="52">
        <f t="shared" si="6"/>
        <v>6579.0817799999959</v>
      </c>
      <c r="F14" s="52">
        <f>F4-F11+F12+F13</f>
        <v>4780.4259999999877</v>
      </c>
      <c r="G14" s="18"/>
      <c r="H14" s="25">
        <v>5870.8</v>
      </c>
      <c r="I14" s="25">
        <v>4617.8</v>
      </c>
      <c r="J14" s="25">
        <v>4872.1000000000004</v>
      </c>
      <c r="K14" s="26">
        <v>0</v>
      </c>
      <c r="L14" s="26">
        <v>0</v>
      </c>
      <c r="M14" s="25">
        <v>1376.4</v>
      </c>
    </row>
    <row r="15" spans="1:13" x14ac:dyDescent="0.2">
      <c r="A15" s="19" t="s">
        <v>86</v>
      </c>
      <c r="B15" s="51">
        <f t="shared" ref="B15:D15" si="7">C15</f>
        <v>0</v>
      </c>
      <c r="C15" s="51">
        <f t="shared" si="7"/>
        <v>0</v>
      </c>
      <c r="D15" s="51">
        <f t="shared" si="7"/>
        <v>0</v>
      </c>
      <c r="E15" s="51">
        <f>F15</f>
        <v>0</v>
      </c>
      <c r="F15" s="51">
        <f>H15</f>
        <v>0</v>
      </c>
      <c r="G15" s="19"/>
      <c r="H15" s="23">
        <v>0</v>
      </c>
      <c r="I15" s="23">
        <v>0</v>
      </c>
      <c r="J15" s="22">
        <v>864.5</v>
      </c>
      <c r="K15" s="23">
        <v>0</v>
      </c>
      <c r="L15" s="22">
        <v>622.79999999999995</v>
      </c>
      <c r="M15" s="22">
        <v>499.2</v>
      </c>
    </row>
    <row r="16" spans="1:13" x14ac:dyDescent="0.2">
      <c r="A16" s="19" t="s">
        <v>87</v>
      </c>
      <c r="B16" s="51">
        <f t="shared" ref="B16:D18" si="8">C16</f>
        <v>81.2</v>
      </c>
      <c r="C16" s="51">
        <f t="shared" si="8"/>
        <v>81.2</v>
      </c>
      <c r="D16" s="51">
        <f t="shared" si="8"/>
        <v>81.2</v>
      </c>
      <c r="E16" s="51">
        <f>F16</f>
        <v>81.2</v>
      </c>
      <c r="F16" s="51">
        <f>H16</f>
        <v>81.2</v>
      </c>
      <c r="G16" s="19"/>
      <c r="H16" s="22">
        <v>81.2</v>
      </c>
      <c r="I16" s="23">
        <v>97</v>
      </c>
      <c r="J16" s="22">
        <v>90.1</v>
      </c>
      <c r="K16" s="22">
        <v>39.700000000000003</v>
      </c>
      <c r="L16" s="22">
        <v>96.5</v>
      </c>
      <c r="M16" s="22">
        <v>191.4</v>
      </c>
    </row>
    <row r="17" spans="1:13" x14ac:dyDescent="0.2">
      <c r="A17" s="19" t="s">
        <v>88</v>
      </c>
      <c r="B17" s="51">
        <f t="shared" si="8"/>
        <v>-550.1</v>
      </c>
      <c r="C17" s="51">
        <f t="shared" si="8"/>
        <v>-550.1</v>
      </c>
      <c r="D17" s="51">
        <f t="shared" si="8"/>
        <v>-550.1</v>
      </c>
      <c r="E17" s="51">
        <f>F17</f>
        <v>-550.1</v>
      </c>
      <c r="F17" s="51">
        <f>H17</f>
        <v>-550.1</v>
      </c>
      <c r="G17" s="19"/>
      <c r="H17" s="22">
        <v>-550.1</v>
      </c>
      <c r="I17" s="22">
        <v>-482.9</v>
      </c>
      <c r="J17" s="22">
        <v>-469.8</v>
      </c>
      <c r="K17" s="23">
        <v>-437</v>
      </c>
      <c r="L17" s="23">
        <v>-331</v>
      </c>
      <c r="M17" s="22">
        <v>-170.3</v>
      </c>
    </row>
    <row r="18" spans="1:13" s="24" customFormat="1" ht="15" x14ac:dyDescent="0.25">
      <c r="A18" s="18" t="s">
        <v>89</v>
      </c>
      <c r="B18" s="52">
        <f t="shared" ref="B18:E18" si="9">SUM(B14:B17)</f>
        <v>15936.698826746519</v>
      </c>
      <c r="C18" s="52">
        <f t="shared" si="9"/>
        <v>12015.666269391968</v>
      </c>
      <c r="D18" s="52">
        <f t="shared" si="9"/>
        <v>8817.8027823999837</v>
      </c>
      <c r="E18" s="52">
        <f t="shared" si="9"/>
        <v>6110.1817799999953</v>
      </c>
      <c r="F18" s="52">
        <f>SUM(F14:F17)</f>
        <v>4311.5259999999871</v>
      </c>
      <c r="G18" s="18"/>
      <c r="H18" s="25">
        <v>5401.9</v>
      </c>
      <c r="I18" s="25">
        <v>4231.8999999999996</v>
      </c>
      <c r="J18" s="25">
        <v>5356.9</v>
      </c>
      <c r="K18" s="25">
        <v>1164.4000000000001</v>
      </c>
      <c r="L18" s="25">
        <v>4466.2</v>
      </c>
      <c r="M18" s="26">
        <v>5780</v>
      </c>
    </row>
    <row r="19" spans="1:13" x14ac:dyDescent="0.2">
      <c r="A19" s="19" t="s">
        <v>90</v>
      </c>
      <c r="B19" s="51">
        <f t="shared" ref="B19:E19" si="10">B18*0.25</f>
        <v>3984.1747066866296</v>
      </c>
      <c r="C19" s="51">
        <f t="shared" si="10"/>
        <v>3003.916567347992</v>
      </c>
      <c r="D19" s="51">
        <f t="shared" si="10"/>
        <v>2204.4506955999959</v>
      </c>
      <c r="E19" s="51">
        <f t="shared" si="10"/>
        <v>1527.5454449999988</v>
      </c>
      <c r="F19" s="51">
        <f>F18*0.25</f>
        <v>1077.8814999999968</v>
      </c>
      <c r="G19" s="19"/>
      <c r="H19" s="22">
        <v>1277.2</v>
      </c>
      <c r="I19" s="22">
        <v>948.5</v>
      </c>
      <c r="J19" s="22">
        <v>1156.5999999999999</v>
      </c>
      <c r="K19" s="22">
        <v>239.7</v>
      </c>
      <c r="L19" s="22">
        <v>871.6</v>
      </c>
      <c r="M19" s="23">
        <v>1262</v>
      </c>
    </row>
    <row r="20" spans="1:13" s="24" customFormat="1" ht="15" x14ac:dyDescent="0.25">
      <c r="A20" s="18" t="s">
        <v>91</v>
      </c>
      <c r="B20" s="52">
        <f t="shared" ref="B20:E20" si="11">B18-B19</f>
        <v>11952.524120059888</v>
      </c>
      <c r="C20" s="52">
        <f t="shared" si="11"/>
        <v>9011.7497020439769</v>
      </c>
      <c r="D20" s="52">
        <f t="shared" si="11"/>
        <v>6613.3520867999878</v>
      </c>
      <c r="E20" s="52">
        <f t="shared" si="11"/>
        <v>4582.6363349999965</v>
      </c>
      <c r="F20" s="52">
        <f>F18-F19</f>
        <v>3233.6444999999903</v>
      </c>
      <c r="G20" s="18"/>
      <c r="H20" s="25">
        <v>4124.7</v>
      </c>
      <c r="I20" s="25">
        <v>3283.4</v>
      </c>
      <c r="J20" s="25">
        <v>4200.3</v>
      </c>
      <c r="K20" s="25">
        <v>924.7</v>
      </c>
      <c r="L20" s="25">
        <v>3594.6</v>
      </c>
      <c r="M20" s="26">
        <v>4518</v>
      </c>
    </row>
    <row r="21" spans="1:13" x14ac:dyDescent="0.2">
      <c r="A21" s="19" t="s">
        <v>92</v>
      </c>
      <c r="B21" s="51">
        <f t="shared" ref="B21:D21" si="12">C21</f>
        <v>0.2</v>
      </c>
      <c r="C21" s="51">
        <f t="shared" si="12"/>
        <v>0.2</v>
      </c>
      <c r="D21" s="51">
        <f t="shared" si="12"/>
        <v>0.2</v>
      </c>
      <c r="E21" s="51">
        <f>F21</f>
        <v>0.2</v>
      </c>
      <c r="F21" s="51">
        <f>H21</f>
        <v>0.2</v>
      </c>
      <c r="G21" s="19"/>
      <c r="H21" s="22">
        <v>0.2</v>
      </c>
      <c r="I21" s="22">
        <v>1.8</v>
      </c>
      <c r="J21" s="23">
        <v>1</v>
      </c>
      <c r="K21" s="22">
        <v>-3.6</v>
      </c>
      <c r="L21" s="22">
        <v>-4.5999999999999996</v>
      </c>
      <c r="M21" s="22">
        <v>-0.3</v>
      </c>
    </row>
    <row r="22" spans="1:13" s="24" customFormat="1" ht="15" x14ac:dyDescent="0.25">
      <c r="A22" s="18" t="s">
        <v>93</v>
      </c>
      <c r="B22" s="52">
        <f t="shared" ref="B22:E22" si="13">SUM(B20:B21)</f>
        <v>11952.724120059889</v>
      </c>
      <c r="C22" s="52">
        <f t="shared" si="13"/>
        <v>9011.9497020439776</v>
      </c>
      <c r="D22" s="52">
        <f t="shared" si="13"/>
        <v>6613.5520867999876</v>
      </c>
      <c r="E22" s="52">
        <f t="shared" si="13"/>
        <v>4582.8363349999963</v>
      </c>
      <c r="F22" s="52">
        <f>SUM(F20:F21)</f>
        <v>3233.8444999999901</v>
      </c>
      <c r="G22" s="18"/>
      <c r="H22" s="27">
        <v>4124.5</v>
      </c>
      <c r="I22" s="27">
        <v>3281.6</v>
      </c>
      <c r="J22" s="27">
        <v>4199.3</v>
      </c>
      <c r="K22" s="27">
        <v>928.3</v>
      </c>
      <c r="L22" s="27">
        <v>3599.2</v>
      </c>
      <c r="M22" s="27">
        <v>4518.3</v>
      </c>
    </row>
    <row r="23" spans="1:13" x14ac:dyDescent="0.2">
      <c r="A23" s="19" t="s">
        <v>94</v>
      </c>
      <c r="B23" s="53">
        <f t="shared" ref="B23:E23" si="14">B22/B26</f>
        <v>10.422675375008623</v>
      </c>
      <c r="C23" s="53">
        <f t="shared" si="14"/>
        <v>7.8583447000732285</v>
      </c>
      <c r="D23" s="53">
        <f t="shared" si="14"/>
        <v>5.7669620568538438</v>
      </c>
      <c r="E23" s="53">
        <f t="shared" si="14"/>
        <v>3.9961949206487586</v>
      </c>
      <c r="F23" s="53">
        <f>F22/F26</f>
        <v>2.8198853331007938</v>
      </c>
      <c r="G23" s="19"/>
      <c r="H23" s="28">
        <v>3.6</v>
      </c>
      <c r="I23" s="28">
        <v>2.85</v>
      </c>
      <c r="J23" s="28">
        <v>3.57</v>
      </c>
      <c r="K23" s="28">
        <v>0.79</v>
      </c>
      <c r="L23" s="28">
        <v>2.95</v>
      </c>
      <c r="M23" s="28">
        <v>3.27</v>
      </c>
    </row>
    <row r="24" spans="1:13" x14ac:dyDescent="0.2">
      <c r="A24" s="19" t="s">
        <v>95</v>
      </c>
      <c r="B24" s="53">
        <f t="shared" ref="B24:E24" si="15">B22/B27</f>
        <v>10.381937045131494</v>
      </c>
      <c r="C24" s="53">
        <f t="shared" si="15"/>
        <v>7.8276293772639436</v>
      </c>
      <c r="D24" s="53">
        <f t="shared" si="15"/>
        <v>5.7444211645965328</v>
      </c>
      <c r="E24" s="53">
        <f t="shared" si="15"/>
        <v>3.9805752931468743</v>
      </c>
      <c r="F24" s="53">
        <f>F22/F27</f>
        <v>2.8088634586988537</v>
      </c>
      <c r="G24" s="19"/>
      <c r="H24" s="28">
        <v>3.58</v>
      </c>
      <c r="I24" s="28">
        <v>2.83</v>
      </c>
      <c r="J24" s="28">
        <v>3.54</v>
      </c>
      <c r="K24" s="28">
        <v>0.79</v>
      </c>
      <c r="L24" s="28">
        <v>2.92</v>
      </c>
      <c r="M24" s="28">
        <v>3.24</v>
      </c>
    </row>
    <row r="25" spans="1:13" ht="15" x14ac:dyDescent="0.2">
      <c r="A25" s="18" t="s">
        <v>96</v>
      </c>
      <c r="B25" s="51"/>
      <c r="C25" s="51"/>
      <c r="D25" s="51"/>
      <c r="E25" s="51"/>
      <c r="F25" s="51"/>
      <c r="G25" s="18"/>
      <c r="H25" s="19" t="s">
        <v>6</v>
      </c>
      <c r="I25" s="19" t="s">
        <v>6</v>
      </c>
      <c r="J25" s="19" t="s">
        <v>6</v>
      </c>
    </row>
    <row r="26" spans="1:13" x14ac:dyDescent="0.2">
      <c r="A26" s="19" t="s">
        <v>97</v>
      </c>
      <c r="B26" s="51">
        <f t="shared" ref="B26:D26" si="16">C26</f>
        <v>1146.8</v>
      </c>
      <c r="C26" s="51">
        <f t="shared" si="16"/>
        <v>1146.8</v>
      </c>
      <c r="D26" s="51">
        <f t="shared" si="16"/>
        <v>1146.8</v>
      </c>
      <c r="E26" s="51">
        <f>F26</f>
        <v>1146.8</v>
      </c>
      <c r="F26" s="51">
        <f>H26</f>
        <v>1146.8</v>
      </c>
      <c r="G26" s="19"/>
      <c r="H26" s="22">
        <v>1146.8</v>
      </c>
      <c r="I26" s="22">
        <v>1153.3</v>
      </c>
      <c r="J26" s="22">
        <v>1177.5999999999999</v>
      </c>
      <c r="K26" s="22">
        <v>1172.8</v>
      </c>
      <c r="L26" s="22">
        <v>1221.2</v>
      </c>
      <c r="M26" s="22">
        <v>1382.7</v>
      </c>
    </row>
    <row r="27" spans="1:13" x14ac:dyDescent="0.2">
      <c r="A27" s="19" t="s">
        <v>98</v>
      </c>
      <c r="B27" s="51">
        <f t="shared" ref="B27:D27" si="17">C27</f>
        <v>1151.3</v>
      </c>
      <c r="C27" s="51">
        <f t="shared" si="17"/>
        <v>1151.3</v>
      </c>
      <c r="D27" s="51">
        <f t="shared" si="17"/>
        <v>1151.3</v>
      </c>
      <c r="E27" s="51">
        <f>F27</f>
        <v>1151.3</v>
      </c>
      <c r="F27" s="51">
        <f>H27</f>
        <v>1151.3</v>
      </c>
      <c r="G27" s="19"/>
      <c r="H27" s="22">
        <v>1151.3</v>
      </c>
      <c r="I27" s="22">
        <v>1158.5</v>
      </c>
      <c r="J27" s="22">
        <v>1185.5</v>
      </c>
      <c r="K27" s="22">
        <v>1181.8</v>
      </c>
      <c r="L27" s="22">
        <v>1233.2</v>
      </c>
      <c r="M27" s="22">
        <v>1394.6</v>
      </c>
    </row>
    <row r="28" spans="1:13" x14ac:dyDescent="0.2">
      <c r="A28" s="19" t="s">
        <v>99</v>
      </c>
      <c r="B28" s="51"/>
      <c r="C28" s="51"/>
      <c r="D28" s="51"/>
      <c r="E28" s="51"/>
      <c r="F28" s="51"/>
      <c r="G28" s="19"/>
      <c r="H28" s="19" t="s">
        <v>6</v>
      </c>
      <c r="I28" s="19" t="s">
        <v>6</v>
      </c>
      <c r="J28" s="19" t="s">
        <v>6</v>
      </c>
    </row>
    <row r="29" spans="1:13" ht="15" x14ac:dyDescent="0.2">
      <c r="A29" s="18" t="s">
        <v>74</v>
      </c>
      <c r="B29" s="51"/>
      <c r="C29" s="51"/>
      <c r="D29" s="51"/>
      <c r="E29" s="51"/>
      <c r="F29" s="51"/>
      <c r="G29" s="18"/>
      <c r="H29" s="19" t="s">
        <v>6</v>
      </c>
      <c r="I29" s="19" t="s">
        <v>6</v>
      </c>
      <c r="J29" s="19" t="s">
        <v>6</v>
      </c>
    </row>
    <row r="30" spans="1:13" x14ac:dyDescent="0.2">
      <c r="A30" s="19" t="s">
        <v>75</v>
      </c>
      <c r="B30" s="57"/>
      <c r="C30" s="57"/>
      <c r="D30" s="57"/>
      <c r="E30" s="57"/>
      <c r="F30" s="57"/>
      <c r="G30" s="19"/>
      <c r="H30" s="20">
        <v>29462.3</v>
      </c>
      <c r="I30" s="20">
        <v>26576.1</v>
      </c>
      <c r="J30" s="21">
        <v>24607</v>
      </c>
      <c r="K30" s="20">
        <v>2026.3</v>
      </c>
      <c r="L30" s="20">
        <v>2089.1999999999998</v>
      </c>
      <c r="M30" s="21">
        <v>2377</v>
      </c>
    </row>
    <row r="31" spans="1:13" x14ac:dyDescent="0.2">
      <c r="A31" s="19" t="s">
        <v>100</v>
      </c>
      <c r="B31" s="51"/>
      <c r="C31" s="51"/>
      <c r="D31" s="51"/>
      <c r="E31" s="51"/>
      <c r="F31" s="51"/>
      <c r="G31" s="19"/>
      <c r="H31" s="19" t="s">
        <v>6</v>
      </c>
      <c r="I31" s="19" t="s">
        <v>6</v>
      </c>
      <c r="J31" s="19" t="s">
        <v>6</v>
      </c>
    </row>
    <row r="32" spans="1:13" ht="15" x14ac:dyDescent="0.2">
      <c r="A32" s="18" t="s">
        <v>74</v>
      </c>
      <c r="B32" s="51"/>
      <c r="C32" s="51"/>
      <c r="D32" s="51"/>
      <c r="E32" s="51"/>
      <c r="F32" s="51"/>
      <c r="G32" s="18"/>
      <c r="H32" s="19" t="s">
        <v>6</v>
      </c>
      <c r="I32" s="19" t="s">
        <v>6</v>
      </c>
      <c r="J32" s="19" t="s">
        <v>6</v>
      </c>
    </row>
    <row r="33" spans="1:14" x14ac:dyDescent="0.2">
      <c r="A33" s="19" t="s">
        <v>75</v>
      </c>
      <c r="B33" s="57"/>
      <c r="C33" s="57"/>
      <c r="D33" s="57"/>
      <c r="E33" s="57"/>
      <c r="F33" s="57"/>
      <c r="G33" s="19"/>
      <c r="H33" s="22">
        <v>4512.7</v>
      </c>
      <c r="I33" s="22">
        <v>3655.5</v>
      </c>
      <c r="J33" s="22">
        <v>2683.6</v>
      </c>
      <c r="K33" s="22">
        <v>19164.599999999999</v>
      </c>
      <c r="L33" s="22">
        <v>21544.400000000001</v>
      </c>
      <c r="M33" s="22">
        <v>19690.3</v>
      </c>
    </row>
    <row r="34" spans="1:14" x14ac:dyDescent="0.2">
      <c r="A34" s="19" t="s">
        <v>101</v>
      </c>
      <c r="B34" s="51"/>
      <c r="C34" s="51"/>
      <c r="D34" s="51"/>
      <c r="E34" s="51"/>
      <c r="F34" s="51"/>
      <c r="G34" s="19"/>
      <c r="H34" s="19" t="s">
        <v>6</v>
      </c>
      <c r="I34" s="19" t="s">
        <v>6</v>
      </c>
      <c r="J34" s="19" t="s">
        <v>6</v>
      </c>
    </row>
    <row r="35" spans="1:14" ht="15" x14ac:dyDescent="0.2">
      <c r="A35" s="18" t="s">
        <v>74</v>
      </c>
      <c r="B35" s="51"/>
      <c r="C35" s="51"/>
      <c r="D35" s="51"/>
      <c r="E35" s="51"/>
      <c r="F35" s="51"/>
      <c r="G35" s="18"/>
      <c r="H35" s="19" t="s">
        <v>6</v>
      </c>
      <c r="I35" s="19" t="s">
        <v>6</v>
      </c>
      <c r="J35" s="19" t="s">
        <v>6</v>
      </c>
    </row>
    <row r="36" spans="1:14" x14ac:dyDescent="0.2">
      <c r="A36" s="19" t="s">
        <v>75</v>
      </c>
      <c r="B36" s="57"/>
      <c r="C36" s="57"/>
      <c r="D36" s="57"/>
      <c r="E36" s="57"/>
      <c r="F36" s="57"/>
      <c r="G36" s="19"/>
      <c r="H36" s="20">
        <v>2000.6</v>
      </c>
      <c r="I36" s="20">
        <v>2018.7</v>
      </c>
      <c r="J36" s="21">
        <v>1770</v>
      </c>
      <c r="K36" s="20">
        <v>2327.1</v>
      </c>
      <c r="L36" s="21">
        <v>2875</v>
      </c>
      <c r="M36" s="20">
        <v>2652.2</v>
      </c>
    </row>
    <row r="38" spans="1:14" ht="15.75" thickBot="1" x14ac:dyDescent="0.3">
      <c r="G38" s="24" t="s">
        <v>1095</v>
      </c>
      <c r="N38" s="24" t="s">
        <v>1095</v>
      </c>
    </row>
    <row r="39" spans="1:14" x14ac:dyDescent="0.2">
      <c r="A39" s="29" t="s">
        <v>1090</v>
      </c>
      <c r="B39" s="31">
        <f t="shared" ref="B39:D39" si="18">(B4-C4)/C4</f>
        <v>0.12999999999999984</v>
      </c>
      <c r="C39" s="31">
        <f t="shared" si="18"/>
        <v>0.12999999999999987</v>
      </c>
      <c r="D39" s="31">
        <f t="shared" si="18"/>
        <v>0.12999999999999981</v>
      </c>
      <c r="E39" s="31">
        <f>(E4-F4)/F4</f>
        <v>0.12000000000000006</v>
      </c>
      <c r="F39" s="31">
        <f>(F4-H4)/H4</f>
        <v>4.9999999999999968E-2</v>
      </c>
      <c r="G39" s="72">
        <f>AVERAGE(B39:F39)</f>
        <v>0.11199999999999991</v>
      </c>
      <c r="H39" s="31">
        <f t="shared" ref="H39:K39" si="19">(H4-I4)/I4</f>
        <v>0.11551210376337583</v>
      </c>
      <c r="I39" s="31">
        <f t="shared" si="19"/>
        <v>0.10976029400631786</v>
      </c>
      <c r="J39" s="31">
        <f t="shared" si="19"/>
        <v>0.23567480227910531</v>
      </c>
      <c r="K39" s="31">
        <f t="shared" si="19"/>
        <v>-0.1128162181329832</v>
      </c>
      <c r="L39" s="31">
        <f>(L4-M4)/M4</f>
        <v>7.237605938631439E-2</v>
      </c>
      <c r="M39" s="32"/>
      <c r="N39" s="33">
        <f>AVERAGE(H39:L39)</f>
        <v>8.410140826042603E-2</v>
      </c>
    </row>
    <row r="40" spans="1:14" x14ac:dyDescent="0.2">
      <c r="A40" s="34" t="s">
        <v>1091</v>
      </c>
      <c r="B40" s="35">
        <f t="shared" ref="B40:D40" si="20">(B11-C11)/C11</f>
        <v>7.3981650722275805E-2</v>
      </c>
      <c r="C40" s="35">
        <f t="shared" si="20"/>
        <v>7.7539453184278573E-2</v>
      </c>
      <c r="D40" s="35">
        <f t="shared" si="20"/>
        <v>7.7311440699528111E-2</v>
      </c>
      <c r="E40" s="35">
        <f>(E11-F11)/F11</f>
        <v>8.1904450004184476E-2</v>
      </c>
      <c r="F40" s="35">
        <f>(F11-H11)/H11</f>
        <v>9.4743445539359872E-2</v>
      </c>
      <c r="G40" s="73">
        <f t="shared" ref="G40:G43" si="21">AVERAGE(B40:F40)</f>
        <v>8.1096088029925364E-2</v>
      </c>
      <c r="H40" s="35">
        <f t="shared" ref="H40:K40" si="22">(H11-I11)/I11</f>
        <v>9.4302857183868924E-2</v>
      </c>
      <c r="I40" s="35">
        <f t="shared" si="22"/>
        <v>0.13399637011776769</v>
      </c>
      <c r="J40" s="35">
        <f t="shared" si="22"/>
        <v>0.10301272959046269</v>
      </c>
      <c r="K40" s="35">
        <f t="shared" si="22"/>
        <v>-1.979435691438584E-2</v>
      </c>
      <c r="L40" s="35">
        <f>(L11-M11)/M11</f>
        <v>7.5283620502048468E-2</v>
      </c>
      <c r="M40" s="36"/>
      <c r="N40" s="37">
        <f t="shared" ref="N40:N43" si="23">AVERAGE(H40:L40)</f>
        <v>7.736024409595238E-2</v>
      </c>
    </row>
    <row r="41" spans="1:14" x14ac:dyDescent="0.2">
      <c r="A41" s="34" t="s">
        <v>1092</v>
      </c>
      <c r="B41" s="35">
        <f t="shared" ref="B41:D41" si="24">(B14-C14)/C14</f>
        <v>0.31407038680772009</v>
      </c>
      <c r="C41" s="35">
        <f t="shared" si="24"/>
        <v>0.34434864148473948</v>
      </c>
      <c r="D41" s="35">
        <f t="shared" si="24"/>
        <v>0.4115499841681538</v>
      </c>
      <c r="E41" s="35">
        <f>(E14-F14)/F14</f>
        <v>0.37625428779778475</v>
      </c>
      <c r="F41" s="35">
        <f>(F14-H14)/H14</f>
        <v>-0.18572835048034553</v>
      </c>
      <c r="G41" s="73">
        <f t="shared" si="21"/>
        <v>0.25209898995561053</v>
      </c>
      <c r="H41" s="35">
        <f t="shared" ref="H41:K41" si="25">IFERROR((H14-I14)/I14,0)</f>
        <v>0.27134133136991639</v>
      </c>
      <c r="I41" s="35">
        <f t="shared" si="25"/>
        <v>-5.2195151987849214E-2</v>
      </c>
      <c r="J41" s="35">
        <f t="shared" si="25"/>
        <v>0</v>
      </c>
      <c r="K41" s="35">
        <f t="shared" si="25"/>
        <v>0</v>
      </c>
      <c r="L41" s="35">
        <f>IFERROR((L14-M14)/M14,0)</f>
        <v>-1</v>
      </c>
      <c r="M41" s="36"/>
      <c r="N41" s="37">
        <f t="shared" si="23"/>
        <v>-0.15617076412358658</v>
      </c>
    </row>
    <row r="42" spans="1:14" x14ac:dyDescent="0.2">
      <c r="A42" s="34" t="s">
        <v>1093</v>
      </c>
      <c r="B42" s="35">
        <f t="shared" ref="B42:D42" si="26">(B18-C18)/C18</f>
        <v>0.32632668629810135</v>
      </c>
      <c r="C42" s="35">
        <f t="shared" si="26"/>
        <v>0.36265990132766457</v>
      </c>
      <c r="D42" s="35">
        <f t="shared" si="26"/>
        <v>0.44313264316663104</v>
      </c>
      <c r="E42" s="35">
        <f>(E18-F18)/F18</f>
        <v>0.41717382198321745</v>
      </c>
      <c r="F42" s="35">
        <f>(F18-H18)/H18</f>
        <v>-0.20185008978322674</v>
      </c>
      <c r="G42" s="73">
        <f t="shared" si="21"/>
        <v>0.26948859259847757</v>
      </c>
      <c r="H42" s="35">
        <f t="shared" ref="H42:K42" si="27">IFERROR((H18-I18)/I18,0)</f>
        <v>0.27647156123726935</v>
      </c>
      <c r="I42" s="35">
        <f t="shared" si="27"/>
        <v>-0.21000952043159291</v>
      </c>
      <c r="J42" s="35">
        <f t="shared" si="27"/>
        <v>3.6005668155273098</v>
      </c>
      <c r="K42" s="35">
        <f t="shared" si="27"/>
        <v>-0.73928619407997842</v>
      </c>
      <c r="L42" s="35">
        <f>IFERROR((L18-M18)/M18,0)</f>
        <v>-0.22730103806228377</v>
      </c>
      <c r="M42" s="36"/>
      <c r="N42" s="37">
        <f t="shared" si="23"/>
        <v>0.54008832483814495</v>
      </c>
    </row>
    <row r="43" spans="1:14" ht="15" thickBot="1" x14ac:dyDescent="0.25">
      <c r="A43" s="38" t="s">
        <v>1094</v>
      </c>
      <c r="B43" s="39">
        <f t="shared" ref="B43:D43" si="28">(B22-C22)/C22</f>
        <v>0.32631944420960562</v>
      </c>
      <c r="C43" s="39">
        <f t="shared" si="28"/>
        <v>0.36264893415309457</v>
      </c>
      <c r="D43" s="39">
        <f t="shared" si="28"/>
        <v>0.44311330437245322</v>
      </c>
      <c r="E43" s="39">
        <f>(E22-F22)/F22</f>
        <v>0.41714802149578012</v>
      </c>
      <c r="F43" s="39">
        <f>(F22-H22)/H22</f>
        <v>-0.21594265971633164</v>
      </c>
      <c r="G43" s="74">
        <f t="shared" si="21"/>
        <v>0.26665740890292039</v>
      </c>
      <c r="H43" s="39">
        <f t="shared" ref="H43:K43" si="29">IFERROR((H22-I22)/I22,0)</f>
        <v>0.25685641150658217</v>
      </c>
      <c r="I43" s="39">
        <f t="shared" si="29"/>
        <v>-0.2185364227371229</v>
      </c>
      <c r="J43" s="39">
        <f t="shared" si="29"/>
        <v>3.523645373262954</v>
      </c>
      <c r="K43" s="39">
        <f t="shared" si="29"/>
        <v>-0.74208157368304062</v>
      </c>
      <c r="L43" s="39">
        <f>IFERROR((L22-M22)/M22,0)</f>
        <v>-0.20341721443905902</v>
      </c>
      <c r="M43" s="40"/>
      <c r="N43" s="41">
        <f t="shared" si="23"/>
        <v>0.52329331478206265</v>
      </c>
    </row>
    <row r="45" spans="1:14" ht="15" thickBot="1" x14ac:dyDescent="0.25"/>
    <row r="46" spans="1:14" ht="15" x14ac:dyDescent="0.25">
      <c r="B46" s="29" t="s">
        <v>37</v>
      </c>
      <c r="C46" s="30"/>
      <c r="D46" s="58">
        <f>B22*(1+0.055)/(0.1-0.055)</f>
        <v>280224.97659251513</v>
      </c>
      <c r="E46" s="17" t="e" vm="1">
        <v>#VALUE!</v>
      </c>
      <c r="F46" s="71" cm="1">
        <f t="array" ref="F46">_FV(E46,"Price")</f>
        <v>85.194999999999993</v>
      </c>
    </row>
    <row r="47" spans="1:14" x14ac:dyDescent="0.2">
      <c r="B47" s="34" t="s">
        <v>1096</v>
      </c>
      <c r="C47" s="65"/>
      <c r="D47" s="66">
        <f>SUM(D46,B20)</f>
        <v>292177.50071257504</v>
      </c>
    </row>
    <row r="48" spans="1:14" x14ac:dyDescent="0.2">
      <c r="B48" s="34"/>
      <c r="C48" s="65"/>
      <c r="D48" s="67"/>
    </row>
    <row r="49" spans="2:4" ht="15" x14ac:dyDescent="0.25">
      <c r="B49" s="59" t="s">
        <v>1097</v>
      </c>
      <c r="C49" s="68"/>
      <c r="D49" s="60">
        <f>NPV(0.1,B20:F20,D47)</f>
        <v>193346.79055071538</v>
      </c>
    </row>
    <row r="50" spans="2:4" ht="15" x14ac:dyDescent="0.25">
      <c r="B50" s="59" t="s">
        <v>1098</v>
      </c>
      <c r="C50" s="68"/>
      <c r="D50" s="69">
        <f>'Consolidated Balance Sheets'!B3+'Consolidated Balance Sheets'!B4+'Consolidated Balance Sheets'!B5</f>
        <v>5137.1000000000004</v>
      </c>
    </row>
    <row r="51" spans="2:4" ht="15" x14ac:dyDescent="0.25">
      <c r="B51" s="59" t="s">
        <v>1099</v>
      </c>
      <c r="C51" s="68"/>
      <c r="D51" s="69">
        <f>'Consolidated Balance Sheets'!B24+'Consolidated Balance Sheets'!B25+'Consolidated Balance Sheets'!B27</f>
        <v>15399.7</v>
      </c>
    </row>
    <row r="52" spans="2:4" ht="15" x14ac:dyDescent="0.25">
      <c r="B52" s="59" t="s">
        <v>1100</v>
      </c>
      <c r="C52" s="68"/>
      <c r="D52" s="60">
        <f>D49+D50-D51</f>
        <v>183084.19055071537</v>
      </c>
    </row>
    <row r="53" spans="2:4" ht="15" x14ac:dyDescent="0.25">
      <c r="B53" s="59" t="s">
        <v>1101</v>
      </c>
      <c r="C53" s="68"/>
      <c r="D53" s="70">
        <f>H26</f>
        <v>1146.8</v>
      </c>
    </row>
    <row r="54" spans="2:4" ht="15" x14ac:dyDescent="0.25">
      <c r="B54" s="61" t="s">
        <v>1102</v>
      </c>
      <c r="C54" s="68"/>
      <c r="D54" s="60">
        <f>D52/D53</f>
        <v>159.64788154056103</v>
      </c>
    </row>
    <row r="55" spans="2:4" ht="15.75" thickBot="1" x14ac:dyDescent="0.3">
      <c r="B55" s="62" t="s">
        <v>1103</v>
      </c>
      <c r="C55" s="63"/>
      <c r="D55" s="64">
        <f>D54/F46-1</f>
        <v>0.87391139785857197</v>
      </c>
    </row>
  </sheetData>
  <mergeCells count="3">
    <mergeCell ref="A1:A2"/>
    <mergeCell ref="H1:M1"/>
    <mergeCell ref="B1:F1"/>
  </mergeCells>
  <conditionalFormatting sqref="D55">
    <cfRule type="cellIs" dxfId="1" priority="1" operator="lessThan">
      <formula>0</formula>
    </cfRule>
    <cfRule type="cellIs" dxfId="0" priority="2" operator="greaterThan">
      <formula>0</formula>
    </cfRule>
  </conditionalFormatting>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7C80"/>
  </sheetPr>
  <dimension ref="A1:H36"/>
  <sheetViews>
    <sheetView workbookViewId="0">
      <pane xSplit="1" ySplit="1" topLeftCell="B2" activePane="bottomRight" state="frozen"/>
      <selection pane="topRight" activeCell="B1" sqref="B1"/>
      <selection pane="bottomLeft" activeCell="A2" sqref="A2"/>
      <selection pane="bottomRight" activeCell="C37" sqref="C37"/>
    </sheetView>
  </sheetViews>
  <sheetFormatPr defaultRowHeight="15" x14ac:dyDescent="0.25"/>
  <cols>
    <col min="1" max="1" width="80" customWidth="1"/>
    <col min="2" max="2" width="16" customWidth="1"/>
    <col min="3" max="4" width="14" customWidth="1"/>
    <col min="5" max="5" width="16" customWidth="1"/>
    <col min="6" max="7" width="14" customWidth="1"/>
    <col min="8" max="8" width="2.85546875" customWidth="1"/>
  </cols>
  <sheetData>
    <row r="1" spans="1:8" ht="15" customHeight="1" x14ac:dyDescent="0.25">
      <c r="A1" s="42" t="s">
        <v>102</v>
      </c>
      <c r="B1" s="48" t="s">
        <v>1083</v>
      </c>
      <c r="C1" s="48"/>
      <c r="D1" s="48"/>
      <c r="E1" s="48"/>
      <c r="F1" s="48"/>
      <c r="G1" s="48"/>
      <c r="H1" s="2"/>
    </row>
    <row r="2" spans="1:8" ht="22.5" customHeight="1" x14ac:dyDescent="0.25">
      <c r="A2" s="43"/>
      <c r="B2" s="2" t="s">
        <v>2</v>
      </c>
      <c r="C2" s="2" t="s">
        <v>72</v>
      </c>
      <c r="D2" s="2" t="s">
        <v>73</v>
      </c>
      <c r="E2" s="2" t="s">
        <v>874</v>
      </c>
      <c r="F2" s="2" t="s">
        <v>1081</v>
      </c>
      <c r="G2" s="2" t="s">
        <v>1082</v>
      </c>
      <c r="H2" s="2"/>
    </row>
    <row r="3" spans="1:8" x14ac:dyDescent="0.25">
      <c r="A3" s="4" t="s">
        <v>91</v>
      </c>
      <c r="B3" s="5">
        <v>4124.7</v>
      </c>
      <c r="C3" s="5">
        <v>3283.4</v>
      </c>
      <c r="D3" s="5">
        <v>4200.3</v>
      </c>
      <c r="E3" s="5">
        <v>924.7</v>
      </c>
      <c r="F3" s="5">
        <v>3594.6</v>
      </c>
      <c r="G3" s="5">
        <v>4518</v>
      </c>
      <c r="H3" s="5"/>
    </row>
    <row r="4" spans="1:8" x14ac:dyDescent="0.25">
      <c r="A4" s="3" t="s">
        <v>103</v>
      </c>
      <c r="B4" s="4" t="s">
        <v>6</v>
      </c>
      <c r="C4" s="4" t="s">
        <v>6</v>
      </c>
      <c r="D4" s="4" t="s">
        <v>6</v>
      </c>
      <c r="E4" s="4"/>
      <c r="F4" s="4"/>
      <c r="G4" s="4"/>
      <c r="H4" s="4"/>
    </row>
    <row r="5" spans="1:8" x14ac:dyDescent="0.25">
      <c r="A5" s="4" t="s">
        <v>104</v>
      </c>
      <c r="B5" s="7">
        <v>-315</v>
      </c>
      <c r="C5" s="6">
        <v>-610.4</v>
      </c>
      <c r="D5" s="6">
        <v>511.8</v>
      </c>
      <c r="E5" s="7">
        <v>133.9</v>
      </c>
      <c r="F5" s="6">
        <v>-173</v>
      </c>
      <c r="G5" s="6">
        <v>-174.7</v>
      </c>
      <c r="H5" s="7"/>
    </row>
    <row r="6" spans="1:8" x14ac:dyDescent="0.25">
      <c r="A6" s="4" t="s">
        <v>105</v>
      </c>
      <c r="B6" s="6">
        <v>3809.7</v>
      </c>
      <c r="C6" s="7">
        <v>2673</v>
      </c>
      <c r="D6" s="6">
        <v>4712.1000000000004</v>
      </c>
      <c r="E6" s="6">
        <v>1058.5999999999999</v>
      </c>
      <c r="F6" s="7">
        <v>3421.6</v>
      </c>
      <c r="G6" s="6">
        <v>4343.3</v>
      </c>
      <c r="H6" s="6"/>
    </row>
    <row r="7" spans="1:8" x14ac:dyDescent="0.25">
      <c r="A7" s="4" t="s">
        <v>119</v>
      </c>
      <c r="B7" s="6"/>
      <c r="C7" s="7"/>
      <c r="D7" s="6"/>
      <c r="E7" s="6">
        <v>-3.6</v>
      </c>
      <c r="F7" s="7"/>
      <c r="G7" s="6"/>
      <c r="H7" s="6"/>
    </row>
    <row r="8" spans="1:8" x14ac:dyDescent="0.25">
      <c r="A8" s="4" t="s">
        <v>106</v>
      </c>
      <c r="B8" s="6">
        <v>3810.2</v>
      </c>
      <c r="C8" s="6">
        <v>2671.2</v>
      </c>
      <c r="D8" s="6">
        <v>4711.1000000000004</v>
      </c>
      <c r="E8" s="6">
        <v>1062.2</v>
      </c>
      <c r="F8" s="6">
        <v>3426.2</v>
      </c>
      <c r="G8" s="6">
        <v>4343.6000000000004</v>
      </c>
      <c r="H8" s="6"/>
    </row>
    <row r="9" spans="1:8" x14ac:dyDescent="0.25">
      <c r="A9" s="4" t="s">
        <v>107</v>
      </c>
      <c r="B9" s="4" t="s">
        <v>6</v>
      </c>
      <c r="C9" s="4" t="s">
        <v>6</v>
      </c>
      <c r="D9" s="4" t="s">
        <v>6</v>
      </c>
      <c r="E9" s="4"/>
      <c r="F9" s="4"/>
      <c r="G9" s="4"/>
      <c r="H9" s="4"/>
    </row>
    <row r="10" spans="1:8" x14ac:dyDescent="0.25">
      <c r="A10" s="3" t="s">
        <v>103</v>
      </c>
      <c r="B10" s="4" t="s">
        <v>6</v>
      </c>
      <c r="C10" s="4" t="s">
        <v>6</v>
      </c>
      <c r="D10" s="4" t="s">
        <v>6</v>
      </c>
      <c r="E10" s="4"/>
      <c r="F10" s="4"/>
      <c r="G10" s="4"/>
      <c r="H10" s="4"/>
    </row>
    <row r="11" spans="1:8" x14ac:dyDescent="0.25">
      <c r="A11" s="4" t="s">
        <v>108</v>
      </c>
      <c r="B11" s="6">
        <v>3.3</v>
      </c>
      <c r="C11" s="6">
        <v>-22.8</v>
      </c>
      <c r="D11" s="6">
        <v>-3.4</v>
      </c>
      <c r="E11" s="6">
        <v>8.3000000000000007</v>
      </c>
      <c r="F11" s="6">
        <v>10.5</v>
      </c>
      <c r="G11" s="6">
        <v>-7</v>
      </c>
      <c r="H11" s="6"/>
    </row>
    <row r="12" spans="1:8" ht="30" x14ac:dyDescent="0.25">
      <c r="A12" s="4" t="s">
        <v>109</v>
      </c>
      <c r="B12" s="6">
        <v>-0.8</v>
      </c>
      <c r="C12" s="6">
        <v>5.6</v>
      </c>
      <c r="D12" s="6">
        <v>0.7</v>
      </c>
      <c r="E12" s="6">
        <v>-1.8</v>
      </c>
      <c r="F12" s="6">
        <v>-2.2999999999999998</v>
      </c>
      <c r="G12" s="6">
        <v>1.9</v>
      </c>
      <c r="H12" s="6"/>
    </row>
    <row r="13" spans="1:8" x14ac:dyDescent="0.25">
      <c r="A13" s="4" t="s">
        <v>110</v>
      </c>
      <c r="B13" s="4" t="s">
        <v>6</v>
      </c>
      <c r="C13" s="4" t="s">
        <v>6</v>
      </c>
      <c r="D13" s="4" t="s">
        <v>6</v>
      </c>
      <c r="E13" s="4"/>
      <c r="F13" s="4"/>
      <c r="G13" s="4"/>
      <c r="H13" s="4"/>
    </row>
    <row r="14" spans="1:8" x14ac:dyDescent="0.25">
      <c r="A14" s="3" t="s">
        <v>103</v>
      </c>
      <c r="B14" s="4" t="s">
        <v>6</v>
      </c>
      <c r="C14" s="4" t="s">
        <v>6</v>
      </c>
      <c r="D14" s="4" t="s">
        <v>6</v>
      </c>
      <c r="E14" s="4"/>
      <c r="F14" s="4"/>
      <c r="G14" s="4"/>
      <c r="H14" s="4"/>
    </row>
    <row r="15" spans="1:8" x14ac:dyDescent="0.25">
      <c r="A15" s="4" t="s">
        <v>111</v>
      </c>
      <c r="B15" s="6">
        <v>-149.4</v>
      </c>
      <c r="C15" s="6">
        <v>259.5</v>
      </c>
      <c r="D15" s="6">
        <v>283.8</v>
      </c>
      <c r="E15" s="6">
        <v>-126.3</v>
      </c>
      <c r="F15" s="6">
        <v>-14.1</v>
      </c>
      <c r="G15" s="6">
        <v>24.4</v>
      </c>
      <c r="H15" s="6"/>
    </row>
    <row r="16" spans="1:8" x14ac:dyDescent="0.25">
      <c r="A16" s="4" t="s">
        <v>111</v>
      </c>
      <c r="B16" s="6">
        <v>-17.2</v>
      </c>
      <c r="C16" s="6">
        <v>52.8</v>
      </c>
      <c r="D16" s="6">
        <v>43.6</v>
      </c>
      <c r="E16" s="6">
        <v>31.3</v>
      </c>
      <c r="F16" s="6">
        <v>3.4</v>
      </c>
      <c r="G16" s="6">
        <v>-6.5</v>
      </c>
      <c r="H16" s="6"/>
    </row>
    <row r="17" spans="1:8" x14ac:dyDescent="0.25">
      <c r="A17" s="4" t="s">
        <v>112</v>
      </c>
      <c r="B17" s="4" t="s">
        <v>6</v>
      </c>
      <c r="C17" s="4" t="s">
        <v>6</v>
      </c>
      <c r="D17" s="4" t="s">
        <v>6</v>
      </c>
      <c r="E17" s="4"/>
      <c r="F17" s="4"/>
      <c r="G17" s="4"/>
      <c r="H17" s="4"/>
    </row>
    <row r="18" spans="1:8" x14ac:dyDescent="0.25">
      <c r="A18" s="3" t="s">
        <v>103</v>
      </c>
      <c r="B18" s="4" t="s">
        <v>6</v>
      </c>
      <c r="C18" s="4" t="s">
        <v>6</v>
      </c>
      <c r="D18" s="4" t="s">
        <v>6</v>
      </c>
      <c r="E18" s="4"/>
      <c r="F18" s="4"/>
      <c r="G18" s="4"/>
      <c r="H18" s="4"/>
    </row>
    <row r="19" spans="1:8" x14ac:dyDescent="0.25">
      <c r="A19" s="4" t="s">
        <v>113</v>
      </c>
      <c r="B19" s="6">
        <v>73.2</v>
      </c>
      <c r="C19" s="7">
        <v>229</v>
      </c>
      <c r="D19" s="6">
        <v>63.1</v>
      </c>
      <c r="E19" s="6">
        <v>38.700000000000003</v>
      </c>
      <c r="F19" s="7">
        <v>-39.799999999999997</v>
      </c>
      <c r="G19" s="6">
        <v>7.8</v>
      </c>
      <c r="H19" s="6"/>
    </row>
    <row r="20" spans="1:8" x14ac:dyDescent="0.25">
      <c r="A20" s="4" t="s">
        <v>114</v>
      </c>
      <c r="B20" s="6">
        <v>-18.5</v>
      </c>
      <c r="C20" s="6">
        <v>-57.9</v>
      </c>
      <c r="D20" s="7">
        <v>-16</v>
      </c>
      <c r="E20" s="6">
        <v>-9.8000000000000007</v>
      </c>
      <c r="F20" s="6">
        <v>10.1</v>
      </c>
      <c r="G20" s="7">
        <v>-2.2000000000000002</v>
      </c>
      <c r="H20" s="6"/>
    </row>
    <row r="21" spans="1:8" x14ac:dyDescent="0.25">
      <c r="A21" s="4" t="s">
        <v>115</v>
      </c>
      <c r="B21" s="4" t="s">
        <v>6</v>
      </c>
      <c r="C21" s="4" t="s">
        <v>6</v>
      </c>
      <c r="D21" s="4" t="s">
        <v>6</v>
      </c>
      <c r="E21" s="4"/>
      <c r="F21" s="4"/>
      <c r="G21" s="4"/>
      <c r="H21" s="4"/>
    </row>
    <row r="22" spans="1:8" x14ac:dyDescent="0.25">
      <c r="A22" s="3" t="s">
        <v>103</v>
      </c>
      <c r="B22" s="4" t="s">
        <v>6</v>
      </c>
      <c r="C22" s="4" t="s">
        <v>6</v>
      </c>
      <c r="D22" s="4" t="s">
        <v>6</v>
      </c>
      <c r="E22" s="4"/>
      <c r="F22" s="4"/>
      <c r="G22" s="4"/>
      <c r="H22" s="4"/>
    </row>
    <row r="23" spans="1:8" x14ac:dyDescent="0.25">
      <c r="A23" s="4" t="s">
        <v>116</v>
      </c>
      <c r="B23" s="7">
        <v>-109</v>
      </c>
      <c r="C23" s="6">
        <v>-794.7</v>
      </c>
      <c r="D23" s="6">
        <v>188.2</v>
      </c>
      <c r="E23" s="7">
        <v>206.9</v>
      </c>
      <c r="F23" s="6">
        <v>-146.19999999999999</v>
      </c>
      <c r="G23" s="6">
        <v>-220</v>
      </c>
      <c r="H23" s="7"/>
    </row>
    <row r="24" spans="1:8" x14ac:dyDescent="0.25">
      <c r="A24" s="4" t="s">
        <v>117</v>
      </c>
      <c r="B24" s="6">
        <v>1.8</v>
      </c>
      <c r="C24" s="7">
        <v>0</v>
      </c>
      <c r="D24" s="6">
        <v>2.2000000000000002</v>
      </c>
      <c r="E24" s="6">
        <v>1.5</v>
      </c>
      <c r="F24" s="7">
        <v>2.5</v>
      </c>
      <c r="G24" s="6">
        <v>3.4</v>
      </c>
      <c r="H24" s="6"/>
    </row>
    <row r="25" spans="1:8" x14ac:dyDescent="0.25">
      <c r="A25" s="4" t="s">
        <v>104</v>
      </c>
      <c r="B25" s="6">
        <v>-105.2</v>
      </c>
      <c r="C25" s="6">
        <v>-794.6</v>
      </c>
      <c r="D25" s="6">
        <v>238.5</v>
      </c>
      <c r="E25" s="6">
        <v>208.4</v>
      </c>
      <c r="F25" s="6">
        <v>-145.4</v>
      </c>
      <c r="G25" s="6">
        <v>-199.7</v>
      </c>
      <c r="H25" s="6"/>
    </row>
    <row r="26" spans="1:8" x14ac:dyDescent="0.25">
      <c r="A26" s="4" t="s">
        <v>118</v>
      </c>
      <c r="B26" s="4" t="s">
        <v>6</v>
      </c>
      <c r="C26" s="4" t="s">
        <v>6</v>
      </c>
      <c r="D26" s="4" t="s">
        <v>6</v>
      </c>
      <c r="E26" s="4"/>
      <c r="F26" s="4"/>
      <c r="G26" s="4"/>
      <c r="H26" s="4"/>
    </row>
    <row r="27" spans="1:8" x14ac:dyDescent="0.25">
      <c r="A27" s="4" t="s">
        <v>91</v>
      </c>
      <c r="B27" s="6">
        <v>0.2</v>
      </c>
      <c r="C27" s="4" t="s">
        <v>6</v>
      </c>
      <c r="D27" s="4" t="s">
        <v>6</v>
      </c>
      <c r="E27" s="6">
        <v>-3.6</v>
      </c>
      <c r="F27" s="4">
        <v>-4.5999999999999996</v>
      </c>
      <c r="G27" s="4">
        <v>-0.3</v>
      </c>
      <c r="H27" s="6"/>
    </row>
    <row r="28" spans="1:8" x14ac:dyDescent="0.25">
      <c r="A28" s="3" t="s">
        <v>103</v>
      </c>
      <c r="B28" s="4" t="s">
        <v>6</v>
      </c>
      <c r="C28" s="4" t="s">
        <v>6</v>
      </c>
      <c r="D28" s="4" t="s">
        <v>6</v>
      </c>
      <c r="E28" s="4"/>
      <c r="F28" s="4"/>
      <c r="G28" s="4"/>
      <c r="H28" s="4"/>
    </row>
    <row r="29" spans="1:8" x14ac:dyDescent="0.25">
      <c r="A29" s="4" t="s">
        <v>104</v>
      </c>
      <c r="B29" s="6">
        <v>-0.7</v>
      </c>
      <c r="C29" s="7">
        <v>0</v>
      </c>
      <c r="D29" s="7">
        <v>0</v>
      </c>
      <c r="E29" s="6"/>
      <c r="F29" s="7"/>
      <c r="G29" s="7"/>
      <c r="H29" s="6"/>
    </row>
    <row r="30" spans="1:8" x14ac:dyDescent="0.25">
      <c r="A30" s="4" t="s">
        <v>119</v>
      </c>
      <c r="B30" s="6">
        <v>-0.5</v>
      </c>
      <c r="C30" s="6">
        <v>1.8</v>
      </c>
      <c r="D30" s="7">
        <v>1</v>
      </c>
      <c r="E30" s="6"/>
      <c r="F30" s="6"/>
      <c r="G30" s="7"/>
      <c r="H30" s="6"/>
    </row>
    <row r="31" spans="1:8" x14ac:dyDescent="0.25">
      <c r="A31" s="4" t="s">
        <v>120</v>
      </c>
      <c r="B31" s="4" t="s">
        <v>6</v>
      </c>
      <c r="C31" s="4" t="s">
        <v>6</v>
      </c>
      <c r="D31" s="4" t="s">
        <v>6</v>
      </c>
      <c r="E31" s="4">
        <v>0</v>
      </c>
      <c r="F31" s="4">
        <v>0</v>
      </c>
      <c r="G31" s="4">
        <v>0</v>
      </c>
      <c r="H31" s="4"/>
    </row>
    <row r="32" spans="1:8" x14ac:dyDescent="0.25">
      <c r="A32" s="3" t="s">
        <v>103</v>
      </c>
      <c r="B32" s="4" t="s">
        <v>6</v>
      </c>
      <c r="C32" s="4" t="s">
        <v>6</v>
      </c>
      <c r="D32" s="4" t="s">
        <v>6</v>
      </c>
      <c r="E32" s="4"/>
      <c r="F32" s="4"/>
      <c r="G32" s="4"/>
      <c r="H32" s="4"/>
    </row>
    <row r="33" spans="1:8" ht="30" x14ac:dyDescent="0.25">
      <c r="A33" s="4" t="s">
        <v>121</v>
      </c>
      <c r="B33" s="6">
        <v>-158.9</v>
      </c>
      <c r="C33" s="6">
        <v>-210.5</v>
      </c>
      <c r="D33" s="6">
        <v>41.8</v>
      </c>
      <c r="E33" s="6">
        <v>-20.100000000000001</v>
      </c>
      <c r="F33" s="6">
        <v>1.3</v>
      </c>
      <c r="G33" s="6">
        <v>24.7</v>
      </c>
      <c r="H33" s="6"/>
    </row>
    <row r="34" spans="1:8" ht="45" x14ac:dyDescent="0.25">
      <c r="A34" s="4" t="s">
        <v>122</v>
      </c>
      <c r="B34" s="5">
        <v>26.1</v>
      </c>
      <c r="C34" s="5">
        <v>34.200000000000003</v>
      </c>
      <c r="D34" s="9">
        <v>-5</v>
      </c>
      <c r="E34" s="5">
        <v>5.2</v>
      </c>
      <c r="F34" s="5">
        <v>1.6</v>
      </c>
      <c r="G34" s="9">
        <v>-1.2</v>
      </c>
      <c r="H34" s="5"/>
    </row>
    <row r="36" spans="1:8" x14ac:dyDescent="0.25">
      <c r="A36" s="4"/>
    </row>
  </sheetData>
  <mergeCells count="2">
    <mergeCell ref="A1:A2"/>
    <mergeCell ref="B1:G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42" t="s">
        <v>123</v>
      </c>
      <c r="B1" s="49" t="s">
        <v>1</v>
      </c>
      <c r="C1" s="43"/>
      <c r="D1" s="43"/>
    </row>
    <row r="2" spans="1:4" x14ac:dyDescent="0.25">
      <c r="A2" s="43"/>
      <c r="B2" s="2" t="s">
        <v>2</v>
      </c>
      <c r="C2" s="2" t="s">
        <v>72</v>
      </c>
      <c r="D2" s="2" t="s">
        <v>73</v>
      </c>
    </row>
    <row r="3" spans="1:4" x14ac:dyDescent="0.25">
      <c r="A3" s="3" t="s">
        <v>124</v>
      </c>
      <c r="B3" s="4" t="s">
        <v>6</v>
      </c>
      <c r="C3" s="4" t="s">
        <v>6</v>
      </c>
      <c r="D3" s="4" t="s">
        <v>6</v>
      </c>
    </row>
    <row r="4" spans="1:4" x14ac:dyDescent="0.25">
      <c r="A4" s="4" t="s">
        <v>91</v>
      </c>
      <c r="B4" s="5">
        <v>4124.7</v>
      </c>
      <c r="C4" s="5">
        <v>3283.4</v>
      </c>
      <c r="D4" s="5">
        <v>4200.3</v>
      </c>
    </row>
    <row r="5" spans="1:4" x14ac:dyDescent="0.25">
      <c r="A5" s="3" t="s">
        <v>125</v>
      </c>
      <c r="B5" s="4" t="s">
        <v>6</v>
      </c>
      <c r="C5" s="4" t="s">
        <v>6</v>
      </c>
      <c r="D5" s="4" t="s">
        <v>6</v>
      </c>
    </row>
    <row r="6" spans="1:4" x14ac:dyDescent="0.25">
      <c r="A6" s="4" t="s">
        <v>126</v>
      </c>
      <c r="B6" s="6">
        <v>1450.3</v>
      </c>
      <c r="C6" s="6">
        <v>1529.4</v>
      </c>
      <c r="D6" s="6">
        <v>1524.1</v>
      </c>
    </row>
    <row r="7" spans="1:4" x14ac:dyDescent="0.25">
      <c r="A7" s="4" t="s">
        <v>127</v>
      </c>
      <c r="B7" s="6">
        <v>-59.4</v>
      </c>
      <c r="C7" s="6">
        <v>-37.799999999999997</v>
      </c>
      <c r="D7" s="6">
        <v>-146.19999999999999</v>
      </c>
    </row>
    <row r="8" spans="1:4" x14ac:dyDescent="0.25">
      <c r="A8" s="4" t="s">
        <v>128</v>
      </c>
      <c r="B8" s="6">
        <v>-301.8</v>
      </c>
      <c r="C8" s="6">
        <v>-268.7</v>
      </c>
      <c r="D8" s="6">
        <v>-347.3</v>
      </c>
    </row>
    <row r="9" spans="1:4" x14ac:dyDescent="0.25">
      <c r="A9" s="4" t="s">
        <v>129</v>
      </c>
      <c r="B9" s="6">
        <v>222.8</v>
      </c>
      <c r="C9" s="6">
        <v>231.2</v>
      </c>
      <c r="D9" s="7">
        <v>336</v>
      </c>
    </row>
    <row r="10" spans="1:4" x14ac:dyDescent="0.25">
      <c r="A10" s="4" t="s">
        <v>84</v>
      </c>
      <c r="B10" s="6">
        <v>91.3</v>
      </c>
      <c r="C10" s="7">
        <v>0</v>
      </c>
      <c r="D10" s="7">
        <v>0</v>
      </c>
    </row>
    <row r="11" spans="1:4" x14ac:dyDescent="0.25">
      <c r="A11" s="4" t="s">
        <v>86</v>
      </c>
      <c r="B11" s="7">
        <v>0</v>
      </c>
      <c r="C11" s="7">
        <v>0</v>
      </c>
      <c r="D11" s="6">
        <v>-864.5</v>
      </c>
    </row>
    <row r="12" spans="1:4" x14ac:dyDescent="0.25">
      <c r="A12" s="4" t="s">
        <v>130</v>
      </c>
      <c r="B12" s="6">
        <v>302.7</v>
      </c>
      <c r="C12" s="6">
        <v>271.5</v>
      </c>
      <c r="D12" s="6">
        <v>319.10000000000002</v>
      </c>
    </row>
    <row r="13" spans="1:4" x14ac:dyDescent="0.25">
      <c r="A13" s="4" t="s">
        <v>131</v>
      </c>
      <c r="B13" s="6">
        <v>1365.9</v>
      </c>
      <c r="C13" s="6">
        <v>1497.7</v>
      </c>
      <c r="D13" s="6">
        <v>1248.5999999999999</v>
      </c>
    </row>
    <row r="14" spans="1:4" x14ac:dyDescent="0.25">
      <c r="A14" s="4" t="s">
        <v>132</v>
      </c>
      <c r="B14" s="6">
        <v>101.4</v>
      </c>
      <c r="C14" s="6">
        <v>91.4</v>
      </c>
      <c r="D14" s="6">
        <v>226.2</v>
      </c>
    </row>
    <row r="15" spans="1:4" x14ac:dyDescent="0.25">
      <c r="A15" s="4" t="s">
        <v>133</v>
      </c>
      <c r="B15" s="6">
        <v>26.8</v>
      </c>
      <c r="C15" s="6">
        <v>-67.8</v>
      </c>
      <c r="D15" s="7">
        <v>-6</v>
      </c>
    </row>
    <row r="16" spans="1:4" x14ac:dyDescent="0.25">
      <c r="A16" s="3" t="s">
        <v>134</v>
      </c>
      <c r="B16" s="4" t="s">
        <v>6</v>
      </c>
      <c r="C16" s="4" t="s">
        <v>6</v>
      </c>
      <c r="D16" s="4" t="s">
        <v>6</v>
      </c>
    </row>
    <row r="17" spans="1:4" x14ac:dyDescent="0.25">
      <c r="A17" s="4" t="s">
        <v>135</v>
      </c>
      <c r="B17" s="6">
        <v>-4.0999999999999996</v>
      </c>
      <c r="C17" s="6">
        <v>-326.10000000000002</v>
      </c>
      <c r="D17" s="7">
        <v>-43</v>
      </c>
    </row>
    <row r="18" spans="1:4" x14ac:dyDescent="0.25">
      <c r="A18" s="4" t="s">
        <v>136</v>
      </c>
      <c r="B18" s="6">
        <v>366.4</v>
      </c>
      <c r="C18" s="7">
        <v>-641</v>
      </c>
      <c r="D18" s="6">
        <v>-49.8</v>
      </c>
    </row>
    <row r="19" spans="1:4" x14ac:dyDescent="0.25">
      <c r="A19" s="4" t="s">
        <v>137</v>
      </c>
      <c r="B19" s="6">
        <v>52.5</v>
      </c>
      <c r="C19" s="6">
        <v>-149.6</v>
      </c>
      <c r="D19" s="6">
        <v>286.10000000000002</v>
      </c>
    </row>
    <row r="20" spans="1:4" x14ac:dyDescent="0.25">
      <c r="A20" s="4" t="s">
        <v>138</v>
      </c>
      <c r="B20" s="6">
        <v>100.1</v>
      </c>
      <c r="C20" s="6">
        <v>345.5</v>
      </c>
      <c r="D20" s="6">
        <v>189.9</v>
      </c>
    </row>
    <row r="21" spans="1:4" x14ac:dyDescent="0.25">
      <c r="A21" s="4" t="s">
        <v>139</v>
      </c>
      <c r="B21" s="6">
        <v>-110.8</v>
      </c>
      <c r="C21" s="6">
        <v>-75.8</v>
      </c>
      <c r="D21" s="6">
        <v>-6.1</v>
      </c>
    </row>
    <row r="22" spans="1:4" x14ac:dyDescent="0.25">
      <c r="A22" s="4" t="s">
        <v>140</v>
      </c>
      <c r="B22" s="6">
        <v>-1443.8</v>
      </c>
      <c r="C22" s="6">
        <v>-1625.6</v>
      </c>
      <c r="D22" s="6">
        <v>-1488.1</v>
      </c>
    </row>
    <row r="23" spans="1:4" x14ac:dyDescent="0.25">
      <c r="A23" s="4" t="s">
        <v>141</v>
      </c>
      <c r="B23" s="6">
        <v>-93.7</v>
      </c>
      <c r="C23" s="6">
        <v>339.6</v>
      </c>
      <c r="D23" s="6">
        <v>609.79999999999995</v>
      </c>
    </row>
    <row r="24" spans="1:4" x14ac:dyDescent="0.25">
      <c r="A24" s="4" t="s">
        <v>142</v>
      </c>
      <c r="B24" s="6">
        <v>6008.7</v>
      </c>
      <c r="C24" s="6">
        <v>4397.3</v>
      </c>
      <c r="D24" s="6">
        <v>5989.1</v>
      </c>
    </row>
    <row r="25" spans="1:4" x14ac:dyDescent="0.25">
      <c r="A25" s="3" t="s">
        <v>143</v>
      </c>
      <c r="B25" s="4" t="s">
        <v>6</v>
      </c>
      <c r="C25" s="4" t="s">
        <v>6</v>
      </c>
      <c r="D25" s="4" t="s">
        <v>6</v>
      </c>
    </row>
    <row r="26" spans="1:4" x14ac:dyDescent="0.25">
      <c r="A26" s="4" t="s">
        <v>144</v>
      </c>
      <c r="B26" s="6">
        <v>-610.5</v>
      </c>
      <c r="C26" s="6">
        <v>-377.9</v>
      </c>
      <c r="D26" s="7">
        <v>-432</v>
      </c>
    </row>
    <row r="27" spans="1:4" x14ac:dyDescent="0.25">
      <c r="A27" s="4" t="s">
        <v>145</v>
      </c>
      <c r="B27" s="6">
        <v>2.5</v>
      </c>
      <c r="C27" s="6">
        <v>72.599999999999994</v>
      </c>
      <c r="D27" s="6">
        <v>143.19999999999999</v>
      </c>
    </row>
    <row r="28" spans="1:4" x14ac:dyDescent="0.25">
      <c r="A28" s="4" t="s">
        <v>146</v>
      </c>
      <c r="B28" s="6">
        <v>616.9</v>
      </c>
      <c r="C28" s="6">
        <v>67.3</v>
      </c>
      <c r="D28" s="6">
        <v>345.5</v>
      </c>
    </row>
    <row r="29" spans="1:4" x14ac:dyDescent="0.25">
      <c r="A29" s="4" t="s">
        <v>147</v>
      </c>
      <c r="B29" s="6">
        <v>-2333.6</v>
      </c>
      <c r="C29" s="6">
        <v>-1841.3</v>
      </c>
      <c r="D29" s="7">
        <v>-1470</v>
      </c>
    </row>
    <row r="30" spans="1:4" x14ac:dyDescent="0.25">
      <c r="A30" s="4" t="s">
        <v>148</v>
      </c>
      <c r="B30" s="7">
        <v>110</v>
      </c>
      <c r="C30" s="7">
        <v>0</v>
      </c>
      <c r="D30" s="7">
        <v>0</v>
      </c>
    </row>
    <row r="31" spans="1:4" x14ac:dyDescent="0.25">
      <c r="A31" s="4" t="s">
        <v>149</v>
      </c>
      <c r="B31" s="7">
        <v>0</v>
      </c>
      <c r="C31" s="6">
        <v>59.3</v>
      </c>
      <c r="D31" s="7">
        <v>1175</v>
      </c>
    </row>
    <row r="32" spans="1:4" x14ac:dyDescent="0.25">
      <c r="A32" s="4" t="s">
        <v>133</v>
      </c>
      <c r="B32" s="6">
        <v>-56.1</v>
      </c>
      <c r="C32" s="6">
        <v>-126.3</v>
      </c>
      <c r="D32" s="6">
        <v>-81.2</v>
      </c>
    </row>
    <row r="33" spans="1:4" x14ac:dyDescent="0.25">
      <c r="A33" s="4" t="s">
        <v>150</v>
      </c>
      <c r="B33" s="6">
        <v>-2270.8000000000002</v>
      </c>
      <c r="C33" s="6">
        <v>-2146.3000000000002</v>
      </c>
      <c r="D33" s="6">
        <v>-319.5</v>
      </c>
    </row>
    <row r="34" spans="1:4" x14ac:dyDescent="0.25">
      <c r="A34" s="3" t="s">
        <v>151</v>
      </c>
      <c r="B34" s="4" t="s">
        <v>6</v>
      </c>
      <c r="C34" s="4" t="s">
        <v>6</v>
      </c>
      <c r="D34" s="4" t="s">
        <v>6</v>
      </c>
    </row>
    <row r="35" spans="1:4" x14ac:dyDescent="0.25">
      <c r="A35" s="4" t="s">
        <v>152</v>
      </c>
      <c r="B35" s="7">
        <v>-175</v>
      </c>
      <c r="C35" s="7">
        <v>175</v>
      </c>
      <c r="D35" s="6">
        <v>-296.5</v>
      </c>
    </row>
    <row r="36" spans="1:4" x14ac:dyDescent="0.25">
      <c r="A36" s="4" t="s">
        <v>153</v>
      </c>
      <c r="B36" s="6">
        <v>114.6</v>
      </c>
      <c r="C36" s="6">
        <v>36.6</v>
      </c>
      <c r="D36" s="6">
        <v>215.1</v>
      </c>
    </row>
    <row r="37" spans="1:4" x14ac:dyDescent="0.25">
      <c r="A37" s="4" t="s">
        <v>154</v>
      </c>
      <c r="B37" s="6">
        <v>-78.8</v>
      </c>
      <c r="C37" s="6">
        <v>-36.6</v>
      </c>
      <c r="D37" s="6">
        <v>-349.8</v>
      </c>
    </row>
    <row r="38" spans="1:4" x14ac:dyDescent="0.25">
      <c r="A38" s="4" t="s">
        <v>155</v>
      </c>
      <c r="B38" s="6">
        <v>1497.8</v>
      </c>
      <c r="C38" s="6">
        <v>1498.1</v>
      </c>
      <c r="D38" s="7">
        <v>0</v>
      </c>
    </row>
    <row r="39" spans="1:4" x14ac:dyDescent="0.25">
      <c r="A39" s="4" t="s">
        <v>156</v>
      </c>
      <c r="B39" s="7">
        <v>-1000</v>
      </c>
      <c r="C39" s="7">
        <v>-1000</v>
      </c>
      <c r="D39" s="7">
        <v>-1250</v>
      </c>
    </row>
    <row r="40" spans="1:4" x14ac:dyDescent="0.25">
      <c r="A40" s="4" t="s">
        <v>157</v>
      </c>
      <c r="B40" s="6">
        <v>167.4</v>
      </c>
      <c r="C40" s="6">
        <v>101.6</v>
      </c>
      <c r="D40" s="6">
        <v>246.2</v>
      </c>
    </row>
    <row r="41" spans="1:4" x14ac:dyDescent="0.25">
      <c r="A41" s="4" t="s">
        <v>158</v>
      </c>
      <c r="B41" s="6">
        <v>-2431.8000000000002</v>
      </c>
      <c r="C41" s="6">
        <v>-2263.3000000000002</v>
      </c>
      <c r="D41" s="7">
        <v>-2119</v>
      </c>
    </row>
    <row r="42" spans="1:4" x14ac:dyDescent="0.25">
      <c r="A42" s="4" t="s">
        <v>159</v>
      </c>
      <c r="B42" s="6">
        <v>-984.4</v>
      </c>
      <c r="C42" s="7">
        <v>-4013</v>
      </c>
      <c r="D42" s="7">
        <v>0</v>
      </c>
    </row>
    <row r="43" spans="1:4" x14ac:dyDescent="0.25">
      <c r="A43" s="4" t="s">
        <v>160</v>
      </c>
      <c r="B43" s="6">
        <v>-89.3</v>
      </c>
      <c r="C43" s="6">
        <v>-127.2</v>
      </c>
      <c r="D43" s="7">
        <v>-97</v>
      </c>
    </row>
    <row r="44" spans="1:4" x14ac:dyDescent="0.25">
      <c r="A44" s="4" t="s">
        <v>133</v>
      </c>
      <c r="B44" s="6">
        <v>-11.1</v>
      </c>
      <c r="C44" s="6">
        <v>-9.1999999999999993</v>
      </c>
      <c r="D44" s="7">
        <v>0</v>
      </c>
    </row>
    <row r="45" spans="1:4" x14ac:dyDescent="0.25">
      <c r="A45" s="4" t="s">
        <v>161</v>
      </c>
      <c r="B45" s="6">
        <v>-2990.6</v>
      </c>
      <c r="C45" s="7">
        <v>-5638</v>
      </c>
      <c r="D45" s="7">
        <v>-3651</v>
      </c>
    </row>
    <row r="46" spans="1:4" ht="30" x14ac:dyDescent="0.25">
      <c r="A46" s="4" t="s">
        <v>162</v>
      </c>
      <c r="B46" s="6">
        <v>-14.2</v>
      </c>
      <c r="C46" s="6">
        <v>-250.3</v>
      </c>
      <c r="D46" s="6">
        <v>86.2</v>
      </c>
    </row>
    <row r="47" spans="1:4" ht="30" x14ac:dyDescent="0.25">
      <c r="A47" s="4" t="s">
        <v>163</v>
      </c>
      <c r="B47" s="6">
        <v>733.1</v>
      </c>
      <c r="C47" s="6">
        <v>-3637.3</v>
      </c>
      <c r="D47" s="6">
        <v>2104.8000000000002</v>
      </c>
    </row>
    <row r="48" spans="1:4" x14ac:dyDescent="0.25">
      <c r="A48" s="3" t="s">
        <v>164</v>
      </c>
      <c r="B48" s="4" t="s">
        <v>6</v>
      </c>
      <c r="C48" s="4" t="s">
        <v>6</v>
      </c>
      <c r="D48" s="4" t="s">
        <v>6</v>
      </c>
    </row>
    <row r="49" spans="1:4" ht="30" x14ac:dyDescent="0.25">
      <c r="A49" s="4" t="s">
        <v>165</v>
      </c>
      <c r="B49" s="6">
        <v>2818.4</v>
      </c>
      <c r="C49" s="6">
        <v>6455.7</v>
      </c>
      <c r="D49" s="6">
        <v>4350.8999999999996</v>
      </c>
    </row>
    <row r="50" spans="1:4" ht="30" x14ac:dyDescent="0.25">
      <c r="A50" s="4" t="s">
        <v>166</v>
      </c>
      <c r="B50" s="6">
        <v>3551.5</v>
      </c>
      <c r="C50" s="6">
        <v>2818.4</v>
      </c>
      <c r="D50" s="6">
        <v>6455.7</v>
      </c>
    </row>
    <row r="51" spans="1:4" x14ac:dyDescent="0.25">
      <c r="A51" s="3" t="s">
        <v>167</v>
      </c>
      <c r="B51" s="4" t="s">
        <v>6</v>
      </c>
      <c r="C51" s="4" t="s">
        <v>6</v>
      </c>
      <c r="D51" s="4" t="s">
        <v>6</v>
      </c>
    </row>
    <row r="52" spans="1:4" x14ac:dyDescent="0.25">
      <c r="A52" s="4" t="s">
        <v>168</v>
      </c>
      <c r="B52" s="6">
        <v>524.29999999999995</v>
      </c>
      <c r="C52" s="6">
        <v>474.7</v>
      </c>
      <c r="D52" s="6">
        <v>501.1</v>
      </c>
    </row>
    <row r="53" spans="1:4" x14ac:dyDescent="0.25">
      <c r="A53" s="4" t="s">
        <v>169</v>
      </c>
      <c r="B53" s="5">
        <v>1294.2</v>
      </c>
      <c r="C53" s="5">
        <v>1157.5999999999999</v>
      </c>
      <c r="D53" s="5">
        <v>756.3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2"/>
  <sheetViews>
    <sheetView workbookViewId="0"/>
  </sheetViews>
  <sheetFormatPr defaultRowHeight="15" x14ac:dyDescent="0.25"/>
  <cols>
    <col min="1" max="1" width="80" customWidth="1"/>
    <col min="2" max="2" width="13" customWidth="1"/>
    <col min="3" max="3" width="22" customWidth="1"/>
    <col min="4" max="4" width="36" customWidth="1"/>
    <col min="5" max="5" width="27" customWidth="1"/>
    <col min="6" max="6" width="55" customWidth="1"/>
    <col min="7" max="7" width="16" customWidth="1"/>
    <col min="8" max="8" width="33" customWidth="1"/>
  </cols>
  <sheetData>
    <row r="1" spans="1:8" ht="30" x14ac:dyDescent="0.25">
      <c r="A1" s="1" t="s">
        <v>170</v>
      </c>
      <c r="B1" s="2" t="s">
        <v>171</v>
      </c>
      <c r="C1" s="2" t="s">
        <v>172</v>
      </c>
      <c r="D1" s="2" t="s">
        <v>173</v>
      </c>
      <c r="E1" s="2" t="s">
        <v>174</v>
      </c>
      <c r="F1" s="2" t="s">
        <v>175</v>
      </c>
      <c r="G1" s="2" t="s">
        <v>176</v>
      </c>
      <c r="H1" s="2" t="s">
        <v>118</v>
      </c>
    </row>
    <row r="2" spans="1:8" x14ac:dyDescent="0.25">
      <c r="A2" s="4" t="s">
        <v>177</v>
      </c>
      <c r="B2" s="4" t="s">
        <v>6</v>
      </c>
      <c r="C2" s="6">
        <v>1173.3</v>
      </c>
      <c r="D2" s="4" t="s">
        <v>6</v>
      </c>
      <c r="E2" s="4" t="s">
        <v>6</v>
      </c>
      <c r="F2" s="4" t="s">
        <v>6</v>
      </c>
      <c r="G2" s="4" t="s">
        <v>6</v>
      </c>
      <c r="H2" s="4" t="s">
        <v>6</v>
      </c>
    </row>
    <row r="3" spans="1:8" x14ac:dyDescent="0.25">
      <c r="A3" s="4" t="s">
        <v>178</v>
      </c>
      <c r="B3" s="5">
        <v>-7799.4</v>
      </c>
      <c r="C3" s="5">
        <v>1.2</v>
      </c>
      <c r="D3" s="5">
        <v>373.9</v>
      </c>
      <c r="E3" s="5">
        <v>-7815.6</v>
      </c>
      <c r="F3" s="5">
        <v>-364.6</v>
      </c>
      <c r="G3" s="5">
        <v>-7805.1</v>
      </c>
      <c r="H3" s="5">
        <v>5.7</v>
      </c>
    </row>
    <row r="4" spans="1:8" x14ac:dyDescent="0.25">
      <c r="A4" s="4" t="s">
        <v>179</v>
      </c>
      <c r="B4" s="6">
        <v>4200.3</v>
      </c>
      <c r="C4" s="7">
        <v>0</v>
      </c>
      <c r="D4" s="7">
        <v>0</v>
      </c>
      <c r="E4" s="6">
        <v>4199.3</v>
      </c>
      <c r="F4" s="7">
        <v>0</v>
      </c>
      <c r="G4" s="6">
        <v>4199.3</v>
      </c>
      <c r="H4" s="4" t="s">
        <v>6</v>
      </c>
    </row>
    <row r="5" spans="1:8" x14ac:dyDescent="0.25">
      <c r="A5" s="4" t="s">
        <v>104</v>
      </c>
      <c r="B5" s="6">
        <v>511.8</v>
      </c>
      <c r="C5" s="7">
        <v>0</v>
      </c>
      <c r="D5" s="7">
        <v>0</v>
      </c>
      <c r="E5" s="7">
        <v>0</v>
      </c>
      <c r="F5" s="6">
        <v>511.8</v>
      </c>
      <c r="G5" s="6">
        <v>511.8</v>
      </c>
      <c r="H5" s="7">
        <v>0</v>
      </c>
    </row>
    <row r="6" spans="1:8" x14ac:dyDescent="0.25">
      <c r="A6" s="4" t="s">
        <v>180</v>
      </c>
      <c r="B6" s="6">
        <v>322.8</v>
      </c>
      <c r="C6" s="7">
        <v>0</v>
      </c>
      <c r="D6" s="6">
        <v>322.8</v>
      </c>
      <c r="E6" s="7">
        <v>0</v>
      </c>
      <c r="F6" s="7">
        <v>0</v>
      </c>
      <c r="G6" s="6">
        <v>322.8</v>
      </c>
      <c r="H6" s="7">
        <v>0</v>
      </c>
    </row>
    <row r="7" spans="1:8" x14ac:dyDescent="0.25">
      <c r="A7" s="4" t="s">
        <v>181</v>
      </c>
      <c r="B7" s="7">
        <v>107</v>
      </c>
      <c r="C7" s="9">
        <v>0</v>
      </c>
      <c r="D7" s="7">
        <v>107</v>
      </c>
      <c r="E7" s="7">
        <v>0</v>
      </c>
      <c r="F7" s="7">
        <v>0</v>
      </c>
      <c r="G7" s="7">
        <v>107</v>
      </c>
      <c r="H7" s="7">
        <v>0</v>
      </c>
    </row>
    <row r="8" spans="1:8" x14ac:dyDescent="0.25">
      <c r="A8" s="4" t="s">
        <v>182</v>
      </c>
      <c r="B8" s="4" t="s">
        <v>6</v>
      </c>
      <c r="C8" s="6">
        <v>6.3</v>
      </c>
      <c r="D8" s="4" t="s">
        <v>6</v>
      </c>
      <c r="E8" s="4" t="s">
        <v>6</v>
      </c>
      <c r="F8" s="4" t="s">
        <v>6</v>
      </c>
      <c r="G8" s="4" t="s">
        <v>6</v>
      </c>
      <c r="H8" s="4" t="s">
        <v>6</v>
      </c>
    </row>
    <row r="9" spans="1:8" x14ac:dyDescent="0.25">
      <c r="A9" s="4" t="s">
        <v>183</v>
      </c>
      <c r="B9" s="5">
        <v>42.4</v>
      </c>
      <c r="C9" s="9">
        <v>0</v>
      </c>
      <c r="D9" s="6">
        <v>42.4</v>
      </c>
      <c r="E9" s="7">
        <v>0</v>
      </c>
      <c r="F9" s="7">
        <v>0</v>
      </c>
      <c r="G9" s="6">
        <v>42.4</v>
      </c>
      <c r="H9" s="7">
        <v>0</v>
      </c>
    </row>
    <row r="10" spans="1:8" x14ac:dyDescent="0.25">
      <c r="A10" s="4" t="s">
        <v>184</v>
      </c>
      <c r="B10" s="4" t="s">
        <v>6</v>
      </c>
      <c r="C10" s="6">
        <v>0.4</v>
      </c>
      <c r="D10" s="4" t="s">
        <v>6</v>
      </c>
      <c r="E10" s="4" t="s">
        <v>6</v>
      </c>
      <c r="F10" s="4" t="s">
        <v>6</v>
      </c>
      <c r="G10" s="4" t="s">
        <v>6</v>
      </c>
      <c r="H10" s="4" t="s">
        <v>6</v>
      </c>
    </row>
    <row r="11" spans="1:8" x14ac:dyDescent="0.25">
      <c r="A11" s="4" t="s">
        <v>185</v>
      </c>
      <c r="B11" s="8">
        <v>2.29</v>
      </c>
      <c r="C11" s="4" t="s">
        <v>6</v>
      </c>
      <c r="D11" s="4" t="s">
        <v>6</v>
      </c>
      <c r="E11" s="4" t="s">
        <v>6</v>
      </c>
      <c r="F11" s="4" t="s">
        <v>6</v>
      </c>
      <c r="G11" s="4" t="s">
        <v>6</v>
      </c>
      <c r="H11" s="4" t="s">
        <v>6</v>
      </c>
    </row>
    <row r="12" spans="1:8" x14ac:dyDescent="0.25">
      <c r="A12" s="4" t="s">
        <v>186</v>
      </c>
      <c r="B12" s="5">
        <v>-2697.2</v>
      </c>
      <c r="C12" s="9">
        <v>0</v>
      </c>
      <c r="D12" s="7">
        <v>0</v>
      </c>
      <c r="E12" s="6">
        <v>-2697.2</v>
      </c>
      <c r="F12" s="7">
        <v>0</v>
      </c>
      <c r="G12" s="6">
        <v>-2697.2</v>
      </c>
      <c r="H12" s="7">
        <v>0</v>
      </c>
    </row>
    <row r="13" spans="1:8" x14ac:dyDescent="0.25">
      <c r="A13" s="4" t="s">
        <v>187</v>
      </c>
      <c r="B13" s="6">
        <v>-5314.5</v>
      </c>
      <c r="C13" s="6">
        <v>1.2</v>
      </c>
      <c r="D13" s="6">
        <v>846.1</v>
      </c>
      <c r="E13" s="6">
        <v>-6315.7</v>
      </c>
      <c r="F13" s="6">
        <v>147.19999999999999</v>
      </c>
      <c r="G13" s="6">
        <v>-5321.2</v>
      </c>
      <c r="H13" s="6">
        <v>6.7</v>
      </c>
    </row>
    <row r="14" spans="1:8" x14ac:dyDescent="0.25">
      <c r="A14" s="4" t="s">
        <v>119</v>
      </c>
      <c r="B14" s="4" t="s">
        <v>6</v>
      </c>
      <c r="C14" s="4" t="s">
        <v>6</v>
      </c>
      <c r="D14" s="4" t="s">
        <v>6</v>
      </c>
      <c r="E14" s="4" t="s">
        <v>6</v>
      </c>
      <c r="F14" s="4" t="s">
        <v>6</v>
      </c>
      <c r="G14" s="4" t="s">
        <v>6</v>
      </c>
      <c r="H14" s="7">
        <v>1</v>
      </c>
    </row>
    <row r="15" spans="1:8" x14ac:dyDescent="0.25">
      <c r="A15" s="4" t="s">
        <v>188</v>
      </c>
      <c r="B15" s="4" t="s">
        <v>6</v>
      </c>
      <c r="C15" s="4" t="s">
        <v>6</v>
      </c>
      <c r="D15" s="4" t="s">
        <v>6</v>
      </c>
      <c r="E15" s="4" t="s">
        <v>6</v>
      </c>
      <c r="F15" s="7">
        <v>475</v>
      </c>
      <c r="G15" s="4" t="s">
        <v>6</v>
      </c>
      <c r="H15" s="4" t="s">
        <v>6</v>
      </c>
    </row>
    <row r="16" spans="1:8" x14ac:dyDescent="0.25">
      <c r="A16" s="4" t="s">
        <v>189</v>
      </c>
      <c r="B16" s="4" t="s">
        <v>6</v>
      </c>
      <c r="C16" s="4" t="s">
        <v>6</v>
      </c>
      <c r="D16" s="4" t="s">
        <v>6</v>
      </c>
      <c r="E16" s="4" t="s">
        <v>6</v>
      </c>
      <c r="F16" s="6">
        <v>36.799999999999997</v>
      </c>
      <c r="G16" s="4" t="s">
        <v>6</v>
      </c>
      <c r="H16" s="4" t="s">
        <v>6</v>
      </c>
    </row>
    <row r="17" spans="1:8" x14ac:dyDescent="0.25">
      <c r="A17" s="4" t="s">
        <v>190</v>
      </c>
      <c r="B17" s="6">
        <v>-2.2000000000000002</v>
      </c>
      <c r="C17" s="9">
        <v>0</v>
      </c>
      <c r="D17" s="7">
        <v>0</v>
      </c>
      <c r="E17" s="6">
        <v>-2.2000000000000002</v>
      </c>
      <c r="F17" s="7">
        <v>0</v>
      </c>
      <c r="G17" s="6">
        <v>-2.2000000000000002</v>
      </c>
      <c r="H17" s="7">
        <v>0</v>
      </c>
    </row>
    <row r="18" spans="1:8" x14ac:dyDescent="0.25">
      <c r="A18" s="4" t="s">
        <v>177</v>
      </c>
      <c r="B18" s="4" t="s">
        <v>6</v>
      </c>
      <c r="C18" s="7">
        <v>1180</v>
      </c>
      <c r="D18" s="4" t="s">
        <v>6</v>
      </c>
      <c r="E18" s="4" t="s">
        <v>6</v>
      </c>
      <c r="F18" s="4" t="s">
        <v>6</v>
      </c>
      <c r="G18" s="4" t="s">
        <v>6</v>
      </c>
      <c r="H18" s="4" t="s">
        <v>6</v>
      </c>
    </row>
    <row r="19" spans="1:8" x14ac:dyDescent="0.25">
      <c r="A19" s="4" t="s">
        <v>179</v>
      </c>
      <c r="B19" s="6">
        <v>3283.4</v>
      </c>
      <c r="C19" s="9">
        <v>0</v>
      </c>
      <c r="D19" s="7">
        <v>0</v>
      </c>
      <c r="E19" s="6">
        <v>3281.6</v>
      </c>
      <c r="F19" s="7">
        <v>0</v>
      </c>
      <c r="G19" s="6">
        <v>3281.6</v>
      </c>
      <c r="H19" s="4" t="s">
        <v>6</v>
      </c>
    </row>
    <row r="20" spans="1:8" x14ac:dyDescent="0.25">
      <c r="A20" s="4" t="s">
        <v>104</v>
      </c>
      <c r="B20" s="6">
        <v>-610.4</v>
      </c>
      <c r="C20" s="7">
        <v>0</v>
      </c>
      <c r="D20" s="7">
        <v>0</v>
      </c>
      <c r="E20" s="7">
        <v>0</v>
      </c>
      <c r="F20" s="6">
        <v>-610.4</v>
      </c>
      <c r="G20" s="6">
        <v>-610.4</v>
      </c>
      <c r="H20" s="7">
        <v>0</v>
      </c>
    </row>
    <row r="21" spans="1:8" x14ac:dyDescent="0.25">
      <c r="A21" s="4" t="s">
        <v>180</v>
      </c>
      <c r="B21" s="6">
        <v>275.5</v>
      </c>
      <c r="C21" s="7">
        <v>0</v>
      </c>
      <c r="D21" s="6">
        <v>275.5</v>
      </c>
      <c r="E21" s="7">
        <v>0</v>
      </c>
      <c r="F21" s="7">
        <v>0</v>
      </c>
      <c r="G21" s="6">
        <v>275.5</v>
      </c>
      <c r="H21" s="7">
        <v>0</v>
      </c>
    </row>
    <row r="22" spans="1:8" x14ac:dyDescent="0.25">
      <c r="A22" s="4" t="s">
        <v>181</v>
      </c>
      <c r="B22" s="6">
        <v>-72.5</v>
      </c>
      <c r="C22" s="5">
        <v>-0.1</v>
      </c>
      <c r="D22" s="6">
        <v>-72.400000000000006</v>
      </c>
      <c r="E22" s="7">
        <v>0</v>
      </c>
      <c r="F22" s="7">
        <v>0</v>
      </c>
      <c r="G22" s="6">
        <v>-72.5</v>
      </c>
      <c r="H22" s="7">
        <v>0</v>
      </c>
    </row>
    <row r="23" spans="1:8" x14ac:dyDescent="0.25">
      <c r="A23" s="4" t="s">
        <v>182</v>
      </c>
      <c r="B23" s="4" t="s">
        <v>6</v>
      </c>
      <c r="C23" s="6">
        <v>3.6</v>
      </c>
      <c r="D23" s="4" t="s">
        <v>6</v>
      </c>
      <c r="E23" s="4" t="s">
        <v>6</v>
      </c>
      <c r="F23" s="4" t="s">
        <v>6</v>
      </c>
      <c r="G23" s="4" t="s">
        <v>6</v>
      </c>
      <c r="H23" s="4" t="s">
        <v>6</v>
      </c>
    </row>
    <row r="24" spans="1:8" x14ac:dyDescent="0.25">
      <c r="A24" s="4" t="s">
        <v>183</v>
      </c>
      <c r="B24" s="6">
        <v>46.9</v>
      </c>
      <c r="C24" s="9">
        <v>0</v>
      </c>
      <c r="D24" s="6">
        <v>46.9</v>
      </c>
      <c r="E24" s="7">
        <v>0</v>
      </c>
      <c r="F24" s="7">
        <v>0</v>
      </c>
      <c r="G24" s="6">
        <v>46.9</v>
      </c>
      <c r="H24" s="7">
        <v>0</v>
      </c>
    </row>
    <row r="25" spans="1:8" x14ac:dyDescent="0.25">
      <c r="A25" s="4" t="s">
        <v>184</v>
      </c>
      <c r="B25" s="4" t="s">
        <v>6</v>
      </c>
      <c r="C25" s="6">
        <v>0.6</v>
      </c>
      <c r="D25" s="4" t="s">
        <v>6</v>
      </c>
      <c r="E25" s="4" t="s">
        <v>6</v>
      </c>
      <c r="F25" s="4" t="s">
        <v>6</v>
      </c>
      <c r="G25" s="4" t="s">
        <v>6</v>
      </c>
      <c r="H25" s="4" t="s">
        <v>6</v>
      </c>
    </row>
    <row r="26" spans="1:8" x14ac:dyDescent="0.25">
      <c r="A26" s="4" t="s">
        <v>191</v>
      </c>
      <c r="B26" s="9">
        <v>-4013</v>
      </c>
      <c r="C26" s="9">
        <v>0</v>
      </c>
      <c r="D26" s="6">
        <v>-890.8</v>
      </c>
      <c r="E26" s="6">
        <v>-3122.2</v>
      </c>
      <c r="F26" s="7">
        <v>0</v>
      </c>
      <c r="G26" s="7">
        <v>-4013</v>
      </c>
      <c r="H26" s="7">
        <v>0</v>
      </c>
    </row>
    <row r="27" spans="1:8" x14ac:dyDescent="0.25">
      <c r="A27" s="4" t="s">
        <v>192</v>
      </c>
      <c r="B27" s="4" t="s">
        <v>6</v>
      </c>
      <c r="C27" s="6">
        <v>-36.299999999999997</v>
      </c>
      <c r="D27" s="4" t="s">
        <v>6</v>
      </c>
      <c r="E27" s="4" t="s">
        <v>6</v>
      </c>
      <c r="F27" s="4" t="s">
        <v>6</v>
      </c>
      <c r="G27" s="4" t="s">
        <v>6</v>
      </c>
      <c r="H27" s="4" t="s">
        <v>6</v>
      </c>
    </row>
    <row r="28" spans="1:8" x14ac:dyDescent="0.25">
      <c r="A28" s="4" t="s">
        <v>185</v>
      </c>
      <c r="B28" s="9">
        <v>2</v>
      </c>
      <c r="C28" s="4" t="s">
        <v>6</v>
      </c>
      <c r="D28" s="4" t="s">
        <v>6</v>
      </c>
      <c r="E28" s="4" t="s">
        <v>6</v>
      </c>
      <c r="F28" s="4" t="s">
        <v>6</v>
      </c>
      <c r="G28" s="4" t="s">
        <v>6</v>
      </c>
      <c r="H28" s="4" t="s">
        <v>6</v>
      </c>
    </row>
    <row r="29" spans="1:8" x14ac:dyDescent="0.25">
      <c r="A29" s="4" t="s">
        <v>186</v>
      </c>
      <c r="B29" s="5">
        <v>-2293.5</v>
      </c>
      <c r="C29" s="9">
        <v>0</v>
      </c>
      <c r="D29" s="7">
        <v>0</v>
      </c>
      <c r="E29" s="6">
        <v>-2293.5</v>
      </c>
      <c r="F29" s="7">
        <v>0</v>
      </c>
      <c r="G29" s="6">
        <v>-2293.5</v>
      </c>
      <c r="H29" s="7">
        <v>0</v>
      </c>
    </row>
    <row r="30" spans="1:8" ht="30" x14ac:dyDescent="0.25">
      <c r="A30" s="4" t="s">
        <v>193</v>
      </c>
      <c r="B30" s="6">
        <v>-0.6</v>
      </c>
      <c r="C30" s="4" t="s">
        <v>6</v>
      </c>
      <c r="D30" s="4" t="s">
        <v>6</v>
      </c>
      <c r="E30" s="4" t="s">
        <v>6</v>
      </c>
      <c r="F30" s="4" t="s">
        <v>6</v>
      </c>
      <c r="G30" s="4" t="s">
        <v>6</v>
      </c>
      <c r="H30" s="6">
        <v>-0.6</v>
      </c>
    </row>
    <row r="31" spans="1:8" x14ac:dyDescent="0.25">
      <c r="A31" s="4" t="s">
        <v>194</v>
      </c>
      <c r="B31" s="5">
        <v>-8698.7000000000007</v>
      </c>
      <c r="C31" s="5">
        <v>1.1000000000000001</v>
      </c>
      <c r="D31" s="6">
        <v>205.3</v>
      </c>
      <c r="E31" s="6">
        <v>-8449.7999999999993</v>
      </c>
      <c r="F31" s="6">
        <v>-463.2</v>
      </c>
      <c r="G31" s="6">
        <v>-8706.6</v>
      </c>
      <c r="H31" s="6">
        <v>7.9</v>
      </c>
    </row>
    <row r="32" spans="1:8" x14ac:dyDescent="0.25">
      <c r="A32" s="4" t="s">
        <v>119</v>
      </c>
      <c r="B32" s="4" t="s">
        <v>6</v>
      </c>
      <c r="C32" s="4" t="s">
        <v>6</v>
      </c>
      <c r="D32" s="4" t="s">
        <v>6</v>
      </c>
      <c r="E32" s="4" t="s">
        <v>6</v>
      </c>
      <c r="F32" s="4" t="s">
        <v>6</v>
      </c>
      <c r="G32" s="4" t="s">
        <v>6</v>
      </c>
      <c r="H32" s="6">
        <v>1.8</v>
      </c>
    </row>
    <row r="33" spans="1:8" x14ac:dyDescent="0.25">
      <c r="A33" s="4" t="s">
        <v>188</v>
      </c>
      <c r="B33" s="4" t="s">
        <v>6</v>
      </c>
      <c r="C33" s="4" t="s">
        <v>6</v>
      </c>
      <c r="D33" s="4" t="s">
        <v>6</v>
      </c>
      <c r="E33" s="4" t="s">
        <v>6</v>
      </c>
      <c r="F33" s="6">
        <v>-434.1</v>
      </c>
      <c r="G33" s="4" t="s">
        <v>6</v>
      </c>
      <c r="H33" s="4" t="s">
        <v>6</v>
      </c>
    </row>
    <row r="34" spans="1:8" x14ac:dyDescent="0.25">
      <c r="A34" s="4" t="s">
        <v>189</v>
      </c>
      <c r="B34" s="4" t="s">
        <v>6</v>
      </c>
      <c r="C34" s="4" t="s">
        <v>6</v>
      </c>
      <c r="D34" s="4" t="s">
        <v>6</v>
      </c>
      <c r="E34" s="4" t="s">
        <v>6</v>
      </c>
      <c r="F34" s="6">
        <v>-176.3</v>
      </c>
      <c r="G34" s="4" t="s">
        <v>6</v>
      </c>
      <c r="H34" s="4" t="s">
        <v>6</v>
      </c>
    </row>
    <row r="35" spans="1:8" x14ac:dyDescent="0.25">
      <c r="A35" s="4" t="s">
        <v>177</v>
      </c>
      <c r="B35" s="6">
        <v>1147.9000000000001</v>
      </c>
      <c r="C35" s="6">
        <v>1147.9000000000001</v>
      </c>
      <c r="D35" s="4" t="s">
        <v>6</v>
      </c>
      <c r="E35" s="4" t="s">
        <v>6</v>
      </c>
      <c r="F35" s="4" t="s">
        <v>6</v>
      </c>
      <c r="G35" s="4" t="s">
        <v>6</v>
      </c>
      <c r="H35" s="4" t="s">
        <v>6</v>
      </c>
    </row>
    <row r="36" spans="1:8" x14ac:dyDescent="0.25">
      <c r="A36" s="4" t="s">
        <v>179</v>
      </c>
      <c r="B36" s="5">
        <v>4124.7</v>
      </c>
      <c r="C36" s="9">
        <v>0</v>
      </c>
      <c r="D36" s="7">
        <v>0</v>
      </c>
      <c r="E36" s="6">
        <v>4124.5</v>
      </c>
      <c r="F36" s="7">
        <v>0</v>
      </c>
      <c r="G36" s="6">
        <v>4124.5</v>
      </c>
      <c r="H36" s="6">
        <v>0.2</v>
      </c>
    </row>
    <row r="37" spans="1:8" x14ac:dyDescent="0.25">
      <c r="A37" s="4" t="s">
        <v>104</v>
      </c>
      <c r="B37" s="7">
        <v>-315</v>
      </c>
      <c r="C37" s="7">
        <v>0</v>
      </c>
      <c r="D37" s="7">
        <v>0</v>
      </c>
      <c r="E37" s="7">
        <v>0</v>
      </c>
      <c r="F37" s="6">
        <v>-314.3</v>
      </c>
      <c r="G37" s="6">
        <v>-314.3</v>
      </c>
      <c r="H37" s="6">
        <v>-0.7</v>
      </c>
    </row>
    <row r="38" spans="1:8" x14ac:dyDescent="0.25">
      <c r="A38" s="4" t="s">
        <v>180</v>
      </c>
      <c r="B38" s="6">
        <v>306.39999999999998</v>
      </c>
      <c r="C38" s="7">
        <v>0</v>
      </c>
      <c r="D38" s="6">
        <v>306.39999999999998</v>
      </c>
      <c r="E38" s="7">
        <v>0</v>
      </c>
      <c r="F38" s="7">
        <v>0</v>
      </c>
      <c r="G38" s="6">
        <v>306.39999999999998</v>
      </c>
      <c r="H38" s="7">
        <v>0</v>
      </c>
    </row>
    <row r="39" spans="1:8" x14ac:dyDescent="0.25">
      <c r="A39" s="4" t="s">
        <v>181</v>
      </c>
      <c r="B39" s="6">
        <v>28.4</v>
      </c>
      <c r="C39" s="9">
        <v>0</v>
      </c>
      <c r="D39" s="6">
        <v>28.4</v>
      </c>
      <c r="E39" s="7">
        <v>0</v>
      </c>
      <c r="F39" s="7">
        <v>0</v>
      </c>
      <c r="G39" s="6">
        <v>28.4</v>
      </c>
      <c r="H39" s="7">
        <v>0</v>
      </c>
    </row>
    <row r="40" spans="1:8" x14ac:dyDescent="0.25">
      <c r="A40" s="4" t="s">
        <v>182</v>
      </c>
      <c r="B40" s="4" t="s">
        <v>6</v>
      </c>
      <c r="C40" s="6">
        <v>4.2</v>
      </c>
      <c r="D40" s="4" t="s">
        <v>6</v>
      </c>
      <c r="E40" s="4" t="s">
        <v>6</v>
      </c>
      <c r="F40" s="4" t="s">
        <v>6</v>
      </c>
      <c r="G40" s="4" t="s">
        <v>6</v>
      </c>
      <c r="H40" s="4" t="s">
        <v>6</v>
      </c>
    </row>
    <row r="41" spans="1:8" x14ac:dyDescent="0.25">
      <c r="A41" s="4" t="s">
        <v>183</v>
      </c>
      <c r="B41" s="5">
        <v>49.6</v>
      </c>
      <c r="C41" s="9">
        <v>0</v>
      </c>
      <c r="D41" s="6">
        <v>49.6</v>
      </c>
      <c r="E41" s="7">
        <v>0</v>
      </c>
      <c r="F41" s="7">
        <v>0</v>
      </c>
      <c r="G41" s="6">
        <v>49.6</v>
      </c>
      <c r="H41" s="7">
        <v>0</v>
      </c>
    </row>
    <row r="42" spans="1:8" x14ac:dyDescent="0.25">
      <c r="A42" s="4" t="s">
        <v>184</v>
      </c>
      <c r="B42" s="6">
        <v>0.5</v>
      </c>
      <c r="C42" s="6">
        <v>0.5</v>
      </c>
      <c r="D42" s="4" t="s">
        <v>6</v>
      </c>
      <c r="E42" s="4" t="s">
        <v>6</v>
      </c>
      <c r="F42" s="4" t="s">
        <v>6</v>
      </c>
      <c r="G42" s="4" t="s">
        <v>6</v>
      </c>
      <c r="H42" s="4" t="s">
        <v>6</v>
      </c>
    </row>
    <row r="43" spans="1:8" x14ac:dyDescent="0.25">
      <c r="A43" s="4" t="s">
        <v>191</v>
      </c>
      <c r="B43" s="5">
        <v>-1004.5</v>
      </c>
      <c r="C43" s="9">
        <v>0</v>
      </c>
      <c r="D43" s="6">
        <v>-548.6</v>
      </c>
      <c r="E43" s="6">
        <v>-455.9</v>
      </c>
      <c r="F43" s="7">
        <v>0</v>
      </c>
      <c r="G43" s="6">
        <v>-1004.5</v>
      </c>
      <c r="H43" s="7">
        <v>0</v>
      </c>
    </row>
    <row r="44" spans="1:8" x14ac:dyDescent="0.25">
      <c r="A44" s="4" t="s">
        <v>192</v>
      </c>
      <c r="B44" s="4" t="s">
        <v>6</v>
      </c>
      <c r="C44" s="7">
        <v>-10</v>
      </c>
      <c r="D44" s="4" t="s">
        <v>6</v>
      </c>
      <c r="E44" s="4" t="s">
        <v>6</v>
      </c>
      <c r="F44" s="4" t="s">
        <v>6</v>
      </c>
      <c r="G44" s="4" t="s">
        <v>6</v>
      </c>
      <c r="H44" s="4" t="s">
        <v>6</v>
      </c>
    </row>
    <row r="45" spans="1:8" x14ac:dyDescent="0.25">
      <c r="A45" s="4" t="s">
        <v>185</v>
      </c>
      <c r="B45" s="8">
        <v>2.16</v>
      </c>
      <c r="C45" s="4" t="s">
        <v>6</v>
      </c>
      <c r="D45" s="4" t="s">
        <v>6</v>
      </c>
      <c r="E45" s="4" t="s">
        <v>6</v>
      </c>
      <c r="F45" s="4" t="s">
        <v>6</v>
      </c>
      <c r="G45" s="4" t="s">
        <v>6</v>
      </c>
      <c r="H45" s="4" t="s">
        <v>6</v>
      </c>
    </row>
    <row r="46" spans="1:8" x14ac:dyDescent="0.25">
      <c r="A46" s="4" t="s">
        <v>186</v>
      </c>
      <c r="B46" s="5">
        <v>-2474.6</v>
      </c>
      <c r="C46" s="9">
        <v>0</v>
      </c>
      <c r="D46" s="7">
        <v>0</v>
      </c>
      <c r="E46" s="6">
        <v>-2474.6</v>
      </c>
      <c r="F46" s="7">
        <v>0</v>
      </c>
      <c r="G46" s="6">
        <v>-2474.6</v>
      </c>
      <c r="H46" s="7">
        <v>0</v>
      </c>
    </row>
    <row r="47" spans="1:8" ht="30" x14ac:dyDescent="0.25">
      <c r="A47" s="4" t="s">
        <v>195</v>
      </c>
      <c r="B47" s="6">
        <v>4.0999999999999996</v>
      </c>
      <c r="C47" s="7">
        <v>0</v>
      </c>
      <c r="D47" s="7">
        <v>3</v>
      </c>
      <c r="E47" s="7">
        <v>0</v>
      </c>
      <c r="F47" s="6">
        <v>0.7</v>
      </c>
      <c r="G47" s="6">
        <v>3.7</v>
      </c>
      <c r="H47" s="6">
        <v>0.4</v>
      </c>
    </row>
    <row r="48" spans="1:8" x14ac:dyDescent="0.25">
      <c r="A48" s="4" t="s">
        <v>196</v>
      </c>
      <c r="B48" s="5">
        <v>-7987.8</v>
      </c>
      <c r="C48" s="5">
        <v>1.1000000000000001</v>
      </c>
      <c r="D48" s="5">
        <v>38.1</v>
      </c>
      <c r="E48" s="5">
        <v>-7255.8</v>
      </c>
      <c r="F48" s="6">
        <v>-778.2</v>
      </c>
      <c r="G48" s="5">
        <v>-7994.8</v>
      </c>
      <c r="H48" s="7">
        <v>7</v>
      </c>
    </row>
    <row r="49" spans="1:8" x14ac:dyDescent="0.25">
      <c r="A49" s="4" t="s">
        <v>119</v>
      </c>
      <c r="B49" s="4" t="s">
        <v>6</v>
      </c>
      <c r="C49" s="4" t="s">
        <v>6</v>
      </c>
      <c r="D49" s="4" t="s">
        <v>6</v>
      </c>
      <c r="E49" s="4" t="s">
        <v>6</v>
      </c>
      <c r="F49" s="4" t="s">
        <v>6</v>
      </c>
      <c r="G49" s="4" t="s">
        <v>6</v>
      </c>
      <c r="H49" s="5">
        <v>-0.5</v>
      </c>
    </row>
    <row r="50" spans="1:8" x14ac:dyDescent="0.25">
      <c r="A50" s="4" t="s">
        <v>188</v>
      </c>
      <c r="B50" s="4" t="s">
        <v>6</v>
      </c>
      <c r="C50" s="4" t="s">
        <v>6</v>
      </c>
      <c r="D50" s="4" t="s">
        <v>6</v>
      </c>
      <c r="E50" s="4" t="s">
        <v>6</v>
      </c>
      <c r="F50" s="6">
        <v>-181.5</v>
      </c>
      <c r="G50" s="4" t="s">
        <v>6</v>
      </c>
      <c r="H50" s="4" t="s">
        <v>6</v>
      </c>
    </row>
    <row r="51" spans="1:8" x14ac:dyDescent="0.25">
      <c r="A51" s="4" t="s">
        <v>189</v>
      </c>
      <c r="B51" s="4" t="s">
        <v>6</v>
      </c>
      <c r="C51" s="4" t="s">
        <v>6</v>
      </c>
      <c r="D51" s="4" t="s">
        <v>6</v>
      </c>
      <c r="E51" s="4" t="s">
        <v>6</v>
      </c>
      <c r="F51" s="5">
        <v>-132.80000000000001</v>
      </c>
      <c r="G51" s="4" t="s">
        <v>6</v>
      </c>
      <c r="H51" s="4" t="s">
        <v>6</v>
      </c>
    </row>
    <row r="52" spans="1:8" x14ac:dyDescent="0.25">
      <c r="A52" s="4" t="s">
        <v>177</v>
      </c>
      <c r="B52" s="6">
        <v>1142.5999999999999</v>
      </c>
      <c r="C52" s="6">
        <v>1142.5999999999999</v>
      </c>
      <c r="D52" s="4" t="s">
        <v>6</v>
      </c>
      <c r="E52" s="4" t="s">
        <v>6</v>
      </c>
      <c r="F52" s="4" t="s">
        <v>6</v>
      </c>
      <c r="G52" s="4" t="s">
        <v>6</v>
      </c>
      <c r="H52" s="4" t="s">
        <v>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7C80"/>
  </sheetPr>
  <dimension ref="A1:C43"/>
  <sheetViews>
    <sheetView workbookViewId="0">
      <selection activeCell="D12" sqref="D12"/>
    </sheetView>
  </sheetViews>
  <sheetFormatPr defaultRowHeight="15" x14ac:dyDescent="0.25"/>
  <cols>
    <col min="1" max="1" width="80" customWidth="1"/>
    <col min="2" max="3" width="14" customWidth="1"/>
  </cols>
  <sheetData>
    <row r="1" spans="1:3" x14ac:dyDescent="0.25">
      <c r="A1" s="1" t="s">
        <v>197</v>
      </c>
      <c r="B1" s="2" t="s">
        <v>2</v>
      </c>
      <c r="C1" s="2" t="s">
        <v>72</v>
      </c>
    </row>
    <row r="2" spans="1:3" x14ac:dyDescent="0.25">
      <c r="A2" s="3" t="s">
        <v>198</v>
      </c>
      <c r="B2" s="4" t="s">
        <v>6</v>
      </c>
      <c r="C2" s="4" t="s">
        <v>6</v>
      </c>
    </row>
    <row r="3" spans="1:3" x14ac:dyDescent="0.25">
      <c r="A3" s="4" t="s">
        <v>199</v>
      </c>
      <c r="B3" s="5">
        <v>3551.5</v>
      </c>
      <c r="C3" s="5">
        <v>2818.4</v>
      </c>
    </row>
    <row r="4" spans="1:3" x14ac:dyDescent="0.25">
      <c r="A4" s="4" t="s">
        <v>200</v>
      </c>
      <c r="B4" s="6">
        <v>401.5</v>
      </c>
      <c r="C4" s="6">
        <v>364.5</v>
      </c>
    </row>
    <row r="5" spans="1:3" x14ac:dyDescent="0.25">
      <c r="A5" s="4" t="s">
        <v>201</v>
      </c>
      <c r="B5" s="6">
        <v>1184.0999999999999</v>
      </c>
      <c r="C5" s="6">
        <v>1175.5</v>
      </c>
    </row>
    <row r="6" spans="1:3" x14ac:dyDescent="0.25">
      <c r="A6" s="4" t="s">
        <v>202</v>
      </c>
      <c r="B6" s="6">
        <v>1806.4</v>
      </c>
      <c r="C6" s="6">
        <v>2176.6</v>
      </c>
    </row>
    <row r="7" spans="1:3" x14ac:dyDescent="0.25">
      <c r="A7" s="4" t="s">
        <v>203</v>
      </c>
      <c r="B7" s="6">
        <v>359.9</v>
      </c>
      <c r="C7" s="6">
        <v>483.7</v>
      </c>
    </row>
    <row r="8" spans="1:3" x14ac:dyDescent="0.25">
      <c r="A8" s="4" t="s">
        <v>204</v>
      </c>
      <c r="B8" s="6">
        <v>7303.4</v>
      </c>
      <c r="C8" s="6">
        <v>7018.7</v>
      </c>
    </row>
    <row r="9" spans="1:3" x14ac:dyDescent="0.25">
      <c r="A9" s="4" t="s">
        <v>205</v>
      </c>
      <c r="B9" s="6">
        <v>247.4</v>
      </c>
      <c r="C9" s="6">
        <v>279.10000000000002</v>
      </c>
    </row>
    <row r="10" spans="1:3" x14ac:dyDescent="0.25">
      <c r="A10" s="4" t="s">
        <v>206</v>
      </c>
      <c r="B10" s="6">
        <v>439.9</v>
      </c>
      <c r="C10" s="6">
        <v>311.2</v>
      </c>
    </row>
    <row r="11" spans="1:3" x14ac:dyDescent="0.25">
      <c r="A11" s="4" t="s">
        <v>207</v>
      </c>
      <c r="B11" s="6">
        <v>7387.1</v>
      </c>
      <c r="C11" s="6">
        <v>6560.5</v>
      </c>
    </row>
    <row r="12" spans="1:3" x14ac:dyDescent="0.25">
      <c r="A12" s="4" t="s">
        <v>208</v>
      </c>
      <c r="B12" s="6">
        <v>8412.6</v>
      </c>
      <c r="C12" s="6">
        <v>8015.6</v>
      </c>
    </row>
    <row r="13" spans="1:3" x14ac:dyDescent="0.25">
      <c r="A13" s="4" t="s">
        <v>209</v>
      </c>
      <c r="B13" s="6">
        <v>1769.8</v>
      </c>
      <c r="C13" s="6">
        <v>1799.7</v>
      </c>
    </row>
    <row r="14" spans="1:3" x14ac:dyDescent="0.25">
      <c r="A14" s="4" t="s">
        <v>210</v>
      </c>
      <c r="B14" s="6">
        <v>546.5</v>
      </c>
      <c r="C14" s="6">
        <v>554.20000000000005</v>
      </c>
    </row>
    <row r="15" spans="1:3" x14ac:dyDescent="0.25">
      <c r="A15" s="4" t="s">
        <v>211</v>
      </c>
      <c r="B15" s="6">
        <v>120.5</v>
      </c>
      <c r="C15" s="6">
        <v>155.9</v>
      </c>
    </row>
    <row r="16" spans="1:3" x14ac:dyDescent="0.25">
      <c r="A16" s="4" t="s">
        <v>212</v>
      </c>
      <c r="B16" s="6">
        <v>3218.3</v>
      </c>
      <c r="C16" s="6">
        <v>3283.5</v>
      </c>
    </row>
    <row r="17" spans="1:3" x14ac:dyDescent="0.25">
      <c r="A17" s="4" t="s">
        <v>213</v>
      </c>
      <c r="B17" s="6">
        <v>29445.5</v>
      </c>
      <c r="C17" s="6">
        <v>27978.400000000001</v>
      </c>
    </row>
    <row r="18" spans="1:3" x14ac:dyDescent="0.25">
      <c r="A18" s="3" t="s">
        <v>214</v>
      </c>
      <c r="B18" s="4" t="s">
        <v>6</v>
      </c>
      <c r="C18" s="4" t="s">
        <v>6</v>
      </c>
    </row>
    <row r="19" spans="1:3" x14ac:dyDescent="0.25">
      <c r="A19" s="4" t="s">
        <v>215</v>
      </c>
      <c r="B19" s="6">
        <v>1544.3</v>
      </c>
      <c r="C19" s="6">
        <v>1441.4</v>
      </c>
    </row>
    <row r="20" spans="1:3" x14ac:dyDescent="0.25">
      <c r="A20" s="4" t="s">
        <v>216</v>
      </c>
      <c r="B20" s="6">
        <v>2145.1</v>
      </c>
      <c r="C20" s="6">
        <v>2137.1</v>
      </c>
    </row>
    <row r="21" spans="1:3" x14ac:dyDescent="0.25">
      <c r="A21" s="4" t="s">
        <v>217</v>
      </c>
      <c r="B21" s="6">
        <v>828.3</v>
      </c>
      <c r="C21" s="6">
        <v>761.7</v>
      </c>
    </row>
    <row r="22" spans="1:3" x14ac:dyDescent="0.25">
      <c r="A22" s="4" t="s">
        <v>218</v>
      </c>
      <c r="B22" s="6">
        <v>1275.3</v>
      </c>
      <c r="C22" s="6">
        <v>1245.7</v>
      </c>
    </row>
    <row r="23" spans="1:3" x14ac:dyDescent="0.25">
      <c r="A23" s="4" t="s">
        <v>219</v>
      </c>
      <c r="B23" s="6">
        <v>1700.2</v>
      </c>
      <c r="C23" s="6">
        <v>1641.9</v>
      </c>
    </row>
    <row r="24" spans="1:3" x14ac:dyDescent="0.25">
      <c r="A24" s="4" t="s">
        <v>220</v>
      </c>
      <c r="B24" s="6">
        <v>33.5</v>
      </c>
      <c r="C24" s="7">
        <v>175</v>
      </c>
    </row>
    <row r="25" spans="1:3" x14ac:dyDescent="0.25">
      <c r="A25" s="4" t="s">
        <v>221</v>
      </c>
      <c r="B25" s="6">
        <v>1818.6</v>
      </c>
      <c r="C25" s="7">
        <v>1749</v>
      </c>
    </row>
    <row r="26" spans="1:3" x14ac:dyDescent="0.25">
      <c r="A26" s="4" t="s">
        <v>222</v>
      </c>
      <c r="B26" s="6">
        <v>9345.2999999999993</v>
      </c>
      <c r="C26" s="6">
        <v>9151.7999999999993</v>
      </c>
    </row>
    <row r="27" spans="1:3" x14ac:dyDescent="0.25">
      <c r="A27" s="4" t="s">
        <v>223</v>
      </c>
      <c r="B27" s="6">
        <v>13547.6</v>
      </c>
      <c r="C27" s="6">
        <v>13119.9</v>
      </c>
    </row>
    <row r="28" spans="1:3" x14ac:dyDescent="0.25">
      <c r="A28" s="4" t="s">
        <v>224</v>
      </c>
      <c r="B28" s="6">
        <v>7924.8</v>
      </c>
      <c r="C28" s="6">
        <v>7515.2</v>
      </c>
    </row>
    <row r="29" spans="1:3" x14ac:dyDescent="0.25">
      <c r="A29" s="4" t="s">
        <v>225</v>
      </c>
      <c r="B29" s="6">
        <v>6101.8</v>
      </c>
      <c r="C29" s="6">
        <v>6279.7</v>
      </c>
    </row>
    <row r="30" spans="1:3" x14ac:dyDescent="0.25">
      <c r="A30" s="4" t="s">
        <v>226</v>
      </c>
      <c r="B30" s="6">
        <v>513.79999999999995</v>
      </c>
      <c r="C30" s="6">
        <v>610.5</v>
      </c>
    </row>
    <row r="31" spans="1:3" x14ac:dyDescent="0.25">
      <c r="A31" s="4" t="s">
        <v>227</v>
      </c>
      <c r="B31" s="6">
        <v>37433.300000000003</v>
      </c>
      <c r="C31" s="6">
        <v>36677.1</v>
      </c>
    </row>
    <row r="32" spans="1:3" x14ac:dyDescent="0.25">
      <c r="A32" s="3" t="s">
        <v>228</v>
      </c>
      <c r="B32" s="4" t="s">
        <v>6</v>
      </c>
      <c r="C32" s="4" t="s">
        <v>6</v>
      </c>
    </row>
    <row r="33" spans="1:3" ht="30" x14ac:dyDescent="0.25">
      <c r="A33" s="4" t="s">
        <v>229</v>
      </c>
      <c r="B33" s="6">
        <v>1.1000000000000001</v>
      </c>
      <c r="C33" s="6">
        <v>1.1000000000000001</v>
      </c>
    </row>
    <row r="34" spans="1:3" x14ac:dyDescent="0.25">
      <c r="A34" s="4" t="s">
        <v>230</v>
      </c>
      <c r="B34" s="6">
        <v>38.1</v>
      </c>
      <c r="C34" s="6">
        <v>205.3</v>
      </c>
    </row>
    <row r="35" spans="1:3" x14ac:dyDescent="0.25">
      <c r="A35" s="4" t="s">
        <v>231</v>
      </c>
      <c r="B35" s="6">
        <v>-7255.8</v>
      </c>
      <c r="C35" s="6">
        <v>-8449.7999999999993</v>
      </c>
    </row>
    <row r="36" spans="1:3" x14ac:dyDescent="0.25">
      <c r="A36" s="4" t="s">
        <v>232</v>
      </c>
      <c r="B36" s="6">
        <v>-778.2</v>
      </c>
      <c r="C36" s="6">
        <v>-463.2</v>
      </c>
    </row>
    <row r="37" spans="1:3" x14ac:dyDescent="0.25">
      <c r="A37" s="4" t="s">
        <v>233</v>
      </c>
      <c r="B37" s="6">
        <v>-7994.8</v>
      </c>
      <c r="C37" s="6">
        <v>-8706.6</v>
      </c>
    </row>
    <row r="38" spans="1:3" x14ac:dyDescent="0.25">
      <c r="A38" s="4" t="s">
        <v>234</v>
      </c>
      <c r="B38" s="7">
        <v>7</v>
      </c>
      <c r="C38" s="6">
        <v>7.9</v>
      </c>
    </row>
    <row r="39" spans="1:3" ht="30" x14ac:dyDescent="0.25">
      <c r="A39" s="4" t="s">
        <v>235</v>
      </c>
      <c r="B39" s="6">
        <v>-7987.8</v>
      </c>
      <c r="C39" s="6">
        <v>-8698.7000000000007</v>
      </c>
    </row>
    <row r="40" spans="1:3" x14ac:dyDescent="0.25">
      <c r="A40" s="4" t="s">
        <v>236</v>
      </c>
      <c r="B40" s="5">
        <v>29445.5</v>
      </c>
      <c r="C40" s="5">
        <v>27978.400000000001</v>
      </c>
    </row>
    <row r="41" spans="1:3" x14ac:dyDescent="0.25">
      <c r="A41" s="4" t="s">
        <v>237</v>
      </c>
      <c r="B41" s="10">
        <v>1E-3</v>
      </c>
      <c r="C41" s="10">
        <v>1E-3</v>
      </c>
    </row>
    <row r="42" spans="1:3" x14ac:dyDescent="0.25">
      <c r="A42" s="4" t="s">
        <v>238</v>
      </c>
      <c r="B42" s="7">
        <v>2400000000</v>
      </c>
      <c r="C42" s="7">
        <v>2400000000</v>
      </c>
    </row>
    <row r="43" spans="1:3" x14ac:dyDescent="0.25">
      <c r="A43" s="4" t="s">
        <v>239</v>
      </c>
      <c r="B43" s="7">
        <v>1142600000</v>
      </c>
      <c r="C43" s="7">
        <v>1147900000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heetViews>
  <sheetFormatPr defaultRowHeight="15" x14ac:dyDescent="0.25"/>
  <cols>
    <col min="1" max="1" width="57" customWidth="1"/>
    <col min="2" max="3" width="14" customWidth="1"/>
  </cols>
  <sheetData>
    <row r="1" spans="1:3" x14ac:dyDescent="0.25">
      <c r="A1" s="1" t="s">
        <v>240</v>
      </c>
      <c r="B1" s="2" t="s">
        <v>2</v>
      </c>
      <c r="C1" s="2" t="s">
        <v>72</v>
      </c>
    </row>
    <row r="2" spans="1:3" x14ac:dyDescent="0.25">
      <c r="A2" s="3" t="s">
        <v>241</v>
      </c>
      <c r="B2" s="4" t="s">
        <v>6</v>
      </c>
      <c r="C2" s="4" t="s">
        <v>6</v>
      </c>
    </row>
    <row r="3" spans="1:3" x14ac:dyDescent="0.25">
      <c r="A3" s="4" t="s">
        <v>239</v>
      </c>
      <c r="B3" s="7">
        <v>1142600000</v>
      </c>
      <c r="C3" s="7">
        <v>1147900000</v>
      </c>
    </row>
    <row r="4" spans="1:3" x14ac:dyDescent="0.25">
      <c r="A4" s="4" t="s">
        <v>238</v>
      </c>
      <c r="B4" s="7">
        <v>2400000000</v>
      </c>
      <c r="C4" s="7">
        <v>2400000000</v>
      </c>
    </row>
    <row r="5" spans="1:3" x14ac:dyDescent="0.25">
      <c r="A5" s="4" t="s">
        <v>237</v>
      </c>
      <c r="B5" s="10">
        <v>1E-3</v>
      </c>
      <c r="C5" s="10">
        <v>1E-3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2"/>
    </sheetView>
  </sheetViews>
  <sheetFormatPr defaultRowHeight="15" x14ac:dyDescent="0.25"/>
  <cols>
    <col min="1" max="1" width="33" customWidth="1"/>
    <col min="2" max="2" width="80" customWidth="1"/>
  </cols>
  <sheetData>
    <row r="1" spans="1:2" x14ac:dyDescent="0.25">
      <c r="A1" s="42" t="s">
        <v>242</v>
      </c>
      <c r="B1" s="2" t="s">
        <v>1</v>
      </c>
    </row>
    <row r="2" spans="1:2" x14ac:dyDescent="0.25">
      <c r="A2" s="43"/>
      <c r="B2" s="2" t="s">
        <v>2</v>
      </c>
    </row>
    <row r="3" spans="1:2" x14ac:dyDescent="0.25">
      <c r="A3" s="3" t="s">
        <v>243</v>
      </c>
      <c r="B3" s="4" t="s">
        <v>6</v>
      </c>
    </row>
    <row r="4" spans="1:2" ht="240" x14ac:dyDescent="0.25">
      <c r="A4" s="4" t="s">
        <v>242</v>
      </c>
      <c r="B4" s="4" t="s">
        <v>244</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A2"/>
    </sheetView>
  </sheetViews>
  <sheetFormatPr defaultRowHeight="15" x14ac:dyDescent="0.25"/>
  <cols>
    <col min="1" max="1" width="32" customWidth="1"/>
    <col min="2" max="2" width="80" customWidth="1"/>
  </cols>
  <sheetData>
    <row r="1" spans="1:2" x14ac:dyDescent="0.25">
      <c r="A1" s="42" t="s">
        <v>245</v>
      </c>
      <c r="B1" s="2" t="s">
        <v>1</v>
      </c>
    </row>
    <row r="2" spans="1:2" x14ac:dyDescent="0.25">
      <c r="A2" s="43"/>
      <c r="B2" s="2" t="s">
        <v>2</v>
      </c>
    </row>
    <row r="3" spans="1:2" x14ac:dyDescent="0.25">
      <c r="A3" s="3" t="s">
        <v>246</v>
      </c>
      <c r="B3" s="4" t="s">
        <v>6</v>
      </c>
    </row>
    <row r="4" spans="1:2" ht="409.5" x14ac:dyDescent="0.25">
      <c r="A4" s="4" t="s">
        <v>247</v>
      </c>
      <c r="B4" s="4" t="s">
        <v>248</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sqref="A1:A2"/>
    </sheetView>
  </sheetViews>
  <sheetFormatPr defaultRowHeight="15" x14ac:dyDescent="0.25"/>
  <cols>
    <col min="1" max="1" width="68" customWidth="1"/>
    <col min="2" max="2" width="80" customWidth="1"/>
  </cols>
  <sheetData>
    <row r="1" spans="1:2" x14ac:dyDescent="0.25">
      <c r="A1" s="42" t="s">
        <v>249</v>
      </c>
      <c r="B1" s="2" t="s">
        <v>1</v>
      </c>
    </row>
    <row r="2" spans="1:2" x14ac:dyDescent="0.25">
      <c r="A2" s="43"/>
      <c r="B2" s="2" t="s">
        <v>2</v>
      </c>
    </row>
    <row r="3" spans="1:2" x14ac:dyDescent="0.25">
      <c r="A3" s="3" t="s">
        <v>250</v>
      </c>
      <c r="B3" s="4" t="s">
        <v>6</v>
      </c>
    </row>
    <row r="4" spans="1:2" ht="409.5" x14ac:dyDescent="0.25">
      <c r="A4" s="4" t="s">
        <v>249</v>
      </c>
      <c r="B4" s="4" t="s">
        <v>251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sqref="A1:A2"/>
    </sheetView>
  </sheetViews>
  <sheetFormatPr defaultRowHeight="15" x14ac:dyDescent="0.25"/>
  <cols>
    <col min="1" max="1" width="34" customWidth="1"/>
    <col min="2" max="2" width="80" customWidth="1"/>
  </cols>
  <sheetData>
    <row r="1" spans="1:2" x14ac:dyDescent="0.25">
      <c r="A1" s="42" t="s">
        <v>252</v>
      </c>
      <c r="B1" s="2" t="s">
        <v>1</v>
      </c>
    </row>
    <row r="2" spans="1:2" x14ac:dyDescent="0.25">
      <c r="A2" s="43"/>
      <c r="B2" s="2" t="s">
        <v>2</v>
      </c>
    </row>
    <row r="3" spans="1:2" x14ac:dyDescent="0.25">
      <c r="A3" s="3" t="s">
        <v>253</v>
      </c>
      <c r="B3" s="4" t="s">
        <v>6</v>
      </c>
    </row>
    <row r="4" spans="1:2" ht="409.5" x14ac:dyDescent="0.25">
      <c r="A4" s="4" t="s">
        <v>252</v>
      </c>
      <c r="B4" s="4" t="s">
        <v>254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sqref="A1:A2"/>
    </sheetView>
  </sheetViews>
  <sheetFormatPr defaultRowHeight="15" x14ac:dyDescent="0.25"/>
  <cols>
    <col min="1" max="1" width="32" customWidth="1"/>
    <col min="2" max="2" width="80" customWidth="1"/>
  </cols>
  <sheetData>
    <row r="1" spans="1:2" x14ac:dyDescent="0.25">
      <c r="A1" s="42" t="s">
        <v>136</v>
      </c>
      <c r="B1" s="2" t="s">
        <v>1</v>
      </c>
    </row>
    <row r="2" spans="1:2" x14ac:dyDescent="0.25">
      <c r="A2" s="43"/>
      <c r="B2" s="2" t="s">
        <v>2</v>
      </c>
    </row>
    <row r="3" spans="1:2" x14ac:dyDescent="0.25">
      <c r="A3" s="3" t="s">
        <v>255</v>
      </c>
      <c r="B3" s="4" t="s">
        <v>6</v>
      </c>
    </row>
    <row r="4" spans="1:2" ht="285" x14ac:dyDescent="0.25">
      <c r="A4" s="4" t="s">
        <v>256</v>
      </c>
      <c r="B4" s="4" t="s">
        <v>257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6" customWidth="1"/>
    <col min="2" max="2" width="80" customWidth="1"/>
  </cols>
  <sheetData>
    <row r="1" spans="1:2" x14ac:dyDescent="0.25">
      <c r="A1" s="42" t="s">
        <v>206</v>
      </c>
      <c r="B1" s="2" t="s">
        <v>1</v>
      </c>
    </row>
    <row r="2" spans="1:2" x14ac:dyDescent="0.25">
      <c r="A2" s="43"/>
      <c r="B2" s="2" t="s">
        <v>2</v>
      </c>
    </row>
    <row r="3" spans="1:2" x14ac:dyDescent="0.25">
      <c r="A3" s="3" t="s">
        <v>258</v>
      </c>
      <c r="B3" s="4" t="s">
        <v>6</v>
      </c>
    </row>
    <row r="4" spans="1:2" ht="390" x14ac:dyDescent="0.25">
      <c r="A4" s="4" t="s">
        <v>259</v>
      </c>
      <c r="B4" s="4" t="s">
        <v>260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71" customWidth="1"/>
    <col min="2" max="2" width="80" customWidth="1"/>
  </cols>
  <sheetData>
    <row r="1" spans="1:2" x14ac:dyDescent="0.25">
      <c r="A1" s="42" t="s">
        <v>261</v>
      </c>
      <c r="B1" s="2" t="s">
        <v>1</v>
      </c>
    </row>
    <row r="2" spans="1:2" x14ac:dyDescent="0.25">
      <c r="A2" s="43"/>
      <c r="B2" s="2" t="s">
        <v>2</v>
      </c>
    </row>
    <row r="3" spans="1:2" x14ac:dyDescent="0.25">
      <c r="A3" s="3" t="s">
        <v>262</v>
      </c>
      <c r="B3" s="4" t="s">
        <v>6</v>
      </c>
    </row>
    <row r="4" spans="1:2" ht="210" x14ac:dyDescent="0.25">
      <c r="A4" s="4" t="s">
        <v>263</v>
      </c>
      <c r="B4" s="4" t="s">
        <v>264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3" customWidth="1"/>
    <col min="2" max="2" width="80" customWidth="1"/>
  </cols>
  <sheetData>
    <row r="1" spans="1:2" x14ac:dyDescent="0.25">
      <c r="A1" s="42" t="s">
        <v>265</v>
      </c>
      <c r="B1" s="2" t="s">
        <v>1</v>
      </c>
    </row>
    <row r="2" spans="1:2" x14ac:dyDescent="0.25">
      <c r="A2" s="43"/>
      <c r="B2" s="2" t="s">
        <v>2</v>
      </c>
    </row>
    <row r="3" spans="1:2" x14ac:dyDescent="0.25">
      <c r="A3" s="3" t="s">
        <v>266</v>
      </c>
      <c r="B3" s="4" t="s">
        <v>6</v>
      </c>
    </row>
    <row r="4" spans="1:2" ht="360" x14ac:dyDescent="0.25">
      <c r="A4" s="4" t="s">
        <v>265</v>
      </c>
      <c r="B4" s="4" t="s">
        <v>267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25" customWidth="1"/>
    <col min="2" max="2" width="80" customWidth="1"/>
  </cols>
  <sheetData>
    <row r="1" spans="1:2" x14ac:dyDescent="0.25">
      <c r="A1" s="42" t="s">
        <v>268</v>
      </c>
      <c r="B1" s="2" t="s">
        <v>1</v>
      </c>
    </row>
    <row r="2" spans="1:2" x14ac:dyDescent="0.25">
      <c r="A2" s="43"/>
      <c r="B2" s="2" t="s">
        <v>2</v>
      </c>
    </row>
    <row r="3" spans="1:2" x14ac:dyDescent="0.25">
      <c r="A3" s="3" t="s">
        <v>269</v>
      </c>
      <c r="B3" s="4" t="s">
        <v>6</v>
      </c>
    </row>
    <row r="4" spans="1:2" ht="360" x14ac:dyDescent="0.25">
      <c r="A4" s="4" t="s">
        <v>270</v>
      </c>
      <c r="B4" s="4" t="s">
        <v>271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18" customWidth="1"/>
    <col min="2" max="2" width="80" customWidth="1"/>
  </cols>
  <sheetData>
    <row r="1" spans="1:2" x14ac:dyDescent="0.25">
      <c r="A1" s="42" t="s">
        <v>272</v>
      </c>
      <c r="B1" s="2" t="s">
        <v>1</v>
      </c>
    </row>
    <row r="2" spans="1:2" x14ac:dyDescent="0.25">
      <c r="A2" s="43"/>
      <c r="B2" s="2" t="s">
        <v>2</v>
      </c>
    </row>
    <row r="3" spans="1:2" x14ac:dyDescent="0.25">
      <c r="A3" s="3" t="s">
        <v>273</v>
      </c>
      <c r="B3" s="4" t="s">
        <v>6</v>
      </c>
    </row>
    <row r="4" spans="1:2" ht="409.5" x14ac:dyDescent="0.25">
      <c r="A4" s="4" t="s">
        <v>272</v>
      </c>
      <c r="B4" s="4" t="s">
        <v>274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43" customWidth="1"/>
    <col min="2" max="2" width="80" customWidth="1"/>
  </cols>
  <sheetData>
    <row r="1" spans="1:2" x14ac:dyDescent="0.25">
      <c r="A1" s="42" t="s">
        <v>275</v>
      </c>
      <c r="B1" s="2" t="s">
        <v>1</v>
      </c>
    </row>
    <row r="2" spans="1:2" x14ac:dyDescent="0.25">
      <c r="A2" s="43"/>
      <c r="B2" s="2" t="s">
        <v>2</v>
      </c>
    </row>
    <row r="3" spans="1:2" x14ac:dyDescent="0.25">
      <c r="A3" s="3" t="s">
        <v>276</v>
      </c>
      <c r="B3" s="4" t="s">
        <v>6</v>
      </c>
    </row>
    <row r="4" spans="1:2" ht="409.5" x14ac:dyDescent="0.25">
      <c r="A4" s="4" t="s">
        <v>275</v>
      </c>
      <c r="B4" s="4" t="s">
        <v>277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33" customWidth="1"/>
    <col min="2" max="2" width="80" customWidth="1"/>
  </cols>
  <sheetData>
    <row r="1" spans="1:2" x14ac:dyDescent="0.25">
      <c r="A1" s="42" t="s">
        <v>278</v>
      </c>
      <c r="B1" s="2" t="s">
        <v>1</v>
      </c>
    </row>
    <row r="2" spans="1:2" x14ac:dyDescent="0.25">
      <c r="A2" s="43"/>
      <c r="B2" s="2" t="s">
        <v>2</v>
      </c>
    </row>
    <row r="3" spans="1:2" x14ac:dyDescent="0.25">
      <c r="A3" s="3" t="s">
        <v>279</v>
      </c>
      <c r="B3" s="4" t="s">
        <v>6</v>
      </c>
    </row>
    <row r="4" spans="1:2" ht="409.5" x14ac:dyDescent="0.25">
      <c r="A4" s="4" t="s">
        <v>278</v>
      </c>
      <c r="B4" s="4" t="s">
        <v>280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30" customWidth="1"/>
    <col min="2" max="2" width="80" customWidth="1"/>
  </cols>
  <sheetData>
    <row r="1" spans="1:2" x14ac:dyDescent="0.25">
      <c r="A1" s="42" t="s">
        <v>281</v>
      </c>
      <c r="B1" s="2" t="s">
        <v>1</v>
      </c>
    </row>
    <row r="2" spans="1:2" x14ac:dyDescent="0.25">
      <c r="A2" s="43"/>
      <c r="B2" s="2" t="s">
        <v>2</v>
      </c>
    </row>
    <row r="3" spans="1:2" x14ac:dyDescent="0.25">
      <c r="A3" s="3" t="s">
        <v>282</v>
      </c>
      <c r="B3" s="4" t="s">
        <v>6</v>
      </c>
    </row>
    <row r="4" spans="1:2" ht="105" x14ac:dyDescent="0.25">
      <c r="A4" s="4" t="s">
        <v>283</v>
      </c>
      <c r="B4" s="4" t="s">
        <v>284</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52" customWidth="1"/>
    <col min="2" max="2" width="80" customWidth="1"/>
  </cols>
  <sheetData>
    <row r="1" spans="1:2" x14ac:dyDescent="0.25">
      <c r="A1" s="42" t="s">
        <v>285</v>
      </c>
      <c r="B1" s="2" t="s">
        <v>1</v>
      </c>
    </row>
    <row r="2" spans="1:2" x14ac:dyDescent="0.25">
      <c r="A2" s="43"/>
      <c r="B2" s="2" t="s">
        <v>2</v>
      </c>
    </row>
    <row r="3" spans="1:2" x14ac:dyDescent="0.25">
      <c r="A3" s="3" t="s">
        <v>286</v>
      </c>
      <c r="B3" s="4" t="s">
        <v>6</v>
      </c>
    </row>
    <row r="4" spans="1:2" ht="90" x14ac:dyDescent="0.25">
      <c r="A4" s="4" t="s">
        <v>287</v>
      </c>
      <c r="B4" s="4" t="s">
        <v>288</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29" customWidth="1"/>
    <col min="2" max="2" width="80" customWidth="1"/>
  </cols>
  <sheetData>
    <row r="1" spans="1:2" x14ac:dyDescent="0.25">
      <c r="A1" s="42" t="s">
        <v>289</v>
      </c>
      <c r="B1" s="2" t="s">
        <v>1</v>
      </c>
    </row>
    <row r="2" spans="1:2" x14ac:dyDescent="0.25">
      <c r="A2" s="43"/>
      <c r="B2" s="2" t="s">
        <v>2</v>
      </c>
    </row>
    <row r="3" spans="1:2" x14ac:dyDescent="0.25">
      <c r="A3" s="3" t="s">
        <v>290</v>
      </c>
      <c r="B3" s="4" t="s">
        <v>6</v>
      </c>
    </row>
    <row r="4" spans="1:2" ht="409.5" x14ac:dyDescent="0.25">
      <c r="A4" s="4" t="s">
        <v>289</v>
      </c>
      <c r="B4" s="4" t="s">
        <v>291</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3"/>
  <sheetViews>
    <sheetView workbookViewId="0"/>
  </sheetViews>
  <sheetFormatPr defaultRowHeight="15" x14ac:dyDescent="0.25"/>
  <cols>
    <col min="1" max="1" width="36" customWidth="1"/>
    <col min="2" max="2" width="80" customWidth="1"/>
  </cols>
  <sheetData>
    <row r="1" spans="1:2" x14ac:dyDescent="0.25">
      <c r="A1" s="42" t="s">
        <v>292</v>
      </c>
      <c r="B1" s="2" t="s">
        <v>1</v>
      </c>
    </row>
    <row r="2" spans="1:2" x14ac:dyDescent="0.25">
      <c r="A2" s="43"/>
      <c r="B2" s="2" t="s">
        <v>2</v>
      </c>
    </row>
    <row r="3" spans="1:2" ht="409.5" x14ac:dyDescent="0.25">
      <c r="A3" s="4" t="s">
        <v>293</v>
      </c>
      <c r="B3" s="4" t="s">
        <v>294</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4"/>
  <sheetViews>
    <sheetView workbookViewId="0"/>
  </sheetViews>
  <sheetFormatPr defaultRowHeight="15" x14ac:dyDescent="0.25"/>
  <cols>
    <col min="1" max="1" width="54" customWidth="1"/>
    <col min="2" max="2" width="16" customWidth="1"/>
    <col min="3" max="4" width="14" customWidth="1"/>
  </cols>
  <sheetData>
    <row r="1" spans="1:4" x14ac:dyDescent="0.25">
      <c r="A1" s="42" t="s">
        <v>295</v>
      </c>
      <c r="B1" s="49" t="s">
        <v>1</v>
      </c>
      <c r="C1" s="43"/>
      <c r="D1" s="43"/>
    </row>
    <row r="2" spans="1:4" x14ac:dyDescent="0.25">
      <c r="A2" s="43"/>
      <c r="B2" s="2" t="s">
        <v>2</v>
      </c>
      <c r="C2" s="2" t="s">
        <v>72</v>
      </c>
      <c r="D2" s="2" t="s">
        <v>73</v>
      </c>
    </row>
    <row r="3" spans="1:4" x14ac:dyDescent="0.25">
      <c r="A3" s="3" t="s">
        <v>296</v>
      </c>
      <c r="B3" s="4" t="s">
        <v>6</v>
      </c>
      <c r="C3" s="4" t="s">
        <v>6</v>
      </c>
      <c r="D3" s="4" t="s">
        <v>6</v>
      </c>
    </row>
    <row r="4" spans="1:4" x14ac:dyDescent="0.25">
      <c r="A4" s="4" t="s">
        <v>93</v>
      </c>
      <c r="B4" s="5">
        <v>4124.5</v>
      </c>
      <c r="C4" s="5">
        <v>3281.6</v>
      </c>
      <c r="D4" s="5">
        <v>4199.3</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workbookViewId="0"/>
  </sheetViews>
  <sheetFormatPr defaultRowHeight="15" x14ac:dyDescent="0.25"/>
  <cols>
    <col min="1" max="1" width="39" customWidth="1"/>
    <col min="2" max="2" width="16" customWidth="1"/>
  </cols>
  <sheetData>
    <row r="1" spans="1:2" ht="30" x14ac:dyDescent="0.25">
      <c r="A1" s="42" t="s">
        <v>297</v>
      </c>
      <c r="B1" s="2" t="s">
        <v>1</v>
      </c>
    </row>
    <row r="2" spans="1:2" x14ac:dyDescent="0.25">
      <c r="A2" s="43"/>
      <c r="B2" s="2" t="s">
        <v>2</v>
      </c>
    </row>
    <row r="3" spans="1:2" x14ac:dyDescent="0.25">
      <c r="A3" s="3" t="s">
        <v>298</v>
      </c>
      <c r="B3" s="4" t="s">
        <v>6</v>
      </c>
    </row>
    <row r="4" spans="1:2" x14ac:dyDescent="0.25">
      <c r="A4" s="4" t="s">
        <v>299</v>
      </c>
      <c r="B4" s="4" t="s">
        <v>14</v>
      </c>
    </row>
    <row r="5" spans="1:2" x14ac:dyDescent="0.25">
      <c r="A5" s="4" t="s">
        <v>300</v>
      </c>
      <c r="B5" s="4" t="s">
        <v>14</v>
      </c>
    </row>
    <row r="6" spans="1:2" x14ac:dyDescent="0.25">
      <c r="A6" s="4" t="s">
        <v>301</v>
      </c>
      <c r="B6" s="4" t="s">
        <v>14</v>
      </c>
    </row>
    <row r="7" spans="1:2" ht="30" x14ac:dyDescent="0.25">
      <c r="A7" s="4" t="s">
        <v>302</v>
      </c>
      <c r="B7" s="4" t="s">
        <v>14</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32"/>
  <sheetViews>
    <sheetView workbookViewId="0"/>
  </sheetViews>
  <sheetFormatPr defaultRowHeight="15" x14ac:dyDescent="0.25"/>
  <cols>
    <col min="1" max="1" width="76" customWidth="1"/>
    <col min="2" max="2" width="80" customWidth="1"/>
  </cols>
  <sheetData>
    <row r="1" spans="1:2" x14ac:dyDescent="0.25">
      <c r="A1" s="42" t="s">
        <v>303</v>
      </c>
      <c r="B1" s="2" t="s">
        <v>1</v>
      </c>
    </row>
    <row r="2" spans="1:2" x14ac:dyDescent="0.25">
      <c r="A2" s="43"/>
      <c r="B2" s="2" t="s">
        <v>2</v>
      </c>
    </row>
    <row r="3" spans="1:2" x14ac:dyDescent="0.25">
      <c r="A3" s="3" t="s">
        <v>246</v>
      </c>
      <c r="B3" s="4" t="s">
        <v>6</v>
      </c>
    </row>
    <row r="4" spans="1:2" ht="60" x14ac:dyDescent="0.25">
      <c r="A4" s="4" t="s">
        <v>304</v>
      </c>
      <c r="B4" s="4" t="s">
        <v>305</v>
      </c>
    </row>
    <row r="5" spans="1:2" ht="45" x14ac:dyDescent="0.25">
      <c r="A5" s="4" t="s">
        <v>306</v>
      </c>
      <c r="B5" s="4" t="s">
        <v>307</v>
      </c>
    </row>
    <row r="6" spans="1:2" ht="165" x14ac:dyDescent="0.25">
      <c r="A6" s="4" t="s">
        <v>308</v>
      </c>
      <c r="B6" s="4" t="s">
        <v>309</v>
      </c>
    </row>
    <row r="7" spans="1:2" ht="345" x14ac:dyDescent="0.25">
      <c r="A7" s="4" t="s">
        <v>310</v>
      </c>
      <c r="B7" s="4" t="s">
        <v>311</v>
      </c>
    </row>
    <row r="8" spans="1:2" ht="165" x14ac:dyDescent="0.25">
      <c r="A8" s="4" t="s">
        <v>312</v>
      </c>
      <c r="B8" s="4" t="s">
        <v>313</v>
      </c>
    </row>
    <row r="9" spans="1:2" ht="409.5" x14ac:dyDescent="0.25">
      <c r="A9" s="4" t="s">
        <v>314</v>
      </c>
      <c r="B9" s="4" t="s">
        <v>315</v>
      </c>
    </row>
    <row r="10" spans="1:2" ht="255" x14ac:dyDescent="0.25">
      <c r="A10" s="4" t="s">
        <v>316</v>
      </c>
      <c r="B10" s="4" t="s">
        <v>317</v>
      </c>
    </row>
    <row r="11" spans="1:2" ht="409.5" x14ac:dyDescent="0.25">
      <c r="A11" s="4" t="s">
        <v>318</v>
      </c>
      <c r="B11" s="4" t="s">
        <v>319</v>
      </c>
    </row>
    <row r="12" spans="1:2" ht="180" x14ac:dyDescent="0.25">
      <c r="A12" s="4" t="s">
        <v>320</v>
      </c>
      <c r="B12" s="4" t="s">
        <v>321</v>
      </c>
    </row>
    <row r="13" spans="1:2" ht="90" x14ac:dyDescent="0.25">
      <c r="A13" s="4" t="s">
        <v>136</v>
      </c>
      <c r="B13" s="4" t="s">
        <v>322</v>
      </c>
    </row>
    <row r="14" spans="1:2" ht="409.5" x14ac:dyDescent="0.25">
      <c r="A14" s="4" t="s">
        <v>323</v>
      </c>
      <c r="B14" s="4" t="s">
        <v>324</v>
      </c>
    </row>
    <row r="15" spans="1:2" ht="409.5" x14ac:dyDescent="0.25">
      <c r="A15" s="4" t="s">
        <v>268</v>
      </c>
      <c r="B15" s="4" t="s">
        <v>325</v>
      </c>
    </row>
    <row r="16" spans="1:2" ht="409.5" x14ac:dyDescent="0.25">
      <c r="A16" s="4" t="s">
        <v>212</v>
      </c>
      <c r="B16" s="4" t="s">
        <v>326</v>
      </c>
    </row>
    <row r="17" spans="1:2" ht="315" x14ac:dyDescent="0.25">
      <c r="A17" s="4" t="s">
        <v>327</v>
      </c>
      <c r="B17" s="4" t="s">
        <v>328</v>
      </c>
    </row>
    <row r="18" spans="1:2" ht="120" x14ac:dyDescent="0.25">
      <c r="A18" s="4" t="s">
        <v>329</v>
      </c>
      <c r="B18" s="4" t="s">
        <v>330</v>
      </c>
    </row>
    <row r="19" spans="1:2" ht="409.5" x14ac:dyDescent="0.25">
      <c r="A19" s="4" t="s">
        <v>331</v>
      </c>
      <c r="B19" s="4" t="s">
        <v>332</v>
      </c>
    </row>
    <row r="20" spans="1:2" ht="120" x14ac:dyDescent="0.25">
      <c r="A20" s="4" t="s">
        <v>76</v>
      </c>
      <c r="B20" s="4" t="s">
        <v>333</v>
      </c>
    </row>
    <row r="21" spans="1:2" ht="60" x14ac:dyDescent="0.25">
      <c r="A21" s="4" t="s">
        <v>334</v>
      </c>
      <c r="B21" s="4" t="s">
        <v>335</v>
      </c>
    </row>
    <row r="22" spans="1:2" ht="60" x14ac:dyDescent="0.25">
      <c r="A22" s="4" t="s">
        <v>336</v>
      </c>
      <c r="B22" s="4" t="s">
        <v>337</v>
      </c>
    </row>
    <row r="23" spans="1:2" ht="60" x14ac:dyDescent="0.25">
      <c r="A23" s="4" t="s">
        <v>338</v>
      </c>
      <c r="B23" s="4" t="s">
        <v>339</v>
      </c>
    </row>
    <row r="24" spans="1:2" ht="270" x14ac:dyDescent="0.25">
      <c r="A24" s="4" t="s">
        <v>340</v>
      </c>
      <c r="B24" s="4" t="s">
        <v>341</v>
      </c>
    </row>
    <row r="25" spans="1:2" ht="30" x14ac:dyDescent="0.25">
      <c r="A25" s="4" t="s">
        <v>342</v>
      </c>
      <c r="B25" s="4" t="s">
        <v>343</v>
      </c>
    </row>
    <row r="26" spans="1:2" ht="240" x14ac:dyDescent="0.25">
      <c r="A26" s="4" t="s">
        <v>344</v>
      </c>
      <c r="B26" s="4" t="s">
        <v>345</v>
      </c>
    </row>
    <row r="27" spans="1:2" ht="375" x14ac:dyDescent="0.25">
      <c r="A27" s="4" t="s">
        <v>346</v>
      </c>
      <c r="B27" s="4" t="s">
        <v>347</v>
      </c>
    </row>
    <row r="28" spans="1:2" ht="90" x14ac:dyDescent="0.25">
      <c r="A28" s="4" t="s">
        <v>348</v>
      </c>
      <c r="B28" s="4" t="s">
        <v>349</v>
      </c>
    </row>
    <row r="29" spans="1:2" ht="409.5" x14ac:dyDescent="0.25">
      <c r="A29" s="4" t="s">
        <v>278</v>
      </c>
      <c r="B29" s="4" t="s">
        <v>350</v>
      </c>
    </row>
    <row r="30" spans="1:2" ht="105" x14ac:dyDescent="0.25">
      <c r="A30" s="4" t="s">
        <v>283</v>
      </c>
      <c r="B30" s="4" t="s">
        <v>351</v>
      </c>
    </row>
    <row r="31" spans="1:2" ht="120" x14ac:dyDescent="0.25">
      <c r="A31" s="4" t="s">
        <v>352</v>
      </c>
      <c r="B31" s="4" t="s">
        <v>353</v>
      </c>
    </row>
    <row r="32" spans="1:2" ht="255" x14ac:dyDescent="0.25">
      <c r="A32" s="4" t="s">
        <v>354</v>
      </c>
      <c r="B32" s="4" t="s">
        <v>355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9"/>
  <sheetViews>
    <sheetView workbookViewId="0"/>
  </sheetViews>
  <sheetFormatPr defaultRowHeight="15" x14ac:dyDescent="0.25"/>
  <cols>
    <col min="1" max="2" width="80" customWidth="1"/>
  </cols>
  <sheetData>
    <row r="1" spans="1:2" x14ac:dyDescent="0.25">
      <c r="A1" s="42" t="s">
        <v>356</v>
      </c>
      <c r="B1" s="2" t="s">
        <v>1</v>
      </c>
    </row>
    <row r="2" spans="1:2" x14ac:dyDescent="0.25">
      <c r="A2" s="43"/>
      <c r="B2" s="2" t="s">
        <v>2</v>
      </c>
    </row>
    <row r="3" spans="1:2" x14ac:dyDescent="0.25">
      <c r="A3" s="3" t="s">
        <v>250</v>
      </c>
      <c r="B3" s="4" t="s">
        <v>6</v>
      </c>
    </row>
    <row r="4" spans="1:2" ht="150" x14ac:dyDescent="0.25">
      <c r="A4" s="4" t="s">
        <v>357</v>
      </c>
      <c r="B4" s="4" t="s">
        <v>358</v>
      </c>
    </row>
    <row r="5" spans="1:2" ht="210" x14ac:dyDescent="0.25">
      <c r="A5" s="4" t="s">
        <v>359</v>
      </c>
      <c r="B5" s="4" t="s">
        <v>360</v>
      </c>
    </row>
    <row r="6" spans="1:2" ht="135" x14ac:dyDescent="0.25">
      <c r="A6" s="4" t="s">
        <v>361</v>
      </c>
      <c r="B6" s="4" t="s">
        <v>362</v>
      </c>
    </row>
    <row r="7" spans="1:2" ht="60" x14ac:dyDescent="0.25">
      <c r="A7" s="4" t="s">
        <v>363</v>
      </c>
      <c r="B7" s="4" t="s">
        <v>364</v>
      </c>
    </row>
    <row r="8" spans="1:2" ht="210" x14ac:dyDescent="0.25">
      <c r="A8" s="4" t="s">
        <v>365</v>
      </c>
      <c r="B8" s="4" t="s">
        <v>366</v>
      </c>
    </row>
    <row r="9" spans="1:2" ht="120" x14ac:dyDescent="0.25">
      <c r="A9" s="4" t="s">
        <v>367</v>
      </c>
      <c r="B9" s="4" t="s">
        <v>368</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4"/>
  <sheetViews>
    <sheetView workbookViewId="0"/>
  </sheetViews>
  <sheetFormatPr defaultRowHeight="15" x14ac:dyDescent="0.25"/>
  <cols>
    <col min="1" max="1" width="67" customWidth="1"/>
    <col min="2" max="3" width="80" customWidth="1"/>
  </cols>
  <sheetData>
    <row r="1" spans="1:3" x14ac:dyDescent="0.25">
      <c r="A1" s="42" t="s">
        <v>369</v>
      </c>
      <c r="B1" s="49" t="s">
        <v>1</v>
      </c>
      <c r="C1" s="43"/>
    </row>
    <row r="2" spans="1:3" x14ac:dyDescent="0.25">
      <c r="A2" s="43"/>
      <c r="B2" s="2" t="s">
        <v>2</v>
      </c>
      <c r="C2" s="2" t="s">
        <v>72</v>
      </c>
    </row>
    <row r="3" spans="1:3" x14ac:dyDescent="0.25">
      <c r="A3" s="3" t="s">
        <v>253</v>
      </c>
      <c r="B3" s="4" t="s">
        <v>6</v>
      </c>
      <c r="C3" s="4" t="s">
        <v>6</v>
      </c>
    </row>
    <row r="4" spans="1:3" ht="255" x14ac:dyDescent="0.25">
      <c r="A4" s="4" t="s">
        <v>370</v>
      </c>
      <c r="B4" s="4" t="s">
        <v>371</v>
      </c>
      <c r="C4" s="4" t="s">
        <v>372</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2" customWidth="1"/>
    <col min="2" max="2" width="80" customWidth="1"/>
  </cols>
  <sheetData>
    <row r="1" spans="1:2" x14ac:dyDescent="0.25">
      <c r="A1" s="42" t="s">
        <v>373</v>
      </c>
      <c r="B1" s="2" t="s">
        <v>1</v>
      </c>
    </row>
    <row r="2" spans="1:2" x14ac:dyDescent="0.25">
      <c r="A2" s="43"/>
      <c r="B2" s="2" t="s">
        <v>2</v>
      </c>
    </row>
    <row r="3" spans="1:2" x14ac:dyDescent="0.25">
      <c r="A3" s="3" t="s">
        <v>255</v>
      </c>
      <c r="B3" s="4" t="s">
        <v>6</v>
      </c>
    </row>
    <row r="4" spans="1:2" ht="45" x14ac:dyDescent="0.25">
      <c r="A4" s="4" t="s">
        <v>374</v>
      </c>
      <c r="B4" s="4" t="s">
        <v>375</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56" customWidth="1"/>
    <col min="2" max="2" width="80" customWidth="1"/>
  </cols>
  <sheetData>
    <row r="1" spans="1:2" x14ac:dyDescent="0.25">
      <c r="A1" s="42" t="s">
        <v>376</v>
      </c>
      <c r="B1" s="2" t="s">
        <v>1</v>
      </c>
    </row>
    <row r="2" spans="1:2" x14ac:dyDescent="0.25">
      <c r="A2" s="43"/>
      <c r="B2" s="2" t="s">
        <v>2</v>
      </c>
    </row>
    <row r="3" spans="1:2" x14ac:dyDescent="0.25">
      <c r="A3" s="3" t="s">
        <v>258</v>
      </c>
      <c r="B3" s="4" t="s">
        <v>6</v>
      </c>
    </row>
    <row r="4" spans="1:2" ht="30" x14ac:dyDescent="0.25">
      <c r="A4" s="4" t="s">
        <v>377</v>
      </c>
      <c r="B4" s="4" t="s">
        <v>378</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workbookViewId="0"/>
  </sheetViews>
  <sheetFormatPr defaultRowHeight="15" x14ac:dyDescent="0.25"/>
  <cols>
    <col min="1" max="2" width="80" customWidth="1"/>
  </cols>
  <sheetData>
    <row r="1" spans="1:2" x14ac:dyDescent="0.25">
      <c r="A1" s="42" t="s">
        <v>379</v>
      </c>
      <c r="B1" s="2" t="s">
        <v>1</v>
      </c>
    </row>
    <row r="2" spans="1:2" x14ac:dyDescent="0.25">
      <c r="A2" s="43"/>
      <c r="B2" s="2" t="s">
        <v>2</v>
      </c>
    </row>
    <row r="3" spans="1:2" x14ac:dyDescent="0.25">
      <c r="A3" s="3" t="s">
        <v>380</v>
      </c>
      <c r="B3" s="4" t="s">
        <v>6</v>
      </c>
    </row>
    <row r="4" spans="1:2" ht="90" x14ac:dyDescent="0.25">
      <c r="A4" s="4" t="s">
        <v>323</v>
      </c>
      <c r="B4" s="4" t="s">
        <v>381</v>
      </c>
    </row>
    <row r="5" spans="1:2" ht="60" x14ac:dyDescent="0.25">
      <c r="A5" s="4" t="s">
        <v>382</v>
      </c>
      <c r="B5" s="4" t="s">
        <v>383</v>
      </c>
    </row>
    <row r="6" spans="1:2" x14ac:dyDescent="0.25">
      <c r="A6" s="3" t="s">
        <v>384</v>
      </c>
      <c r="B6" s="4" t="s">
        <v>6</v>
      </c>
    </row>
    <row r="7" spans="1:2" ht="60" x14ac:dyDescent="0.25">
      <c r="A7" s="4" t="s">
        <v>385</v>
      </c>
      <c r="B7" s="4" t="s">
        <v>386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7"/>
  <sheetViews>
    <sheetView workbookViewId="0"/>
  </sheetViews>
  <sheetFormatPr defaultRowHeight="15" x14ac:dyDescent="0.25"/>
  <cols>
    <col min="1" max="1" width="71" customWidth="1"/>
    <col min="2" max="2" width="80" customWidth="1"/>
  </cols>
  <sheetData>
    <row r="1" spans="1:2" x14ac:dyDescent="0.25">
      <c r="A1" s="42" t="s">
        <v>387</v>
      </c>
      <c r="B1" s="2" t="s">
        <v>1</v>
      </c>
    </row>
    <row r="2" spans="1:2" x14ac:dyDescent="0.25">
      <c r="A2" s="43"/>
      <c r="B2" s="2" t="s">
        <v>2</v>
      </c>
    </row>
    <row r="3" spans="1:2" x14ac:dyDescent="0.25">
      <c r="A3" s="3" t="s">
        <v>266</v>
      </c>
      <c r="B3" s="4" t="s">
        <v>6</v>
      </c>
    </row>
    <row r="4" spans="1:2" ht="30" x14ac:dyDescent="0.25">
      <c r="A4" s="4" t="s">
        <v>388</v>
      </c>
      <c r="B4" s="4" t="s">
        <v>389</v>
      </c>
    </row>
    <row r="5" spans="1:2" ht="120" x14ac:dyDescent="0.25">
      <c r="A5" s="4" t="s">
        <v>390</v>
      </c>
      <c r="B5" s="4" t="s">
        <v>391</v>
      </c>
    </row>
    <row r="6" spans="1:2" ht="45" x14ac:dyDescent="0.25">
      <c r="A6" s="4" t="s">
        <v>392</v>
      </c>
      <c r="B6" s="4" t="s">
        <v>393</v>
      </c>
    </row>
    <row r="7" spans="1:2" ht="105" x14ac:dyDescent="0.25">
      <c r="A7" s="4" t="s">
        <v>394</v>
      </c>
      <c r="B7" s="4" t="s">
        <v>395</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RowHeight="15" x14ac:dyDescent="0.25"/>
  <cols>
    <col min="1" max="2" width="80" customWidth="1"/>
  </cols>
  <sheetData>
    <row r="1" spans="1:2" x14ac:dyDescent="0.25">
      <c r="A1" s="42" t="s">
        <v>396</v>
      </c>
      <c r="B1" s="2" t="s">
        <v>1</v>
      </c>
    </row>
    <row r="2" spans="1:2" x14ac:dyDescent="0.25">
      <c r="A2" s="43"/>
      <c r="B2" s="2" t="s">
        <v>2</v>
      </c>
    </row>
    <row r="3" spans="1:2" x14ac:dyDescent="0.25">
      <c r="A3" s="3" t="s">
        <v>397</v>
      </c>
      <c r="B3" s="4" t="s">
        <v>6</v>
      </c>
    </row>
    <row r="4" spans="1:2" ht="409.5" x14ac:dyDescent="0.25">
      <c r="A4" s="4" t="s">
        <v>398</v>
      </c>
      <c r="B4" s="4" t="s">
        <v>399</v>
      </c>
    </row>
    <row r="5" spans="1:2" ht="90" x14ac:dyDescent="0.25">
      <c r="A5" s="4" t="s">
        <v>400</v>
      </c>
      <c r="B5" s="4" t="s">
        <v>401</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6"/>
  <sheetViews>
    <sheetView workbookViewId="0"/>
  </sheetViews>
  <sheetFormatPr defaultRowHeight="15" x14ac:dyDescent="0.25"/>
  <cols>
    <col min="1" max="1" width="45" customWidth="1"/>
    <col min="2" max="2" width="80" customWidth="1"/>
  </cols>
  <sheetData>
    <row r="1" spans="1:2" x14ac:dyDescent="0.25">
      <c r="A1" s="42" t="s">
        <v>402</v>
      </c>
      <c r="B1" s="2" t="s">
        <v>1</v>
      </c>
    </row>
    <row r="2" spans="1:2" x14ac:dyDescent="0.25">
      <c r="A2" s="43"/>
      <c r="B2" s="2" t="s">
        <v>2</v>
      </c>
    </row>
    <row r="3" spans="1:2" x14ac:dyDescent="0.25">
      <c r="A3" s="3" t="s">
        <v>269</v>
      </c>
      <c r="B3" s="4" t="s">
        <v>6</v>
      </c>
    </row>
    <row r="4" spans="1:2" ht="60" x14ac:dyDescent="0.25">
      <c r="A4" s="4" t="s">
        <v>403</v>
      </c>
      <c r="B4" s="4" t="s">
        <v>404</v>
      </c>
    </row>
    <row r="5" spans="1:2" ht="90" x14ac:dyDescent="0.25">
      <c r="A5" s="4" t="s">
        <v>405</v>
      </c>
      <c r="B5" s="4" t="s">
        <v>406</v>
      </c>
    </row>
    <row r="6" spans="1:2" ht="45" x14ac:dyDescent="0.25">
      <c r="A6" s="4" t="s">
        <v>407</v>
      </c>
      <c r="B6" s="4" t="s">
        <v>408</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RowHeight="15" x14ac:dyDescent="0.25"/>
  <cols>
    <col min="1" max="2" width="80" customWidth="1"/>
  </cols>
  <sheetData>
    <row r="1" spans="1:2" x14ac:dyDescent="0.25">
      <c r="A1" s="42" t="s">
        <v>409</v>
      </c>
      <c r="B1" s="2" t="s">
        <v>1</v>
      </c>
    </row>
    <row r="2" spans="1:2" x14ac:dyDescent="0.25">
      <c r="A2" s="43"/>
      <c r="B2" s="2" t="s">
        <v>2</v>
      </c>
    </row>
    <row r="3" spans="1:2" x14ac:dyDescent="0.25">
      <c r="A3" s="3" t="s">
        <v>273</v>
      </c>
      <c r="B3" s="4" t="s">
        <v>6</v>
      </c>
    </row>
    <row r="4" spans="1:2" ht="345" x14ac:dyDescent="0.25">
      <c r="A4" s="4" t="s">
        <v>410</v>
      </c>
      <c r="B4" s="4" t="s">
        <v>411</v>
      </c>
    </row>
    <row r="5" spans="1:2" ht="165" x14ac:dyDescent="0.25">
      <c r="A5" s="4" t="s">
        <v>412</v>
      </c>
      <c r="B5" s="4" t="s">
        <v>413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7"/>
  <sheetViews>
    <sheetView workbookViewId="0"/>
  </sheetViews>
  <sheetFormatPr defaultRowHeight="15" x14ac:dyDescent="0.25"/>
  <cols>
    <col min="1" max="2" width="80" customWidth="1"/>
  </cols>
  <sheetData>
    <row r="1" spans="1:2" x14ac:dyDescent="0.25">
      <c r="A1" s="42" t="s">
        <v>414</v>
      </c>
      <c r="B1" s="2" t="s">
        <v>1</v>
      </c>
    </row>
    <row r="2" spans="1:2" x14ac:dyDescent="0.25">
      <c r="A2" s="43"/>
      <c r="B2" s="2" t="s">
        <v>2</v>
      </c>
    </row>
    <row r="3" spans="1:2" x14ac:dyDescent="0.25">
      <c r="A3" s="3" t="s">
        <v>276</v>
      </c>
      <c r="B3" s="4" t="s">
        <v>6</v>
      </c>
    </row>
    <row r="4" spans="1:2" ht="105" x14ac:dyDescent="0.25">
      <c r="A4" s="4" t="s">
        <v>415</v>
      </c>
      <c r="B4" s="4" t="s">
        <v>416</v>
      </c>
    </row>
    <row r="5" spans="1:2" ht="75" x14ac:dyDescent="0.25">
      <c r="A5" s="4" t="s">
        <v>417</v>
      </c>
      <c r="B5" s="4" t="s">
        <v>418</v>
      </c>
    </row>
    <row r="6" spans="1:2" ht="75" x14ac:dyDescent="0.25">
      <c r="A6" s="4" t="s">
        <v>419</v>
      </c>
      <c r="B6" s="4" t="s">
        <v>420</v>
      </c>
    </row>
    <row r="7" spans="1:2" ht="60" x14ac:dyDescent="0.25">
      <c r="A7" s="4" t="s">
        <v>421</v>
      </c>
      <c r="B7" s="4" t="s">
        <v>422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8"/>
  <sheetViews>
    <sheetView workbookViewId="0"/>
  </sheetViews>
  <sheetFormatPr defaultRowHeight="15" x14ac:dyDescent="0.25"/>
  <cols>
    <col min="1" max="2" width="80" customWidth="1"/>
  </cols>
  <sheetData>
    <row r="1" spans="1:2" x14ac:dyDescent="0.25">
      <c r="A1" s="42" t="s">
        <v>423</v>
      </c>
      <c r="B1" s="2" t="s">
        <v>1</v>
      </c>
    </row>
    <row r="2" spans="1:2" x14ac:dyDescent="0.25">
      <c r="A2" s="43"/>
      <c r="B2" s="2" t="s">
        <v>2</v>
      </c>
    </row>
    <row r="3" spans="1:2" x14ac:dyDescent="0.25">
      <c r="A3" s="3" t="s">
        <v>279</v>
      </c>
      <c r="B3" s="4" t="s">
        <v>6</v>
      </c>
    </row>
    <row r="4" spans="1:2" ht="45" x14ac:dyDescent="0.25">
      <c r="A4" s="4" t="s">
        <v>424</v>
      </c>
      <c r="B4" s="4" t="s">
        <v>425</v>
      </c>
    </row>
    <row r="5" spans="1:2" ht="90" x14ac:dyDescent="0.25">
      <c r="A5" s="4" t="s">
        <v>426</v>
      </c>
      <c r="B5" s="4" t="s">
        <v>427</v>
      </c>
    </row>
    <row r="6" spans="1:2" ht="75" x14ac:dyDescent="0.25">
      <c r="A6" s="4" t="s">
        <v>428</v>
      </c>
      <c r="B6" s="4" t="s">
        <v>429</v>
      </c>
    </row>
    <row r="7" spans="1:2" ht="165" x14ac:dyDescent="0.25">
      <c r="A7" s="4" t="s">
        <v>430</v>
      </c>
      <c r="B7" s="4" t="s">
        <v>431</v>
      </c>
    </row>
    <row r="8" spans="1:2" ht="90" x14ac:dyDescent="0.25">
      <c r="A8" s="4" t="s">
        <v>432</v>
      </c>
      <c r="B8" s="4" t="s">
        <v>433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71" customWidth="1"/>
    <col min="2" max="2" width="80" customWidth="1"/>
  </cols>
  <sheetData>
    <row r="1" spans="1:2" x14ac:dyDescent="0.25">
      <c r="A1" s="42" t="s">
        <v>434</v>
      </c>
      <c r="B1" s="2" t="s">
        <v>1</v>
      </c>
    </row>
    <row r="2" spans="1:2" x14ac:dyDescent="0.25">
      <c r="A2" s="43"/>
      <c r="B2" s="2" t="s">
        <v>2</v>
      </c>
    </row>
    <row r="3" spans="1:2" x14ac:dyDescent="0.25">
      <c r="A3" s="3" t="s">
        <v>282</v>
      </c>
      <c r="B3" s="4" t="s">
        <v>6</v>
      </c>
    </row>
    <row r="4" spans="1:2" ht="105" x14ac:dyDescent="0.25">
      <c r="A4" s="4" t="s">
        <v>435</v>
      </c>
      <c r="B4" s="4" t="s">
        <v>436</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
  <sheetViews>
    <sheetView workbookViewId="0"/>
  </sheetViews>
  <sheetFormatPr defaultRowHeight="15" x14ac:dyDescent="0.25"/>
  <cols>
    <col min="1" max="1" width="79" customWidth="1"/>
    <col min="2" max="2" width="80" customWidth="1"/>
  </cols>
  <sheetData>
    <row r="1" spans="1:2" x14ac:dyDescent="0.25">
      <c r="A1" s="42" t="s">
        <v>437</v>
      </c>
      <c r="B1" s="2" t="s">
        <v>1</v>
      </c>
    </row>
    <row r="2" spans="1:2" x14ac:dyDescent="0.25">
      <c r="A2" s="43"/>
      <c r="B2" s="2" t="s">
        <v>2</v>
      </c>
    </row>
    <row r="3" spans="1:2" x14ac:dyDescent="0.25">
      <c r="A3" s="3" t="s">
        <v>290</v>
      </c>
      <c r="B3" s="4" t="s">
        <v>6</v>
      </c>
    </row>
    <row r="4" spans="1:2" ht="120" x14ac:dyDescent="0.25">
      <c r="A4" s="4" t="s">
        <v>438</v>
      </c>
      <c r="B4" s="4" t="s">
        <v>439</v>
      </c>
    </row>
    <row r="5" spans="1:2" ht="75" x14ac:dyDescent="0.25">
      <c r="A5" s="4" t="s">
        <v>440</v>
      </c>
      <c r="B5" s="4" t="s">
        <v>441</v>
      </c>
    </row>
    <row r="6" spans="1:2" ht="255" x14ac:dyDescent="0.25">
      <c r="A6" s="4" t="s">
        <v>442</v>
      </c>
      <c r="B6" s="4" t="s">
        <v>443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3"/>
  <sheetViews>
    <sheetView workbookViewId="0"/>
  </sheetViews>
  <sheetFormatPr defaultRowHeight="15" x14ac:dyDescent="0.25"/>
  <cols>
    <col min="1" max="1" width="39" customWidth="1"/>
    <col min="2" max="2" width="80" customWidth="1"/>
  </cols>
  <sheetData>
    <row r="1" spans="1:2" x14ac:dyDescent="0.25">
      <c r="A1" s="42" t="s">
        <v>444</v>
      </c>
      <c r="B1" s="2" t="s">
        <v>1</v>
      </c>
    </row>
    <row r="2" spans="1:2" x14ac:dyDescent="0.25">
      <c r="A2" s="43"/>
      <c r="B2" s="2" t="s">
        <v>2</v>
      </c>
    </row>
    <row r="3" spans="1:2" ht="90" x14ac:dyDescent="0.25">
      <c r="A3" s="4" t="s">
        <v>323</v>
      </c>
      <c r="B3" s="4" t="s">
        <v>381</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2" width="80" customWidth="1"/>
  </cols>
  <sheetData>
    <row r="1" spans="1:2" x14ac:dyDescent="0.25">
      <c r="A1" s="42" t="s">
        <v>445</v>
      </c>
      <c r="B1" s="2" t="s">
        <v>1</v>
      </c>
    </row>
    <row r="2" spans="1:2" x14ac:dyDescent="0.25">
      <c r="A2" s="43"/>
      <c r="B2" s="2" t="s">
        <v>2</v>
      </c>
    </row>
    <row r="3" spans="1:2" x14ac:dyDescent="0.25">
      <c r="A3" s="3" t="s">
        <v>446</v>
      </c>
      <c r="B3" s="4" t="s">
        <v>6</v>
      </c>
    </row>
    <row r="4" spans="1:2" ht="180" x14ac:dyDescent="0.25">
      <c r="A4" s="4" t="s">
        <v>447</v>
      </c>
      <c r="B4" s="4" t="s">
        <v>448</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15"/>
  <sheetViews>
    <sheetView workbookViewId="0"/>
  </sheetViews>
  <sheetFormatPr defaultRowHeight="15" x14ac:dyDescent="0.25"/>
  <cols>
    <col min="1" max="1" width="80" customWidth="1"/>
    <col min="2" max="2" width="16" customWidth="1"/>
    <col min="3" max="5" width="14" customWidth="1"/>
  </cols>
  <sheetData>
    <row r="1" spans="1:5" x14ac:dyDescent="0.25">
      <c r="A1" s="42" t="s">
        <v>449</v>
      </c>
      <c r="B1" s="49" t="s">
        <v>1</v>
      </c>
      <c r="C1" s="43"/>
      <c r="D1" s="43"/>
    </row>
    <row r="2" spans="1:5" x14ac:dyDescent="0.25">
      <c r="A2" s="43"/>
      <c r="B2" s="2" t="s">
        <v>2</v>
      </c>
      <c r="C2" s="2" t="s">
        <v>72</v>
      </c>
      <c r="D2" s="2" t="s">
        <v>73</v>
      </c>
      <c r="E2" s="2" t="s">
        <v>450</v>
      </c>
    </row>
    <row r="3" spans="1:5" x14ac:dyDescent="0.25">
      <c r="A3" s="3" t="s">
        <v>451</v>
      </c>
      <c r="B3" s="4" t="s">
        <v>6</v>
      </c>
      <c r="C3" s="4" t="s">
        <v>6</v>
      </c>
      <c r="D3" s="4" t="s">
        <v>6</v>
      </c>
      <c r="E3" s="4" t="s">
        <v>6</v>
      </c>
    </row>
    <row r="4" spans="1:5" x14ac:dyDescent="0.25">
      <c r="A4" s="4" t="s">
        <v>452</v>
      </c>
      <c r="B4" s="4" t="s">
        <v>6</v>
      </c>
      <c r="C4" s="4" t="s">
        <v>6</v>
      </c>
      <c r="D4" s="9">
        <v>1175</v>
      </c>
      <c r="E4" s="4" t="s">
        <v>6</v>
      </c>
    </row>
    <row r="5" spans="1:5" x14ac:dyDescent="0.25">
      <c r="A5" s="4" t="s">
        <v>148</v>
      </c>
      <c r="B5" s="9">
        <v>110</v>
      </c>
      <c r="C5" s="9">
        <v>0</v>
      </c>
      <c r="D5" s="7">
        <v>0</v>
      </c>
      <c r="E5" s="4" t="s">
        <v>6</v>
      </c>
    </row>
    <row r="6" spans="1:5" x14ac:dyDescent="0.25">
      <c r="A6" s="4" t="s">
        <v>84</v>
      </c>
      <c r="B6" s="5">
        <v>91.3</v>
      </c>
      <c r="C6" s="9">
        <v>0</v>
      </c>
      <c r="D6" s="9">
        <v>0</v>
      </c>
      <c r="E6" s="4" t="s">
        <v>6</v>
      </c>
    </row>
    <row r="7" spans="1:5" x14ac:dyDescent="0.25">
      <c r="A7" s="4" t="s">
        <v>453</v>
      </c>
      <c r="B7" s="4" t="s">
        <v>6</v>
      </c>
      <c r="C7" s="4" t="s">
        <v>6</v>
      </c>
      <c r="D7" s="4" t="s">
        <v>6</v>
      </c>
      <c r="E7" s="4" t="s">
        <v>6</v>
      </c>
    </row>
    <row r="8" spans="1:5" x14ac:dyDescent="0.25">
      <c r="A8" s="3" t="s">
        <v>451</v>
      </c>
      <c r="B8" s="4" t="s">
        <v>6</v>
      </c>
      <c r="C8" s="4" t="s">
        <v>6</v>
      </c>
      <c r="D8" s="4" t="s">
        <v>6</v>
      </c>
      <c r="E8" s="4" t="s">
        <v>6</v>
      </c>
    </row>
    <row r="9" spans="1:5" x14ac:dyDescent="0.25">
      <c r="A9" s="4" t="s">
        <v>454</v>
      </c>
      <c r="B9" s="4" t="s">
        <v>6</v>
      </c>
      <c r="C9" s="4" t="s">
        <v>6</v>
      </c>
      <c r="D9" s="4" t="s">
        <v>6</v>
      </c>
      <c r="E9" s="11">
        <v>0.5</v>
      </c>
    </row>
    <row r="10" spans="1:5" x14ac:dyDescent="0.25">
      <c r="A10" s="4" t="s">
        <v>455</v>
      </c>
      <c r="B10" s="4" t="s">
        <v>6</v>
      </c>
      <c r="C10" s="4" t="s">
        <v>6</v>
      </c>
      <c r="D10" s="4" t="s">
        <v>6</v>
      </c>
      <c r="E10" s="4" t="s">
        <v>6</v>
      </c>
    </row>
    <row r="11" spans="1:5" x14ac:dyDescent="0.25">
      <c r="A11" s="3" t="s">
        <v>451</v>
      </c>
      <c r="B11" s="4" t="s">
        <v>6</v>
      </c>
      <c r="C11" s="4" t="s">
        <v>6</v>
      </c>
      <c r="D11" s="4" t="s">
        <v>6</v>
      </c>
      <c r="E11" s="4" t="s">
        <v>6</v>
      </c>
    </row>
    <row r="12" spans="1:5" x14ac:dyDescent="0.25">
      <c r="A12" s="4" t="s">
        <v>456</v>
      </c>
      <c r="B12" s="4" t="s">
        <v>6</v>
      </c>
      <c r="C12" s="4" t="s">
        <v>6</v>
      </c>
      <c r="D12" s="4" t="s">
        <v>6</v>
      </c>
      <c r="E12" s="12">
        <v>0.17499999999999999</v>
      </c>
    </row>
    <row r="13" spans="1:5" x14ac:dyDescent="0.25">
      <c r="A13" s="4" t="s">
        <v>457</v>
      </c>
      <c r="B13" s="4" t="s">
        <v>6</v>
      </c>
      <c r="C13" s="4" t="s">
        <v>6</v>
      </c>
      <c r="D13" s="4" t="s">
        <v>6</v>
      </c>
      <c r="E13" s="4" t="s">
        <v>6</v>
      </c>
    </row>
    <row r="14" spans="1:5" x14ac:dyDescent="0.25">
      <c r="A14" s="3" t="s">
        <v>451</v>
      </c>
      <c r="B14" s="4" t="s">
        <v>6</v>
      </c>
      <c r="C14" s="4" t="s">
        <v>6</v>
      </c>
      <c r="D14" s="4" t="s">
        <v>6</v>
      </c>
      <c r="E14" s="4" t="s">
        <v>6</v>
      </c>
    </row>
    <row r="15" spans="1:5" x14ac:dyDescent="0.25">
      <c r="A15" s="4" t="s">
        <v>454</v>
      </c>
      <c r="B15" s="4" t="s">
        <v>6</v>
      </c>
      <c r="C15" s="4" t="s">
        <v>6</v>
      </c>
      <c r="D15" s="4" t="s">
        <v>6</v>
      </c>
      <c r="E15" s="12">
        <v>0.32500000000000001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1" width="80" customWidth="1"/>
    <col min="2" max="2" width="22" customWidth="1"/>
  </cols>
  <sheetData>
    <row r="1" spans="1:2" x14ac:dyDescent="0.25">
      <c r="A1" s="42" t="s">
        <v>458</v>
      </c>
      <c r="B1" s="2" t="s">
        <v>1</v>
      </c>
    </row>
    <row r="2" spans="1:2" x14ac:dyDescent="0.25">
      <c r="A2" s="43"/>
      <c r="B2" s="2" t="s">
        <v>459</v>
      </c>
    </row>
    <row r="3" spans="1:2" x14ac:dyDescent="0.25">
      <c r="A3" s="4" t="s">
        <v>460</v>
      </c>
      <c r="B3" s="4" t="s">
        <v>6</v>
      </c>
    </row>
    <row r="4" spans="1:2" x14ac:dyDescent="0.25">
      <c r="A4" s="4" t="s">
        <v>461</v>
      </c>
      <c r="B4" s="5">
        <v>864.5</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87"/>
  <sheetViews>
    <sheetView workbookViewId="0"/>
  </sheetViews>
  <sheetFormatPr defaultRowHeight="15" x14ac:dyDescent="0.25"/>
  <cols>
    <col min="1" max="1" width="80" customWidth="1"/>
    <col min="2" max="2" width="15" customWidth="1"/>
    <col min="3" max="3" width="16" customWidth="1"/>
    <col min="4" max="4" width="15" customWidth="1"/>
    <col min="5" max="6" width="14" customWidth="1"/>
  </cols>
  <sheetData>
    <row r="1" spans="1:6" x14ac:dyDescent="0.25">
      <c r="A1" s="42" t="s">
        <v>462</v>
      </c>
      <c r="C1" s="49" t="s">
        <v>1</v>
      </c>
      <c r="D1" s="43"/>
      <c r="E1" s="43"/>
    </row>
    <row r="2" spans="1:6" x14ac:dyDescent="0.25">
      <c r="A2" s="43"/>
      <c r="B2" s="2" t="s">
        <v>463</v>
      </c>
      <c r="C2" s="2" t="s">
        <v>2</v>
      </c>
      <c r="D2" s="2" t="s">
        <v>72</v>
      </c>
      <c r="E2" s="2" t="s">
        <v>73</v>
      </c>
      <c r="F2" s="2" t="s">
        <v>464</v>
      </c>
    </row>
    <row r="3" spans="1:6" x14ac:dyDescent="0.25">
      <c r="A3" s="4" t="s">
        <v>231</v>
      </c>
      <c r="B3" s="4" t="s">
        <v>6</v>
      </c>
      <c r="C3" s="9">
        <v>-7255800000</v>
      </c>
      <c r="D3" s="9">
        <v>-8449800000</v>
      </c>
      <c r="E3" s="4" t="s">
        <v>6</v>
      </c>
      <c r="F3" s="4" t="s">
        <v>6</v>
      </c>
    </row>
    <row r="4" spans="1:6" x14ac:dyDescent="0.25">
      <c r="A4" s="4" t="s">
        <v>465</v>
      </c>
      <c r="B4" s="4" t="s">
        <v>6</v>
      </c>
      <c r="C4" s="7">
        <v>0</v>
      </c>
      <c r="D4" s="7">
        <v>0</v>
      </c>
      <c r="E4" s="9">
        <v>0</v>
      </c>
      <c r="F4" s="4" t="s">
        <v>6</v>
      </c>
    </row>
    <row r="5" spans="1:6" x14ac:dyDescent="0.25">
      <c r="A5" s="4" t="s">
        <v>466</v>
      </c>
      <c r="B5" s="4" t="s">
        <v>6</v>
      </c>
      <c r="C5" s="7">
        <v>15600000</v>
      </c>
      <c r="D5" s="7">
        <v>69400000</v>
      </c>
      <c r="E5" s="4" t="s">
        <v>6</v>
      </c>
      <c r="F5" s="4" t="s">
        <v>6</v>
      </c>
    </row>
    <row r="6" spans="1:6" x14ac:dyDescent="0.25">
      <c r="A6" s="3" t="s">
        <v>467</v>
      </c>
      <c r="B6" s="4" t="s">
        <v>6</v>
      </c>
      <c r="C6" s="4" t="s">
        <v>6</v>
      </c>
      <c r="D6" s="4" t="s">
        <v>6</v>
      </c>
      <c r="E6" s="4" t="s">
        <v>6</v>
      </c>
      <c r="F6" s="4" t="s">
        <v>6</v>
      </c>
    </row>
    <row r="7" spans="1:6" x14ac:dyDescent="0.25">
      <c r="A7" s="4" t="s">
        <v>468</v>
      </c>
      <c r="B7" s="4" t="s">
        <v>6</v>
      </c>
      <c r="C7" s="7">
        <v>23800000</v>
      </c>
      <c r="D7" s="7">
        <v>27200000</v>
      </c>
      <c r="E7" s="4" t="s">
        <v>6</v>
      </c>
      <c r="F7" s="4" t="s">
        <v>6</v>
      </c>
    </row>
    <row r="8" spans="1:6" x14ac:dyDescent="0.25">
      <c r="A8" s="3" t="s">
        <v>255</v>
      </c>
      <c r="B8" s="4" t="s">
        <v>6</v>
      </c>
      <c r="C8" s="4" t="s">
        <v>6</v>
      </c>
      <c r="D8" s="4" t="s">
        <v>6</v>
      </c>
      <c r="E8" s="4" t="s">
        <v>6</v>
      </c>
      <c r="F8" s="4" t="s">
        <v>6</v>
      </c>
    </row>
    <row r="9" spans="1:6" x14ac:dyDescent="0.25">
      <c r="A9" s="4" t="s">
        <v>469</v>
      </c>
      <c r="B9" s="4" t="s">
        <v>6</v>
      </c>
      <c r="C9" s="7">
        <v>44400000</v>
      </c>
      <c r="D9" s="7">
        <v>43100000</v>
      </c>
      <c r="E9" s="4" t="s">
        <v>6</v>
      </c>
      <c r="F9" s="4" t="s">
        <v>6</v>
      </c>
    </row>
    <row r="10" spans="1:6" x14ac:dyDescent="0.25">
      <c r="A10" s="3" t="s">
        <v>470</v>
      </c>
      <c r="B10" s="4" t="s">
        <v>6</v>
      </c>
      <c r="C10" s="4" t="s">
        <v>6</v>
      </c>
      <c r="D10" s="4" t="s">
        <v>6</v>
      </c>
      <c r="E10" s="4" t="s">
        <v>6</v>
      </c>
      <c r="F10" s="4" t="s">
        <v>6</v>
      </c>
    </row>
    <row r="11" spans="1:6" x14ac:dyDescent="0.25">
      <c r="A11" s="4" t="s">
        <v>471</v>
      </c>
      <c r="B11" s="4" t="s">
        <v>6</v>
      </c>
      <c r="C11" s="7">
        <v>25600000</v>
      </c>
      <c r="D11" s="7">
        <v>26100000</v>
      </c>
      <c r="E11" s="4" t="s">
        <v>6</v>
      </c>
      <c r="F11" s="4" t="s">
        <v>6</v>
      </c>
    </row>
    <row r="12" spans="1:6" x14ac:dyDescent="0.25">
      <c r="A12" s="4" t="s">
        <v>472</v>
      </c>
      <c r="B12" s="4" t="s">
        <v>6</v>
      </c>
      <c r="C12" s="7">
        <v>110300000</v>
      </c>
      <c r="D12" s="7">
        <v>104700000</v>
      </c>
      <c r="E12" s="4" t="s">
        <v>6</v>
      </c>
      <c r="F12" s="4" t="s">
        <v>6</v>
      </c>
    </row>
    <row r="13" spans="1:6" x14ac:dyDescent="0.25">
      <c r="A13" s="3" t="s">
        <v>473</v>
      </c>
      <c r="B13" s="4" t="s">
        <v>6</v>
      </c>
      <c r="C13" s="4" t="s">
        <v>6</v>
      </c>
      <c r="D13" s="4" t="s">
        <v>6</v>
      </c>
      <c r="E13" s="4" t="s">
        <v>6</v>
      </c>
      <c r="F13" s="4" t="s">
        <v>6</v>
      </c>
    </row>
    <row r="14" spans="1:6" x14ac:dyDescent="0.25">
      <c r="A14" s="4" t="s">
        <v>474</v>
      </c>
      <c r="B14" s="4" t="s">
        <v>6</v>
      </c>
      <c r="C14" s="7">
        <v>507800000</v>
      </c>
      <c r="D14" s="7">
        <v>416700000</v>
      </c>
      <c r="E14" s="7">
        <v>305100000</v>
      </c>
      <c r="F14" s="4" t="s">
        <v>6</v>
      </c>
    </row>
    <row r="15" spans="1:6" x14ac:dyDescent="0.25">
      <c r="A15" s="3" t="s">
        <v>475</v>
      </c>
      <c r="B15" s="4" t="s">
        <v>6</v>
      </c>
      <c r="C15" s="4" t="s">
        <v>6</v>
      </c>
      <c r="D15" s="4" t="s">
        <v>6</v>
      </c>
      <c r="E15" s="4" t="s">
        <v>6</v>
      </c>
      <c r="F15" s="4" t="s">
        <v>6</v>
      </c>
    </row>
    <row r="16" spans="1:6" x14ac:dyDescent="0.25">
      <c r="A16" s="4" t="s">
        <v>292</v>
      </c>
      <c r="B16" s="9">
        <v>7000000000</v>
      </c>
      <c r="C16" s="4" t="s">
        <v>6</v>
      </c>
      <c r="D16" s="4" t="s">
        <v>6</v>
      </c>
      <c r="E16" s="4" t="s">
        <v>6</v>
      </c>
      <c r="F16" s="4" t="s">
        <v>6</v>
      </c>
    </row>
    <row r="17" spans="1:6" x14ac:dyDescent="0.25">
      <c r="A17" s="4" t="s">
        <v>476</v>
      </c>
      <c r="B17" s="4" t="s">
        <v>477</v>
      </c>
      <c r="C17" s="4" t="s">
        <v>6</v>
      </c>
      <c r="D17" s="4" t="s">
        <v>6</v>
      </c>
      <c r="E17" s="4" t="s">
        <v>6</v>
      </c>
      <c r="F17" s="4" t="s">
        <v>6</v>
      </c>
    </row>
    <row r="18" spans="1:6" x14ac:dyDescent="0.25">
      <c r="A18" s="4" t="s">
        <v>219</v>
      </c>
      <c r="B18" s="4" t="s">
        <v>6</v>
      </c>
      <c r="C18" s="7">
        <v>1700200000</v>
      </c>
      <c r="D18" s="7">
        <v>1641900000</v>
      </c>
      <c r="E18" s="4" t="s">
        <v>6</v>
      </c>
      <c r="F18" s="4" t="s">
        <v>6</v>
      </c>
    </row>
    <row r="19" spans="1:6" x14ac:dyDescent="0.25">
      <c r="A19" s="4" t="s">
        <v>478</v>
      </c>
      <c r="B19" s="4" t="s">
        <v>6</v>
      </c>
      <c r="C19" s="7">
        <v>176500000</v>
      </c>
      <c r="D19" s="7">
        <v>176500000</v>
      </c>
      <c r="E19" s="7">
        <v>176600000</v>
      </c>
      <c r="F19" s="4" t="s">
        <v>6</v>
      </c>
    </row>
    <row r="20" spans="1:6" x14ac:dyDescent="0.25">
      <c r="A20" s="4" t="s">
        <v>479</v>
      </c>
      <c r="B20" s="4" t="s">
        <v>6</v>
      </c>
      <c r="C20" s="7">
        <v>22000000</v>
      </c>
      <c r="D20" s="7">
        <v>46000000</v>
      </c>
      <c r="E20" s="7">
        <v>155400000</v>
      </c>
      <c r="F20" s="4" t="s">
        <v>6</v>
      </c>
    </row>
    <row r="21" spans="1:6" x14ac:dyDescent="0.25">
      <c r="A21" s="4" t="s">
        <v>218</v>
      </c>
      <c r="B21" s="4" t="s">
        <v>6</v>
      </c>
      <c r="C21" s="7">
        <v>1275300000</v>
      </c>
      <c r="D21" s="7">
        <v>1245700000</v>
      </c>
      <c r="E21" s="4" t="s">
        <v>6</v>
      </c>
      <c r="F21" s="4" t="s">
        <v>6</v>
      </c>
    </row>
    <row r="22" spans="1:6" x14ac:dyDescent="0.25">
      <c r="A22" s="4" t="s">
        <v>217</v>
      </c>
      <c r="B22" s="4" t="s">
        <v>6</v>
      </c>
      <c r="C22" s="7">
        <v>828300000</v>
      </c>
      <c r="D22" s="7">
        <v>761700000</v>
      </c>
      <c r="E22" s="4" t="s">
        <v>6</v>
      </c>
      <c r="F22" s="4" t="s">
        <v>6</v>
      </c>
    </row>
    <row r="23" spans="1:6" x14ac:dyDescent="0.25">
      <c r="A23" s="4" t="s">
        <v>480</v>
      </c>
      <c r="B23" s="4" t="s">
        <v>6</v>
      </c>
      <c r="C23" s="7">
        <v>77100000</v>
      </c>
      <c r="D23" s="7">
        <v>74300000</v>
      </c>
      <c r="E23" s="4" t="s">
        <v>6</v>
      </c>
      <c r="F23" s="4" t="s">
        <v>6</v>
      </c>
    </row>
    <row r="24" spans="1:6" x14ac:dyDescent="0.25">
      <c r="A24" s="4" t="s">
        <v>481</v>
      </c>
      <c r="B24" s="4" t="s">
        <v>6</v>
      </c>
      <c r="C24" s="7">
        <v>20600000</v>
      </c>
      <c r="D24" s="7">
        <v>75600000</v>
      </c>
      <c r="E24" s="4" t="s">
        <v>6</v>
      </c>
      <c r="F24" s="4" t="s">
        <v>6</v>
      </c>
    </row>
    <row r="25" spans="1:6" x14ac:dyDescent="0.25">
      <c r="A25" s="4" t="s">
        <v>482</v>
      </c>
      <c r="B25" s="4" t="s">
        <v>6</v>
      </c>
      <c r="C25" s="4" t="s">
        <v>6</v>
      </c>
      <c r="D25" s="4" t="s">
        <v>6</v>
      </c>
      <c r="E25" s="7">
        <v>210000000</v>
      </c>
      <c r="F25" s="4" t="s">
        <v>6</v>
      </c>
    </row>
    <row r="26" spans="1:6" x14ac:dyDescent="0.25">
      <c r="A26" s="4" t="s">
        <v>483</v>
      </c>
      <c r="B26" s="4" t="s">
        <v>6</v>
      </c>
      <c r="C26" s="4" t="s">
        <v>6</v>
      </c>
      <c r="D26" s="7">
        <v>116500000</v>
      </c>
      <c r="E26" s="4" t="s">
        <v>6</v>
      </c>
      <c r="F26" s="4" t="s">
        <v>6</v>
      </c>
    </row>
    <row r="27" spans="1:6" x14ac:dyDescent="0.25">
      <c r="A27" s="3" t="s">
        <v>484</v>
      </c>
      <c r="B27" s="4" t="s">
        <v>6</v>
      </c>
      <c r="C27" s="4" t="s">
        <v>6</v>
      </c>
      <c r="D27" s="4" t="s">
        <v>6</v>
      </c>
      <c r="E27" s="4" t="s">
        <v>6</v>
      </c>
      <c r="F27" s="4" t="s">
        <v>6</v>
      </c>
    </row>
    <row r="28" spans="1:6" x14ac:dyDescent="0.25">
      <c r="A28" s="4" t="s">
        <v>479</v>
      </c>
      <c r="B28" s="4" t="s">
        <v>6</v>
      </c>
      <c r="C28" s="7">
        <v>22000000</v>
      </c>
      <c r="D28" s="7">
        <v>46000000</v>
      </c>
      <c r="E28" s="7">
        <v>155400000</v>
      </c>
      <c r="F28" s="4" t="s">
        <v>6</v>
      </c>
    </row>
    <row r="29" spans="1:6" x14ac:dyDescent="0.25">
      <c r="A29" s="4" t="s">
        <v>217</v>
      </c>
      <c r="B29" s="4" t="s">
        <v>6</v>
      </c>
      <c r="C29" s="7">
        <v>828300000</v>
      </c>
      <c r="D29" s="7">
        <v>761700000</v>
      </c>
      <c r="E29" s="4" t="s">
        <v>6</v>
      </c>
      <c r="F29" s="4" t="s">
        <v>6</v>
      </c>
    </row>
    <row r="30" spans="1:6" x14ac:dyDescent="0.25">
      <c r="A30" s="4" t="s">
        <v>218</v>
      </c>
      <c r="B30" s="4" t="s">
        <v>6</v>
      </c>
      <c r="C30" s="7">
        <v>1275300000</v>
      </c>
      <c r="D30" s="7">
        <v>1245700000</v>
      </c>
      <c r="E30" s="4" t="s">
        <v>6</v>
      </c>
      <c r="F30" s="4" t="s">
        <v>6</v>
      </c>
    </row>
    <row r="31" spans="1:6" x14ac:dyDescent="0.25">
      <c r="A31" s="3" t="s">
        <v>485</v>
      </c>
      <c r="B31" s="4" t="s">
        <v>6</v>
      </c>
      <c r="C31" s="4" t="s">
        <v>6</v>
      </c>
      <c r="D31" s="4" t="s">
        <v>6</v>
      </c>
      <c r="E31" s="4" t="s">
        <v>6</v>
      </c>
      <c r="F31" s="4" t="s">
        <v>6</v>
      </c>
    </row>
    <row r="32" spans="1:6" x14ac:dyDescent="0.25">
      <c r="A32" s="4" t="s">
        <v>486</v>
      </c>
      <c r="B32" s="4" t="s">
        <v>6</v>
      </c>
      <c r="C32" s="7">
        <v>91100000</v>
      </c>
      <c r="D32" s="7">
        <v>66600000</v>
      </c>
      <c r="E32" s="7">
        <v>153100000</v>
      </c>
      <c r="F32" s="4" t="s">
        <v>6</v>
      </c>
    </row>
    <row r="33" spans="1:6" x14ac:dyDescent="0.25">
      <c r="A33" s="4" t="s">
        <v>487</v>
      </c>
      <c r="B33" s="4" t="s">
        <v>6</v>
      </c>
      <c r="C33" s="4" t="s">
        <v>6</v>
      </c>
      <c r="D33" s="4" t="s">
        <v>6</v>
      </c>
      <c r="E33" s="4" t="s">
        <v>6</v>
      </c>
      <c r="F33" s="4" t="s">
        <v>6</v>
      </c>
    </row>
    <row r="34" spans="1:6" x14ac:dyDescent="0.25">
      <c r="A34" s="3" t="s">
        <v>485</v>
      </c>
      <c r="B34" s="4" t="s">
        <v>6</v>
      </c>
      <c r="C34" s="4" t="s">
        <v>6</v>
      </c>
      <c r="D34" s="4" t="s">
        <v>6</v>
      </c>
      <c r="E34" s="4" t="s">
        <v>6</v>
      </c>
      <c r="F34" s="4" t="s">
        <v>6</v>
      </c>
    </row>
    <row r="35" spans="1:6" x14ac:dyDescent="0.25">
      <c r="A35" s="4" t="s">
        <v>486</v>
      </c>
      <c r="B35" s="4" t="s">
        <v>6</v>
      </c>
      <c r="C35" s="4" t="s">
        <v>6</v>
      </c>
      <c r="D35" s="7">
        <v>9600000</v>
      </c>
      <c r="E35" s="7">
        <v>53100000</v>
      </c>
      <c r="F35" s="4" t="s">
        <v>6</v>
      </c>
    </row>
    <row r="36" spans="1:6" x14ac:dyDescent="0.25">
      <c r="A36" s="4" t="s">
        <v>488</v>
      </c>
      <c r="B36" s="4" t="s">
        <v>6</v>
      </c>
      <c r="C36" s="4" t="s">
        <v>6</v>
      </c>
      <c r="D36" s="4" t="s">
        <v>6</v>
      </c>
      <c r="E36" s="4" t="s">
        <v>6</v>
      </c>
      <c r="F36" s="4" t="s">
        <v>6</v>
      </c>
    </row>
    <row r="37" spans="1:6" x14ac:dyDescent="0.25">
      <c r="A37" s="3" t="s">
        <v>485</v>
      </c>
      <c r="B37" s="4" t="s">
        <v>6</v>
      </c>
      <c r="C37" s="4" t="s">
        <v>6</v>
      </c>
      <c r="D37" s="4" t="s">
        <v>6</v>
      </c>
      <c r="E37" s="4" t="s">
        <v>6</v>
      </c>
      <c r="F37" s="4" t="s">
        <v>6</v>
      </c>
    </row>
    <row r="38" spans="1:6" x14ac:dyDescent="0.25">
      <c r="A38" s="4" t="s">
        <v>489</v>
      </c>
      <c r="B38" s="4" t="s">
        <v>6</v>
      </c>
      <c r="C38" s="7">
        <v>23200000</v>
      </c>
      <c r="D38" s="7">
        <v>14300000</v>
      </c>
      <c r="E38" s="7">
        <v>44400000</v>
      </c>
      <c r="F38" s="4" t="s">
        <v>6</v>
      </c>
    </row>
    <row r="39" spans="1:6" x14ac:dyDescent="0.25">
      <c r="A39" s="4" t="s">
        <v>490</v>
      </c>
      <c r="B39" s="4" t="s">
        <v>6</v>
      </c>
      <c r="C39" s="4" t="s">
        <v>6</v>
      </c>
      <c r="D39" s="4" t="s">
        <v>6</v>
      </c>
      <c r="E39" s="4" t="s">
        <v>6</v>
      </c>
      <c r="F39" s="4" t="s">
        <v>6</v>
      </c>
    </row>
    <row r="40" spans="1:6" x14ac:dyDescent="0.25">
      <c r="A40" s="3" t="s">
        <v>475</v>
      </c>
      <c r="B40" s="4" t="s">
        <v>6</v>
      </c>
      <c r="C40" s="4" t="s">
        <v>6</v>
      </c>
      <c r="D40" s="4" t="s">
        <v>6</v>
      </c>
      <c r="E40" s="4" t="s">
        <v>6</v>
      </c>
      <c r="F40" s="4" t="s">
        <v>6</v>
      </c>
    </row>
    <row r="41" spans="1:6" x14ac:dyDescent="0.25">
      <c r="A41" s="4" t="s">
        <v>479</v>
      </c>
      <c r="B41" s="4" t="s">
        <v>6</v>
      </c>
      <c r="C41" s="4" t="s">
        <v>6</v>
      </c>
      <c r="D41" s="7">
        <v>53100000</v>
      </c>
      <c r="E41" s="4" t="s">
        <v>6</v>
      </c>
      <c r="F41" s="4" t="s">
        <v>6</v>
      </c>
    </row>
    <row r="42" spans="1:6" x14ac:dyDescent="0.25">
      <c r="A42" s="3" t="s">
        <v>484</v>
      </c>
      <c r="B42" s="4" t="s">
        <v>6</v>
      </c>
      <c r="C42" s="4" t="s">
        <v>6</v>
      </c>
      <c r="D42" s="4" t="s">
        <v>6</v>
      </c>
      <c r="E42" s="4" t="s">
        <v>6</v>
      </c>
      <c r="F42" s="4" t="s">
        <v>6</v>
      </c>
    </row>
    <row r="43" spans="1:6" x14ac:dyDescent="0.25">
      <c r="A43" s="4" t="s">
        <v>479</v>
      </c>
      <c r="B43" s="4" t="s">
        <v>6</v>
      </c>
      <c r="C43" s="4" t="s">
        <v>6</v>
      </c>
      <c r="D43" s="7">
        <v>53100000</v>
      </c>
      <c r="E43" s="4" t="s">
        <v>6</v>
      </c>
      <c r="F43" s="4" t="s">
        <v>6</v>
      </c>
    </row>
    <row r="44" spans="1:6" x14ac:dyDescent="0.25">
      <c r="A44" s="4" t="s">
        <v>491</v>
      </c>
      <c r="B44" s="4" t="s">
        <v>6</v>
      </c>
      <c r="C44" s="4" t="s">
        <v>6</v>
      </c>
      <c r="D44" s="4" t="s">
        <v>6</v>
      </c>
      <c r="E44" s="4" t="s">
        <v>6</v>
      </c>
      <c r="F44" s="4" t="s">
        <v>6</v>
      </c>
    </row>
    <row r="45" spans="1:6" x14ac:dyDescent="0.25">
      <c r="A45" s="3" t="s">
        <v>475</v>
      </c>
      <c r="B45" s="4" t="s">
        <v>6</v>
      </c>
      <c r="C45" s="4" t="s">
        <v>6</v>
      </c>
      <c r="D45" s="4" t="s">
        <v>6</v>
      </c>
      <c r="E45" s="4" t="s">
        <v>6</v>
      </c>
      <c r="F45" s="4" t="s">
        <v>6</v>
      </c>
    </row>
    <row r="46" spans="1:6" x14ac:dyDescent="0.25">
      <c r="A46" s="4" t="s">
        <v>479</v>
      </c>
      <c r="B46" s="4" t="s">
        <v>6</v>
      </c>
      <c r="C46" s="4" t="s">
        <v>6</v>
      </c>
      <c r="D46" s="7">
        <v>89500000</v>
      </c>
      <c r="E46" s="4" t="s">
        <v>6</v>
      </c>
      <c r="F46" s="4" t="s">
        <v>6</v>
      </c>
    </row>
    <row r="47" spans="1:6" x14ac:dyDescent="0.25">
      <c r="A47" s="3" t="s">
        <v>484</v>
      </c>
      <c r="B47" s="4" t="s">
        <v>6</v>
      </c>
      <c r="C47" s="4" t="s">
        <v>6</v>
      </c>
      <c r="D47" s="4" t="s">
        <v>6</v>
      </c>
      <c r="E47" s="4" t="s">
        <v>6</v>
      </c>
      <c r="F47" s="4" t="s">
        <v>6</v>
      </c>
    </row>
    <row r="48" spans="1:6" x14ac:dyDescent="0.25">
      <c r="A48" s="4" t="s">
        <v>479</v>
      </c>
      <c r="B48" s="4" t="s">
        <v>6</v>
      </c>
      <c r="C48" s="4" t="s">
        <v>6</v>
      </c>
      <c r="D48" s="7">
        <v>89500000</v>
      </c>
      <c r="E48" s="4" t="s">
        <v>6</v>
      </c>
      <c r="F48" s="4" t="s">
        <v>6</v>
      </c>
    </row>
    <row r="49" spans="1:6" ht="30" x14ac:dyDescent="0.25">
      <c r="A49" s="4" t="s">
        <v>492</v>
      </c>
      <c r="B49" s="4" t="s">
        <v>6</v>
      </c>
      <c r="C49" s="4" t="s">
        <v>6</v>
      </c>
      <c r="D49" s="4" t="s">
        <v>6</v>
      </c>
      <c r="E49" s="4" t="s">
        <v>6</v>
      </c>
      <c r="F49" s="4" t="s">
        <v>6</v>
      </c>
    </row>
    <row r="50" spans="1:6" x14ac:dyDescent="0.25">
      <c r="A50" s="3" t="s">
        <v>475</v>
      </c>
      <c r="B50" s="4" t="s">
        <v>6</v>
      </c>
      <c r="C50" s="4" t="s">
        <v>6</v>
      </c>
      <c r="D50" s="4" t="s">
        <v>6</v>
      </c>
      <c r="E50" s="4" t="s">
        <v>6</v>
      </c>
      <c r="F50" s="4" t="s">
        <v>6</v>
      </c>
    </row>
    <row r="51" spans="1:6" x14ac:dyDescent="0.25">
      <c r="A51" s="4" t="s">
        <v>219</v>
      </c>
      <c r="B51" s="4" t="s">
        <v>6</v>
      </c>
      <c r="C51" s="9">
        <v>1500000000</v>
      </c>
      <c r="D51" s="7">
        <v>1400000000</v>
      </c>
      <c r="E51" s="4" t="s">
        <v>6</v>
      </c>
      <c r="F51" s="4" t="s">
        <v>6</v>
      </c>
    </row>
    <row r="52" spans="1:6" x14ac:dyDescent="0.25">
      <c r="A52" s="4" t="s">
        <v>493</v>
      </c>
      <c r="B52" s="4" t="s">
        <v>6</v>
      </c>
      <c r="C52" s="4" t="s">
        <v>6</v>
      </c>
      <c r="D52" s="4" t="s">
        <v>6</v>
      </c>
      <c r="E52" s="4" t="s">
        <v>6</v>
      </c>
      <c r="F52" s="4" t="s">
        <v>6</v>
      </c>
    </row>
    <row r="53" spans="1:6" x14ac:dyDescent="0.25">
      <c r="A53" s="3" t="s">
        <v>484</v>
      </c>
      <c r="B53" s="4" t="s">
        <v>6</v>
      </c>
      <c r="C53" s="4" t="s">
        <v>6</v>
      </c>
      <c r="D53" s="4" t="s">
        <v>6</v>
      </c>
      <c r="E53" s="4" t="s">
        <v>6</v>
      </c>
      <c r="F53" s="4" t="s">
        <v>6</v>
      </c>
    </row>
    <row r="54" spans="1:6" x14ac:dyDescent="0.25">
      <c r="A54" s="4" t="s">
        <v>494</v>
      </c>
      <c r="B54" s="4" t="s">
        <v>6</v>
      </c>
      <c r="C54" s="4" t="s">
        <v>495</v>
      </c>
      <c r="D54" s="4" t="s">
        <v>6</v>
      </c>
      <c r="E54" s="4" t="s">
        <v>6</v>
      </c>
      <c r="F54" s="4" t="s">
        <v>6</v>
      </c>
    </row>
    <row r="55" spans="1:6" x14ac:dyDescent="0.25">
      <c r="A55" s="3" t="s">
        <v>485</v>
      </c>
      <c r="B55" s="4" t="s">
        <v>6</v>
      </c>
      <c r="C55" s="4" t="s">
        <v>6</v>
      </c>
      <c r="D55" s="4" t="s">
        <v>6</v>
      </c>
      <c r="E55" s="4" t="s">
        <v>6</v>
      </c>
      <c r="F55" s="4" t="s">
        <v>6</v>
      </c>
    </row>
    <row r="56" spans="1:6" x14ac:dyDescent="0.25">
      <c r="A56" s="4" t="s">
        <v>494</v>
      </c>
      <c r="B56" s="4" t="s">
        <v>6</v>
      </c>
      <c r="C56" s="4" t="s">
        <v>495</v>
      </c>
      <c r="D56" s="4" t="s">
        <v>6</v>
      </c>
      <c r="E56" s="4" t="s">
        <v>6</v>
      </c>
      <c r="F56" s="4" t="s">
        <v>6</v>
      </c>
    </row>
    <row r="57" spans="1:6" x14ac:dyDescent="0.25">
      <c r="A57" s="4" t="s">
        <v>496</v>
      </c>
      <c r="B57" s="4" t="s">
        <v>6</v>
      </c>
      <c r="C57" s="4" t="s">
        <v>6</v>
      </c>
      <c r="D57" s="4" t="s">
        <v>6</v>
      </c>
      <c r="E57" s="4" t="s">
        <v>6</v>
      </c>
      <c r="F57" s="4" t="s">
        <v>6</v>
      </c>
    </row>
    <row r="58" spans="1:6" x14ac:dyDescent="0.25">
      <c r="A58" s="3" t="s">
        <v>484</v>
      </c>
      <c r="B58" s="4" t="s">
        <v>6</v>
      </c>
      <c r="C58" s="4" t="s">
        <v>6</v>
      </c>
      <c r="D58" s="4" t="s">
        <v>6</v>
      </c>
      <c r="E58" s="4" t="s">
        <v>6</v>
      </c>
      <c r="F58" s="4" t="s">
        <v>6</v>
      </c>
    </row>
    <row r="59" spans="1:6" x14ac:dyDescent="0.25">
      <c r="A59" s="4" t="s">
        <v>494</v>
      </c>
      <c r="B59" s="4" t="s">
        <v>6</v>
      </c>
      <c r="C59" s="4" t="s">
        <v>497</v>
      </c>
      <c r="D59" s="4" t="s">
        <v>6</v>
      </c>
      <c r="E59" s="4" t="s">
        <v>6</v>
      </c>
      <c r="F59" s="4" t="s">
        <v>6</v>
      </c>
    </row>
    <row r="60" spans="1:6" x14ac:dyDescent="0.25">
      <c r="A60" s="3" t="s">
        <v>485</v>
      </c>
      <c r="B60" s="4" t="s">
        <v>6</v>
      </c>
      <c r="C60" s="4" t="s">
        <v>6</v>
      </c>
      <c r="D60" s="4" t="s">
        <v>6</v>
      </c>
      <c r="E60" s="4" t="s">
        <v>6</v>
      </c>
      <c r="F60" s="4" t="s">
        <v>6</v>
      </c>
    </row>
    <row r="61" spans="1:6" x14ac:dyDescent="0.25">
      <c r="A61" s="4" t="s">
        <v>494</v>
      </c>
      <c r="B61" s="4" t="s">
        <v>6</v>
      </c>
      <c r="C61" s="4" t="s">
        <v>497</v>
      </c>
      <c r="D61" s="4" t="s">
        <v>6</v>
      </c>
      <c r="E61" s="4" t="s">
        <v>6</v>
      </c>
      <c r="F61" s="4" t="s">
        <v>6</v>
      </c>
    </row>
    <row r="62" spans="1:6" x14ac:dyDescent="0.25">
      <c r="A62" s="4" t="s">
        <v>498</v>
      </c>
      <c r="B62" s="4" t="s">
        <v>6</v>
      </c>
      <c r="C62" s="4" t="s">
        <v>6</v>
      </c>
      <c r="D62" s="4" t="s">
        <v>6</v>
      </c>
      <c r="E62" s="4" t="s">
        <v>6</v>
      </c>
      <c r="F62" s="4" t="s">
        <v>6</v>
      </c>
    </row>
    <row r="63" spans="1:6" x14ac:dyDescent="0.25">
      <c r="A63" s="3" t="s">
        <v>484</v>
      </c>
      <c r="B63" s="4" t="s">
        <v>6</v>
      </c>
      <c r="C63" s="4" t="s">
        <v>6</v>
      </c>
      <c r="D63" s="4" t="s">
        <v>6</v>
      </c>
      <c r="E63" s="4" t="s">
        <v>6</v>
      </c>
      <c r="F63" s="4" t="s">
        <v>6</v>
      </c>
    </row>
    <row r="64" spans="1:6" x14ac:dyDescent="0.25">
      <c r="A64" s="4" t="s">
        <v>494</v>
      </c>
      <c r="B64" s="4" t="s">
        <v>6</v>
      </c>
      <c r="C64" s="4" t="s">
        <v>477</v>
      </c>
      <c r="D64" s="4" t="s">
        <v>6</v>
      </c>
      <c r="E64" s="4" t="s">
        <v>6</v>
      </c>
      <c r="F64" s="4" t="s">
        <v>6</v>
      </c>
    </row>
    <row r="65" spans="1:6" x14ac:dyDescent="0.25">
      <c r="A65" s="3" t="s">
        <v>485</v>
      </c>
      <c r="B65" s="4" t="s">
        <v>6</v>
      </c>
      <c r="C65" s="4" t="s">
        <v>6</v>
      </c>
      <c r="D65" s="4" t="s">
        <v>6</v>
      </c>
      <c r="E65" s="4" t="s">
        <v>6</v>
      </c>
      <c r="F65" s="4" t="s">
        <v>6</v>
      </c>
    </row>
    <row r="66" spans="1:6" x14ac:dyDescent="0.25">
      <c r="A66" s="4" t="s">
        <v>494</v>
      </c>
      <c r="B66" s="4" t="s">
        <v>6</v>
      </c>
      <c r="C66" s="4" t="s">
        <v>477</v>
      </c>
      <c r="D66" s="4" t="s">
        <v>6</v>
      </c>
      <c r="E66" s="4" t="s">
        <v>6</v>
      </c>
      <c r="F66" s="4" t="s">
        <v>6</v>
      </c>
    </row>
    <row r="67" spans="1:6" x14ac:dyDescent="0.25">
      <c r="A67" s="4" t="s">
        <v>499</v>
      </c>
      <c r="B67" s="4" t="s">
        <v>6</v>
      </c>
      <c r="C67" s="4" t="s">
        <v>6</v>
      </c>
      <c r="D67" s="4" t="s">
        <v>6</v>
      </c>
      <c r="E67" s="4" t="s">
        <v>6</v>
      </c>
      <c r="F67" s="4" t="s">
        <v>6</v>
      </c>
    </row>
    <row r="68" spans="1:6" x14ac:dyDescent="0.25">
      <c r="A68" s="3" t="s">
        <v>484</v>
      </c>
      <c r="B68" s="4" t="s">
        <v>6</v>
      </c>
      <c r="C68" s="4" t="s">
        <v>6</v>
      </c>
      <c r="D68" s="4" t="s">
        <v>6</v>
      </c>
      <c r="E68" s="4" t="s">
        <v>6</v>
      </c>
      <c r="F68" s="4" t="s">
        <v>6</v>
      </c>
    </row>
    <row r="69" spans="1:6" x14ac:dyDescent="0.25">
      <c r="A69" s="4" t="s">
        <v>494</v>
      </c>
      <c r="B69" s="4" t="s">
        <v>6</v>
      </c>
      <c r="C69" s="4" t="s">
        <v>500</v>
      </c>
      <c r="D69" s="4" t="s">
        <v>6</v>
      </c>
      <c r="E69" s="4" t="s">
        <v>6</v>
      </c>
      <c r="F69" s="4" t="s">
        <v>6</v>
      </c>
    </row>
    <row r="70" spans="1:6" x14ac:dyDescent="0.25">
      <c r="A70" s="3" t="s">
        <v>485</v>
      </c>
      <c r="B70" s="4" t="s">
        <v>6</v>
      </c>
      <c r="C70" s="4" t="s">
        <v>6</v>
      </c>
      <c r="D70" s="4" t="s">
        <v>6</v>
      </c>
      <c r="E70" s="4" t="s">
        <v>6</v>
      </c>
      <c r="F70" s="4" t="s">
        <v>6</v>
      </c>
    </row>
    <row r="71" spans="1:6" x14ac:dyDescent="0.25">
      <c r="A71" s="4" t="s">
        <v>494</v>
      </c>
      <c r="B71" s="4" t="s">
        <v>6</v>
      </c>
      <c r="C71" s="4" t="s">
        <v>500</v>
      </c>
      <c r="D71" s="4" t="s">
        <v>6</v>
      </c>
      <c r="E71" s="4" t="s">
        <v>6</v>
      </c>
      <c r="F71" s="4" t="s">
        <v>6</v>
      </c>
    </row>
    <row r="72" spans="1:6" x14ac:dyDescent="0.25">
      <c r="A72" s="4" t="s">
        <v>501</v>
      </c>
      <c r="B72" s="4" t="s">
        <v>6</v>
      </c>
      <c r="C72" s="4" t="s">
        <v>6</v>
      </c>
      <c r="D72" s="4" t="s">
        <v>6</v>
      </c>
      <c r="E72" s="4" t="s">
        <v>6</v>
      </c>
      <c r="F72" s="4" t="s">
        <v>6</v>
      </c>
    </row>
    <row r="73" spans="1:6" x14ac:dyDescent="0.25">
      <c r="A73" s="3" t="s">
        <v>484</v>
      </c>
      <c r="B73" s="4" t="s">
        <v>6</v>
      </c>
      <c r="C73" s="4" t="s">
        <v>6</v>
      </c>
      <c r="D73" s="4" t="s">
        <v>6</v>
      </c>
      <c r="E73" s="4" t="s">
        <v>6</v>
      </c>
      <c r="F73" s="4" t="s">
        <v>6</v>
      </c>
    </row>
    <row r="74" spans="1:6" x14ac:dyDescent="0.25">
      <c r="A74" s="4" t="s">
        <v>494</v>
      </c>
      <c r="B74" s="4" t="s">
        <v>6</v>
      </c>
      <c r="C74" s="4" t="s">
        <v>502</v>
      </c>
      <c r="D74" s="4" t="s">
        <v>6</v>
      </c>
      <c r="E74" s="4" t="s">
        <v>6</v>
      </c>
      <c r="F74" s="4" t="s">
        <v>6</v>
      </c>
    </row>
    <row r="75" spans="1:6" x14ac:dyDescent="0.25">
      <c r="A75" s="3" t="s">
        <v>485</v>
      </c>
      <c r="B75" s="4" t="s">
        <v>6</v>
      </c>
      <c r="C75" s="4" t="s">
        <v>6</v>
      </c>
      <c r="D75" s="4" t="s">
        <v>6</v>
      </c>
      <c r="E75" s="4" t="s">
        <v>6</v>
      </c>
      <c r="F75" s="4" t="s">
        <v>6</v>
      </c>
    </row>
    <row r="76" spans="1:6" x14ac:dyDescent="0.25">
      <c r="A76" s="4" t="s">
        <v>494</v>
      </c>
      <c r="B76" s="4" t="s">
        <v>6</v>
      </c>
      <c r="C76" s="4" t="s">
        <v>502</v>
      </c>
      <c r="D76" s="4" t="s">
        <v>6</v>
      </c>
      <c r="E76" s="4" t="s">
        <v>6</v>
      </c>
      <c r="F76" s="4" t="s">
        <v>6</v>
      </c>
    </row>
    <row r="77" spans="1:6" x14ac:dyDescent="0.25">
      <c r="A77" s="4" t="s">
        <v>503</v>
      </c>
      <c r="B77" s="4" t="s">
        <v>6</v>
      </c>
      <c r="C77" s="4" t="s">
        <v>6</v>
      </c>
      <c r="D77" s="4" t="s">
        <v>6</v>
      </c>
      <c r="E77" s="4" t="s">
        <v>6</v>
      </c>
      <c r="F77" s="4" t="s">
        <v>6</v>
      </c>
    </row>
    <row r="78" spans="1:6" x14ac:dyDescent="0.25">
      <c r="A78" s="4" t="s">
        <v>231</v>
      </c>
      <c r="B78" s="4" t="s">
        <v>6</v>
      </c>
      <c r="C78" s="4" t="s">
        <v>6</v>
      </c>
      <c r="D78" s="4" t="s">
        <v>6</v>
      </c>
      <c r="E78" s="4" t="s">
        <v>6</v>
      </c>
      <c r="F78" s="9">
        <v>2200000</v>
      </c>
    </row>
    <row r="79" spans="1:6" ht="30" x14ac:dyDescent="0.25">
      <c r="A79" s="4" t="s">
        <v>504</v>
      </c>
      <c r="B79" s="4" t="s">
        <v>6</v>
      </c>
      <c r="C79" s="4" t="s">
        <v>6</v>
      </c>
      <c r="D79" s="4" t="s">
        <v>6</v>
      </c>
      <c r="E79" s="4" t="s">
        <v>6</v>
      </c>
      <c r="F79" s="4" t="s">
        <v>6</v>
      </c>
    </row>
    <row r="80" spans="1:6" x14ac:dyDescent="0.25">
      <c r="A80" s="3" t="s">
        <v>475</v>
      </c>
      <c r="B80" s="4" t="s">
        <v>6</v>
      </c>
      <c r="C80" s="4" t="s">
        <v>6</v>
      </c>
      <c r="D80" s="4" t="s">
        <v>6</v>
      </c>
      <c r="E80" s="4" t="s">
        <v>6</v>
      </c>
      <c r="F80" s="4" t="s">
        <v>6</v>
      </c>
    </row>
    <row r="81" spans="1:6" x14ac:dyDescent="0.25">
      <c r="A81" s="4" t="s">
        <v>505</v>
      </c>
      <c r="B81" s="4" t="s">
        <v>6</v>
      </c>
      <c r="C81" s="9">
        <v>196100000</v>
      </c>
      <c r="D81" s="7">
        <v>196000000</v>
      </c>
      <c r="E81" s="7">
        <v>164500000</v>
      </c>
      <c r="F81" s="4" t="s">
        <v>6</v>
      </c>
    </row>
    <row r="82" spans="1:6" ht="30" x14ac:dyDescent="0.25">
      <c r="A82" s="4" t="s">
        <v>506</v>
      </c>
      <c r="B82" s="4" t="s">
        <v>6</v>
      </c>
      <c r="C82" s="4" t="s">
        <v>6</v>
      </c>
      <c r="D82" s="4" t="s">
        <v>6</v>
      </c>
      <c r="E82" s="4" t="s">
        <v>6</v>
      </c>
      <c r="F82" s="4" t="s">
        <v>6</v>
      </c>
    </row>
    <row r="83" spans="1:6" x14ac:dyDescent="0.25">
      <c r="A83" s="3" t="s">
        <v>475</v>
      </c>
      <c r="B83" s="4" t="s">
        <v>6</v>
      </c>
      <c r="C83" s="4" t="s">
        <v>6</v>
      </c>
      <c r="D83" s="4" t="s">
        <v>6</v>
      </c>
      <c r="E83" s="4" t="s">
        <v>6</v>
      </c>
      <c r="F83" s="4" t="s">
        <v>6</v>
      </c>
    </row>
    <row r="84" spans="1:6" x14ac:dyDescent="0.25">
      <c r="A84" s="4" t="s">
        <v>505</v>
      </c>
      <c r="B84" s="4" t="s">
        <v>6</v>
      </c>
      <c r="C84" s="7">
        <v>18900000</v>
      </c>
      <c r="D84" s="7">
        <v>16700000</v>
      </c>
      <c r="E84" s="9">
        <v>16600000</v>
      </c>
      <c r="F84" s="4" t="s">
        <v>6</v>
      </c>
    </row>
    <row r="85" spans="1:6" x14ac:dyDescent="0.25">
      <c r="A85" s="4" t="s">
        <v>507</v>
      </c>
      <c r="B85" s="4" t="s">
        <v>6</v>
      </c>
      <c r="C85" s="4" t="s">
        <v>6</v>
      </c>
      <c r="D85" s="4" t="s">
        <v>6</v>
      </c>
      <c r="E85" s="4" t="s">
        <v>6</v>
      </c>
      <c r="F85" s="4" t="s">
        <v>6</v>
      </c>
    </row>
    <row r="86" spans="1:6" x14ac:dyDescent="0.25">
      <c r="A86" s="3" t="s">
        <v>475</v>
      </c>
      <c r="B86" s="4" t="s">
        <v>6</v>
      </c>
      <c r="C86" s="4" t="s">
        <v>6</v>
      </c>
      <c r="D86" s="4" t="s">
        <v>6</v>
      </c>
      <c r="E86" s="4" t="s">
        <v>6</v>
      </c>
      <c r="F86" s="4" t="s">
        <v>6</v>
      </c>
    </row>
    <row r="87" spans="1:6" x14ac:dyDescent="0.25">
      <c r="A87" s="4" t="s">
        <v>219</v>
      </c>
      <c r="B87" s="4" t="s">
        <v>6</v>
      </c>
      <c r="C87" s="9">
        <v>177000000</v>
      </c>
      <c r="D87" s="9">
        <v>177000000</v>
      </c>
      <c r="E87" s="4" t="s">
        <v>6</v>
      </c>
      <c r="F87" s="4" t="s">
        <v>6</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11"/>
  <sheetViews>
    <sheetView workbookViewId="0"/>
  </sheetViews>
  <sheetFormatPr defaultRowHeight="15" x14ac:dyDescent="0.25"/>
  <cols>
    <col min="1" max="1" width="80" customWidth="1"/>
    <col min="2" max="2" width="16" customWidth="1"/>
    <col min="3" max="5" width="14" customWidth="1"/>
  </cols>
  <sheetData>
    <row r="1" spans="1:5" x14ac:dyDescent="0.25">
      <c r="A1" s="42" t="s">
        <v>508</v>
      </c>
      <c r="B1" s="49" t="s">
        <v>1</v>
      </c>
      <c r="C1" s="43"/>
      <c r="D1" s="43"/>
    </row>
    <row r="2" spans="1:5" x14ac:dyDescent="0.25">
      <c r="A2" s="43"/>
      <c r="B2" s="2" t="s">
        <v>2</v>
      </c>
      <c r="C2" s="2" t="s">
        <v>72</v>
      </c>
      <c r="D2" s="2" t="s">
        <v>73</v>
      </c>
      <c r="E2" s="2" t="s">
        <v>463</v>
      </c>
    </row>
    <row r="3" spans="1:5" x14ac:dyDescent="0.25">
      <c r="A3" s="4" t="s">
        <v>509</v>
      </c>
      <c r="B3" s="5">
        <v>21.5</v>
      </c>
      <c r="C3" s="5">
        <v>192.7</v>
      </c>
      <c r="D3" s="5">
        <v>223.4</v>
      </c>
      <c r="E3" s="4" t="s">
        <v>6</v>
      </c>
    </row>
    <row r="4" spans="1:5" x14ac:dyDescent="0.25">
      <c r="A4" s="4" t="s">
        <v>478</v>
      </c>
      <c r="B4" s="6">
        <v>176.5</v>
      </c>
      <c r="C4" s="6">
        <v>176.5</v>
      </c>
      <c r="D4" s="5">
        <v>176.6</v>
      </c>
      <c r="E4" s="4" t="s">
        <v>6</v>
      </c>
    </row>
    <row r="5" spans="1:5" x14ac:dyDescent="0.25">
      <c r="A5" s="4" t="s">
        <v>292</v>
      </c>
      <c r="B5" s="4" t="s">
        <v>6</v>
      </c>
      <c r="C5" s="4" t="s">
        <v>6</v>
      </c>
      <c r="D5" s="4" t="s">
        <v>6</v>
      </c>
      <c r="E5" s="9">
        <v>7000</v>
      </c>
    </row>
    <row r="6" spans="1:5" x14ac:dyDescent="0.25">
      <c r="A6" s="4" t="s">
        <v>219</v>
      </c>
      <c r="B6" s="6">
        <v>1700.2</v>
      </c>
      <c r="C6" s="6">
        <v>1641.9</v>
      </c>
      <c r="D6" s="4" t="s">
        <v>6</v>
      </c>
      <c r="E6" s="4" t="s">
        <v>6</v>
      </c>
    </row>
    <row r="7" spans="1:5" x14ac:dyDescent="0.25">
      <c r="A7" s="4" t="s">
        <v>231</v>
      </c>
      <c r="B7" s="6">
        <v>-7255.8</v>
      </c>
      <c r="C7" s="6">
        <v>-8449.7999999999993</v>
      </c>
      <c r="D7" s="4" t="s">
        <v>6</v>
      </c>
      <c r="E7" s="4" t="s">
        <v>6</v>
      </c>
    </row>
    <row r="8" spans="1:5" x14ac:dyDescent="0.25">
      <c r="A8" s="4" t="s">
        <v>225</v>
      </c>
      <c r="B8" s="6">
        <v>6101.8</v>
      </c>
      <c r="C8" s="6">
        <v>6279.7</v>
      </c>
      <c r="D8" s="4" t="s">
        <v>6</v>
      </c>
      <c r="E8" s="4" t="s">
        <v>6</v>
      </c>
    </row>
    <row r="9" spans="1:5" x14ac:dyDescent="0.25">
      <c r="A9" s="4" t="s">
        <v>226</v>
      </c>
      <c r="B9" s="6">
        <v>513.79999999999995</v>
      </c>
      <c r="C9" s="6">
        <v>610.5</v>
      </c>
      <c r="D9" s="4" t="s">
        <v>6</v>
      </c>
      <c r="E9" s="4" t="s">
        <v>6</v>
      </c>
    </row>
    <row r="10" spans="1:5" x14ac:dyDescent="0.25">
      <c r="A10" s="4" t="s">
        <v>208</v>
      </c>
      <c r="B10" s="6">
        <v>8412.6</v>
      </c>
      <c r="C10" s="6">
        <v>8015.6</v>
      </c>
      <c r="D10" s="4" t="s">
        <v>6</v>
      </c>
      <c r="E10" s="4" t="s">
        <v>6</v>
      </c>
    </row>
    <row r="11" spans="1:5" x14ac:dyDescent="0.25">
      <c r="A11" s="4" t="s">
        <v>224</v>
      </c>
      <c r="B11" s="5">
        <v>7924.8</v>
      </c>
      <c r="C11" s="5">
        <v>7515.2</v>
      </c>
      <c r="D11" s="4" t="s">
        <v>6</v>
      </c>
      <c r="E11" s="4" t="s">
        <v>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9"/>
  <sheetViews>
    <sheetView workbookViewId="0"/>
  </sheetViews>
  <sheetFormatPr defaultRowHeight="15" x14ac:dyDescent="0.25"/>
  <cols>
    <col min="1" max="1" width="80" customWidth="1"/>
    <col min="2" max="2" width="14" customWidth="1"/>
    <col min="3" max="3" width="16" customWidth="1"/>
    <col min="4" max="5" width="14" customWidth="1"/>
  </cols>
  <sheetData>
    <row r="1" spans="1:5" x14ac:dyDescent="0.25">
      <c r="A1" s="42" t="s">
        <v>510</v>
      </c>
      <c r="C1" s="49" t="s">
        <v>1</v>
      </c>
      <c r="D1" s="43"/>
      <c r="E1" s="43"/>
    </row>
    <row r="2" spans="1:5" x14ac:dyDescent="0.25">
      <c r="A2" s="43"/>
      <c r="B2" s="2" t="s">
        <v>463</v>
      </c>
      <c r="C2" s="2" t="s">
        <v>2</v>
      </c>
      <c r="D2" s="2" t="s">
        <v>72</v>
      </c>
      <c r="E2" s="2" t="s">
        <v>73</v>
      </c>
    </row>
    <row r="3" spans="1:5" x14ac:dyDescent="0.25">
      <c r="A3" s="4" t="s">
        <v>476</v>
      </c>
      <c r="B3" s="4" t="s">
        <v>477</v>
      </c>
      <c r="C3" s="4" t="s">
        <v>6</v>
      </c>
      <c r="D3" s="4" t="s">
        <v>6</v>
      </c>
      <c r="E3" s="4" t="s">
        <v>6</v>
      </c>
    </row>
    <row r="4" spans="1:5" x14ac:dyDescent="0.25">
      <c r="A4" s="4" t="s">
        <v>219</v>
      </c>
      <c r="B4" s="4" t="s">
        <v>6</v>
      </c>
      <c r="C4" s="5">
        <v>1700.2</v>
      </c>
      <c r="D4" s="5">
        <v>1641.9</v>
      </c>
      <c r="E4" s="4" t="s">
        <v>6</v>
      </c>
    </row>
    <row r="5" spans="1:5" x14ac:dyDescent="0.25">
      <c r="A5" s="4" t="s">
        <v>225</v>
      </c>
      <c r="B5" s="4" t="s">
        <v>6</v>
      </c>
      <c r="C5" s="6">
        <v>6101.8</v>
      </c>
      <c r="D5" s="6">
        <v>6279.7</v>
      </c>
      <c r="E5" s="4" t="s">
        <v>6</v>
      </c>
    </row>
    <row r="6" spans="1:5" x14ac:dyDescent="0.25">
      <c r="A6" s="4" t="s">
        <v>478</v>
      </c>
      <c r="B6" s="4" t="s">
        <v>6</v>
      </c>
      <c r="C6" s="6">
        <v>176.5</v>
      </c>
      <c r="D6" s="6">
        <v>176.5</v>
      </c>
      <c r="E6" s="5">
        <v>176.6</v>
      </c>
    </row>
    <row r="7" spans="1:5" x14ac:dyDescent="0.25">
      <c r="A7" s="4" t="s">
        <v>507</v>
      </c>
      <c r="B7" s="4" t="s">
        <v>6</v>
      </c>
      <c r="C7" s="4" t="s">
        <v>6</v>
      </c>
      <c r="D7" s="4" t="s">
        <v>6</v>
      </c>
      <c r="E7" s="4" t="s">
        <v>6</v>
      </c>
    </row>
    <row r="8" spans="1:5" x14ac:dyDescent="0.25">
      <c r="A8" s="4" t="s">
        <v>219</v>
      </c>
      <c r="B8" s="4" t="s">
        <v>6</v>
      </c>
      <c r="C8" s="7">
        <v>177</v>
      </c>
      <c r="D8" s="7">
        <v>177</v>
      </c>
      <c r="E8" s="4" t="s">
        <v>6</v>
      </c>
    </row>
    <row r="9" spans="1:5" x14ac:dyDescent="0.25">
      <c r="A9" s="4" t="s">
        <v>225</v>
      </c>
      <c r="B9" s="4" t="s">
        <v>6</v>
      </c>
      <c r="C9" s="9">
        <v>6000</v>
      </c>
      <c r="D9" s="9">
        <v>6200</v>
      </c>
      <c r="E9" s="4" t="s">
        <v>6</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42" t="s">
        <v>511</v>
      </c>
      <c r="B1" s="49" t="s">
        <v>1</v>
      </c>
      <c r="C1" s="43"/>
      <c r="D1" s="43"/>
    </row>
    <row r="2" spans="1:4" x14ac:dyDescent="0.25">
      <c r="A2" s="43"/>
      <c r="B2" s="2" t="s">
        <v>2</v>
      </c>
      <c r="C2" s="2" t="s">
        <v>72</v>
      </c>
      <c r="D2" s="2" t="s">
        <v>73</v>
      </c>
    </row>
    <row r="3" spans="1:4" x14ac:dyDescent="0.25">
      <c r="A3" s="3" t="s">
        <v>512</v>
      </c>
      <c r="B3" s="4" t="s">
        <v>6</v>
      </c>
      <c r="C3" s="4" t="s">
        <v>6</v>
      </c>
      <c r="D3" s="4" t="s">
        <v>6</v>
      </c>
    </row>
    <row r="4" spans="1:4" x14ac:dyDescent="0.25">
      <c r="A4" s="4" t="s">
        <v>513</v>
      </c>
      <c r="B4" s="9">
        <v>2871</v>
      </c>
      <c r="C4" s="5">
        <v>2674.1</v>
      </c>
      <c r="D4" s="5">
        <v>2561.5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2"/>
  <sheetViews>
    <sheetView workbookViewId="0"/>
  </sheetViews>
  <sheetFormatPr defaultRowHeight="15" x14ac:dyDescent="0.25"/>
  <cols>
    <col min="1" max="1" width="80" customWidth="1"/>
    <col min="2" max="2" width="16" customWidth="1"/>
    <col min="3" max="4" width="14" customWidth="1"/>
  </cols>
  <sheetData>
    <row r="1" spans="1:4" x14ac:dyDescent="0.25">
      <c r="A1" s="42" t="s">
        <v>514</v>
      </c>
      <c r="B1" s="49" t="s">
        <v>1</v>
      </c>
      <c r="C1" s="43"/>
      <c r="D1" s="43"/>
    </row>
    <row r="2" spans="1:4" x14ac:dyDescent="0.25">
      <c r="A2" s="43"/>
      <c r="B2" s="2" t="s">
        <v>2</v>
      </c>
      <c r="C2" s="2" t="s">
        <v>72</v>
      </c>
      <c r="D2" s="2" t="s">
        <v>73</v>
      </c>
    </row>
    <row r="3" spans="1:4" x14ac:dyDescent="0.25">
      <c r="A3" s="4" t="s">
        <v>515</v>
      </c>
      <c r="B3" s="4" t="s">
        <v>6</v>
      </c>
      <c r="C3" s="4" t="s">
        <v>6</v>
      </c>
      <c r="D3" s="4" t="s">
        <v>6</v>
      </c>
    </row>
    <row r="4" spans="1:4" x14ac:dyDescent="0.25">
      <c r="A4" s="3" t="s">
        <v>516</v>
      </c>
      <c r="B4" s="4" t="s">
        <v>6</v>
      </c>
      <c r="C4" s="4" t="s">
        <v>6</v>
      </c>
      <c r="D4" s="4" t="s">
        <v>6</v>
      </c>
    </row>
    <row r="5" spans="1:4" ht="30" x14ac:dyDescent="0.25">
      <c r="A5" s="4" t="s">
        <v>517</v>
      </c>
      <c r="B5" s="5">
        <v>-3.1</v>
      </c>
      <c r="C5" s="4" t="s">
        <v>6</v>
      </c>
      <c r="D5" s="4" t="s">
        <v>6</v>
      </c>
    </row>
    <row r="6" spans="1:4" x14ac:dyDescent="0.25">
      <c r="A6" s="4" t="s">
        <v>518</v>
      </c>
      <c r="B6" s="4" t="s">
        <v>519</v>
      </c>
      <c r="C6" s="4" t="s">
        <v>6</v>
      </c>
      <c r="D6" s="4" t="s">
        <v>6</v>
      </c>
    </row>
    <row r="7" spans="1:4" ht="30" x14ac:dyDescent="0.25">
      <c r="A7" s="4" t="s">
        <v>520</v>
      </c>
      <c r="B7" s="5">
        <v>-6.6</v>
      </c>
      <c r="C7" s="5">
        <v>-5.8</v>
      </c>
      <c r="D7" s="5">
        <v>-44.8</v>
      </c>
    </row>
    <row r="8" spans="1:4" x14ac:dyDescent="0.25">
      <c r="A8" s="4" t="s">
        <v>521</v>
      </c>
      <c r="B8" s="4" t="s">
        <v>6</v>
      </c>
      <c r="C8" s="4" t="s">
        <v>6</v>
      </c>
      <c r="D8" s="4" t="s">
        <v>6</v>
      </c>
    </row>
    <row r="9" spans="1:4" x14ac:dyDescent="0.25">
      <c r="A9" s="3" t="s">
        <v>516</v>
      </c>
      <c r="B9" s="4" t="s">
        <v>6</v>
      </c>
      <c r="C9" s="4" t="s">
        <v>6</v>
      </c>
      <c r="D9" s="4" t="s">
        <v>6</v>
      </c>
    </row>
    <row r="10" spans="1:4" ht="30" x14ac:dyDescent="0.25">
      <c r="A10" s="4" t="s">
        <v>517</v>
      </c>
      <c r="B10" s="9">
        <v>0</v>
      </c>
      <c r="C10" s="4" t="s">
        <v>6</v>
      </c>
      <c r="D10" s="4" t="s">
        <v>6</v>
      </c>
    </row>
    <row r="11" spans="1:4" x14ac:dyDescent="0.25">
      <c r="A11" s="4" t="s">
        <v>518</v>
      </c>
      <c r="B11" s="4" t="s">
        <v>522</v>
      </c>
      <c r="C11" s="4" t="s">
        <v>6</v>
      </c>
      <c r="D11" s="4" t="s">
        <v>6</v>
      </c>
    </row>
    <row r="12" spans="1:4" ht="30" x14ac:dyDescent="0.25">
      <c r="A12" s="4" t="s">
        <v>520</v>
      </c>
      <c r="B12" s="5">
        <v>-0.6</v>
      </c>
      <c r="C12" s="6">
        <v>-1.9</v>
      </c>
      <c r="D12" s="6">
        <v>4.4000000000000004</v>
      </c>
    </row>
    <row r="13" spans="1:4" x14ac:dyDescent="0.25">
      <c r="A13" s="4" t="s">
        <v>523</v>
      </c>
      <c r="B13" s="4" t="s">
        <v>6</v>
      </c>
      <c r="C13" s="4" t="s">
        <v>6</v>
      </c>
      <c r="D13" s="4" t="s">
        <v>6</v>
      </c>
    </row>
    <row r="14" spans="1:4" x14ac:dyDescent="0.25">
      <c r="A14" s="3" t="s">
        <v>516</v>
      </c>
      <c r="B14" s="4" t="s">
        <v>6</v>
      </c>
      <c r="C14" s="4" t="s">
        <v>6</v>
      </c>
      <c r="D14" s="4" t="s">
        <v>6</v>
      </c>
    </row>
    <row r="15" spans="1:4" ht="30" x14ac:dyDescent="0.25">
      <c r="A15" s="4" t="s">
        <v>517</v>
      </c>
      <c r="B15" s="5">
        <v>25.9</v>
      </c>
      <c r="C15" s="4" t="s">
        <v>6</v>
      </c>
      <c r="D15" s="4" t="s">
        <v>6</v>
      </c>
    </row>
    <row r="16" spans="1:4" x14ac:dyDescent="0.25">
      <c r="A16" s="4" t="s">
        <v>518</v>
      </c>
      <c r="B16" s="4" t="s">
        <v>524</v>
      </c>
      <c r="C16" s="4" t="s">
        <v>6</v>
      </c>
      <c r="D16" s="4" t="s">
        <v>6</v>
      </c>
    </row>
    <row r="17" spans="1:4" ht="30" x14ac:dyDescent="0.25">
      <c r="A17" s="4" t="s">
        <v>520</v>
      </c>
      <c r="B17" s="5">
        <v>39.6</v>
      </c>
      <c r="C17" s="6">
        <v>55.3</v>
      </c>
      <c r="D17" s="6">
        <v>1.3</v>
      </c>
    </row>
    <row r="18" spans="1:4" x14ac:dyDescent="0.25">
      <c r="A18" s="4" t="s">
        <v>525</v>
      </c>
      <c r="B18" s="4" t="s">
        <v>6</v>
      </c>
      <c r="C18" s="4" t="s">
        <v>6</v>
      </c>
      <c r="D18" s="4" t="s">
        <v>6</v>
      </c>
    </row>
    <row r="19" spans="1:4" x14ac:dyDescent="0.25">
      <c r="A19" s="3" t="s">
        <v>516</v>
      </c>
      <c r="B19" s="4" t="s">
        <v>6</v>
      </c>
      <c r="C19" s="4" t="s">
        <v>6</v>
      </c>
      <c r="D19" s="4" t="s">
        <v>6</v>
      </c>
    </row>
    <row r="20" spans="1:4" ht="30" x14ac:dyDescent="0.25">
      <c r="A20" s="4" t="s">
        <v>517</v>
      </c>
      <c r="B20" s="5">
        <v>-70.8</v>
      </c>
      <c r="C20" s="4" t="s">
        <v>6</v>
      </c>
      <c r="D20" s="4" t="s">
        <v>6</v>
      </c>
    </row>
    <row r="21" spans="1:4" x14ac:dyDescent="0.25">
      <c r="A21" s="4" t="s">
        <v>518</v>
      </c>
      <c r="B21" s="4" t="s">
        <v>526</v>
      </c>
      <c r="C21" s="4" t="s">
        <v>6</v>
      </c>
      <c r="D21" s="4" t="s">
        <v>6</v>
      </c>
    </row>
    <row r="22" spans="1:4" ht="30" x14ac:dyDescent="0.25">
      <c r="A22" s="4" t="s">
        <v>520</v>
      </c>
      <c r="B22" s="5">
        <v>-78.099999999999994</v>
      </c>
      <c r="C22" s="6">
        <v>153.9</v>
      </c>
      <c r="D22" s="6">
        <v>197.8</v>
      </c>
    </row>
    <row r="23" spans="1:4" x14ac:dyDescent="0.25">
      <c r="A23" s="4" t="s">
        <v>527</v>
      </c>
      <c r="B23" s="4" t="s">
        <v>6</v>
      </c>
      <c r="C23" s="4" t="s">
        <v>6</v>
      </c>
      <c r="D23" s="4" t="s">
        <v>6</v>
      </c>
    </row>
    <row r="24" spans="1:4" x14ac:dyDescent="0.25">
      <c r="A24" s="3" t="s">
        <v>516</v>
      </c>
      <c r="B24" s="4" t="s">
        <v>6</v>
      </c>
      <c r="C24" s="4" t="s">
        <v>6</v>
      </c>
      <c r="D24" s="4" t="s">
        <v>6</v>
      </c>
    </row>
    <row r="25" spans="1:4" ht="30" x14ac:dyDescent="0.25">
      <c r="A25" s="4" t="s">
        <v>517</v>
      </c>
      <c r="B25" s="5">
        <v>-1.8</v>
      </c>
      <c r="C25" s="4" t="s">
        <v>6</v>
      </c>
      <c r="D25" s="4" t="s">
        <v>6</v>
      </c>
    </row>
    <row r="26" spans="1:4" x14ac:dyDescent="0.25">
      <c r="A26" s="4" t="s">
        <v>518</v>
      </c>
      <c r="B26" s="4" t="s">
        <v>526</v>
      </c>
      <c r="C26" s="4" t="s">
        <v>6</v>
      </c>
      <c r="D26" s="4" t="s">
        <v>6</v>
      </c>
    </row>
    <row r="27" spans="1:4" ht="30" x14ac:dyDescent="0.25">
      <c r="A27" s="4" t="s">
        <v>520</v>
      </c>
      <c r="B27" s="5">
        <v>-1.8</v>
      </c>
      <c r="C27" s="6">
        <v>-2.6</v>
      </c>
      <c r="D27" s="6">
        <v>-0.4</v>
      </c>
    </row>
    <row r="28" spans="1:4" x14ac:dyDescent="0.25">
      <c r="A28" s="4" t="s">
        <v>528</v>
      </c>
      <c r="B28" s="4" t="s">
        <v>6</v>
      </c>
      <c r="C28" s="4" t="s">
        <v>6</v>
      </c>
      <c r="D28" s="4" t="s">
        <v>6</v>
      </c>
    </row>
    <row r="29" spans="1:4" x14ac:dyDescent="0.25">
      <c r="A29" s="3" t="s">
        <v>516</v>
      </c>
      <c r="B29" s="4" t="s">
        <v>6</v>
      </c>
      <c r="C29" s="4" t="s">
        <v>6</v>
      </c>
      <c r="D29" s="4" t="s">
        <v>6</v>
      </c>
    </row>
    <row r="30" spans="1:4" x14ac:dyDescent="0.25">
      <c r="A30" s="4" t="s">
        <v>111</v>
      </c>
      <c r="B30" s="6">
        <v>87.1</v>
      </c>
      <c r="C30" s="6">
        <v>67.3</v>
      </c>
      <c r="D30" s="6">
        <v>37.9</v>
      </c>
    </row>
    <row r="31" spans="1:4" ht="30" x14ac:dyDescent="0.25">
      <c r="A31" s="4" t="s">
        <v>517</v>
      </c>
      <c r="B31" s="9">
        <v>0</v>
      </c>
      <c r="C31" s="4" t="s">
        <v>6</v>
      </c>
      <c r="D31" s="4" t="s">
        <v>6</v>
      </c>
    </row>
    <row r="32" spans="1:4" x14ac:dyDescent="0.25">
      <c r="A32" s="4" t="s">
        <v>518</v>
      </c>
      <c r="B32" s="4" t="s">
        <v>529</v>
      </c>
      <c r="C32" s="4" t="s">
        <v>6</v>
      </c>
      <c r="D32" s="4" t="s">
        <v>6</v>
      </c>
    </row>
    <row r="33" spans="1:4" x14ac:dyDescent="0.25">
      <c r="A33" s="4" t="s">
        <v>530</v>
      </c>
      <c r="B33" s="4" t="s">
        <v>6</v>
      </c>
      <c r="C33" s="4" t="s">
        <v>6</v>
      </c>
      <c r="D33" s="4" t="s">
        <v>6</v>
      </c>
    </row>
    <row r="34" spans="1:4" x14ac:dyDescent="0.25">
      <c r="A34" s="3" t="s">
        <v>516</v>
      </c>
      <c r="B34" s="4" t="s">
        <v>6</v>
      </c>
      <c r="C34" s="4" t="s">
        <v>6</v>
      </c>
      <c r="D34" s="4" t="s">
        <v>6</v>
      </c>
    </row>
    <row r="35" spans="1:4" x14ac:dyDescent="0.25">
      <c r="A35" s="4" t="s">
        <v>111</v>
      </c>
      <c r="B35" s="9">
        <v>16</v>
      </c>
      <c r="C35" s="6">
        <v>16.100000000000001</v>
      </c>
      <c r="D35" s="7">
        <v>16</v>
      </c>
    </row>
    <row r="36" spans="1:4" ht="30" x14ac:dyDescent="0.25">
      <c r="A36" s="4" t="s">
        <v>517</v>
      </c>
      <c r="B36" s="9">
        <v>0</v>
      </c>
      <c r="C36" s="4" t="s">
        <v>6</v>
      </c>
      <c r="D36" s="4" t="s">
        <v>6</v>
      </c>
    </row>
    <row r="37" spans="1:4" x14ac:dyDescent="0.25">
      <c r="A37" s="4" t="s">
        <v>518</v>
      </c>
      <c r="B37" s="4" t="s">
        <v>519</v>
      </c>
      <c r="C37" s="4" t="s">
        <v>6</v>
      </c>
      <c r="D37" s="4" t="s">
        <v>6</v>
      </c>
    </row>
    <row r="38" spans="1:4" x14ac:dyDescent="0.25">
      <c r="A38" s="4" t="s">
        <v>531</v>
      </c>
      <c r="B38" s="4" t="s">
        <v>6</v>
      </c>
      <c r="C38" s="4" t="s">
        <v>6</v>
      </c>
      <c r="D38" s="4" t="s">
        <v>6</v>
      </c>
    </row>
    <row r="39" spans="1:4" x14ac:dyDescent="0.25">
      <c r="A39" s="3" t="s">
        <v>516</v>
      </c>
      <c r="B39" s="4" t="s">
        <v>6</v>
      </c>
      <c r="C39" s="4" t="s">
        <v>6</v>
      </c>
      <c r="D39" s="4" t="s">
        <v>6</v>
      </c>
    </row>
    <row r="40" spans="1:4" x14ac:dyDescent="0.25">
      <c r="A40" s="4" t="s">
        <v>111</v>
      </c>
      <c r="B40" s="5">
        <v>140.19999999999999</v>
      </c>
      <c r="C40" s="5">
        <v>125.7</v>
      </c>
      <c r="D40" s="5">
        <v>-5.3</v>
      </c>
    </row>
    <row r="41" spans="1:4" ht="30" x14ac:dyDescent="0.25">
      <c r="A41" s="4" t="s">
        <v>517</v>
      </c>
      <c r="B41" s="9">
        <v>0</v>
      </c>
      <c r="C41" s="4" t="s">
        <v>6</v>
      </c>
      <c r="D41" s="4" t="s">
        <v>6</v>
      </c>
    </row>
    <row r="42" spans="1:4" x14ac:dyDescent="0.25">
      <c r="A42" s="4" t="s">
        <v>518</v>
      </c>
      <c r="B42" s="4" t="s">
        <v>526</v>
      </c>
      <c r="C42" s="4" t="s">
        <v>6</v>
      </c>
      <c r="D42" s="4" t="s">
        <v>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81"/>
  <sheetViews>
    <sheetView workbookViewId="0"/>
  </sheetViews>
  <sheetFormatPr defaultRowHeight="15" x14ac:dyDescent="0.25"/>
  <cols>
    <col min="1" max="1" width="80" customWidth="1"/>
    <col min="2" max="2" width="13" customWidth="1"/>
    <col min="3" max="5" width="63" customWidth="1"/>
  </cols>
  <sheetData>
    <row r="1" spans="1:5" x14ac:dyDescent="0.25">
      <c r="A1" s="42" t="s">
        <v>532</v>
      </c>
      <c r="B1" s="43"/>
      <c r="C1" s="49" t="s">
        <v>1</v>
      </c>
      <c r="D1" s="43"/>
      <c r="E1" s="43"/>
    </row>
    <row r="2" spans="1:5" x14ac:dyDescent="0.25">
      <c r="A2" s="43"/>
      <c r="B2" s="43"/>
      <c r="C2" s="2" t="s">
        <v>2</v>
      </c>
      <c r="D2" s="2" t="s">
        <v>72</v>
      </c>
      <c r="E2" s="2" t="s">
        <v>73</v>
      </c>
    </row>
    <row r="3" spans="1:5" x14ac:dyDescent="0.25">
      <c r="A3" s="4" t="s">
        <v>533</v>
      </c>
      <c r="C3" s="4" t="s">
        <v>6</v>
      </c>
      <c r="D3" s="4" t="s">
        <v>6</v>
      </c>
      <c r="E3" s="4" t="s">
        <v>6</v>
      </c>
    </row>
    <row r="4" spans="1:5" x14ac:dyDescent="0.25">
      <c r="A4" s="3" t="s">
        <v>534</v>
      </c>
      <c r="C4" s="4" t="s">
        <v>6</v>
      </c>
      <c r="D4" s="4" t="s">
        <v>6</v>
      </c>
      <c r="E4" s="4" t="s">
        <v>6</v>
      </c>
    </row>
    <row r="5" spans="1:5" ht="30" x14ac:dyDescent="0.25">
      <c r="A5" s="4" t="s">
        <v>535</v>
      </c>
      <c r="C5" s="4" t="s">
        <v>536</v>
      </c>
      <c r="D5" s="4" t="s">
        <v>6</v>
      </c>
      <c r="E5" s="4" t="s">
        <v>6</v>
      </c>
    </row>
    <row r="6" spans="1:5" x14ac:dyDescent="0.25">
      <c r="A6" s="4" t="s">
        <v>537</v>
      </c>
      <c r="C6" s="4" t="s">
        <v>6</v>
      </c>
      <c r="D6" s="4" t="s">
        <v>6</v>
      </c>
      <c r="E6" s="4" t="s">
        <v>6</v>
      </c>
    </row>
    <row r="7" spans="1:5" x14ac:dyDescent="0.25">
      <c r="A7" s="3" t="s">
        <v>534</v>
      </c>
      <c r="C7" s="4" t="s">
        <v>6</v>
      </c>
      <c r="D7" s="4" t="s">
        <v>6</v>
      </c>
      <c r="E7" s="4" t="s">
        <v>6</v>
      </c>
    </row>
    <row r="8" spans="1:5" ht="30" x14ac:dyDescent="0.25">
      <c r="A8" s="4" t="s">
        <v>535</v>
      </c>
      <c r="C8" s="4" t="s">
        <v>536</v>
      </c>
      <c r="D8" s="4" t="s">
        <v>6</v>
      </c>
      <c r="E8" s="4" t="s">
        <v>6</v>
      </c>
    </row>
    <row r="9" spans="1:5" x14ac:dyDescent="0.25">
      <c r="A9" s="4" t="s">
        <v>538</v>
      </c>
      <c r="C9" s="4" t="s">
        <v>6</v>
      </c>
      <c r="D9" s="4" t="s">
        <v>6</v>
      </c>
      <c r="E9" s="4" t="s">
        <v>6</v>
      </c>
    </row>
    <row r="10" spans="1:5" x14ac:dyDescent="0.25">
      <c r="A10" s="3" t="s">
        <v>534</v>
      </c>
      <c r="C10" s="4" t="s">
        <v>6</v>
      </c>
      <c r="D10" s="4" t="s">
        <v>6</v>
      </c>
      <c r="E10" s="4" t="s">
        <v>6</v>
      </c>
    </row>
    <row r="11" spans="1:5" ht="30" x14ac:dyDescent="0.25">
      <c r="A11" s="4" t="s">
        <v>535</v>
      </c>
      <c r="C11" s="4" t="s">
        <v>536</v>
      </c>
      <c r="D11" s="4" t="s">
        <v>6</v>
      </c>
      <c r="E11" s="4" t="s">
        <v>6</v>
      </c>
    </row>
    <row r="12" spans="1:5" x14ac:dyDescent="0.25">
      <c r="A12" s="4" t="s">
        <v>110</v>
      </c>
      <c r="C12" s="4" t="s">
        <v>6</v>
      </c>
      <c r="D12" s="4" t="s">
        <v>6</v>
      </c>
      <c r="E12" s="4" t="s">
        <v>6</v>
      </c>
    </row>
    <row r="13" spans="1:5" x14ac:dyDescent="0.25">
      <c r="A13" s="3" t="s">
        <v>534</v>
      </c>
      <c r="C13" s="4" t="s">
        <v>6</v>
      </c>
      <c r="D13" s="4" t="s">
        <v>6</v>
      </c>
      <c r="E13" s="4" t="s">
        <v>6</v>
      </c>
    </row>
    <row r="14" spans="1:5" x14ac:dyDescent="0.25">
      <c r="A14" s="4" t="s">
        <v>111</v>
      </c>
      <c r="C14" s="5">
        <v>-149.4</v>
      </c>
      <c r="D14" s="5">
        <v>259.5</v>
      </c>
      <c r="E14" s="5">
        <v>283.8</v>
      </c>
    </row>
    <row r="15" spans="1:5" x14ac:dyDescent="0.25">
      <c r="A15" s="4" t="s">
        <v>112</v>
      </c>
      <c r="C15" s="4" t="s">
        <v>6</v>
      </c>
      <c r="D15" s="4" t="s">
        <v>6</v>
      </c>
      <c r="E15" s="4" t="s">
        <v>6</v>
      </c>
    </row>
    <row r="16" spans="1:5" x14ac:dyDescent="0.25">
      <c r="A16" s="3" t="s">
        <v>534</v>
      </c>
      <c r="C16" s="4" t="s">
        <v>6</v>
      </c>
      <c r="D16" s="4" t="s">
        <v>6</v>
      </c>
      <c r="E16" s="4" t="s">
        <v>6</v>
      </c>
    </row>
    <row r="17" spans="1:5" ht="30" x14ac:dyDescent="0.25">
      <c r="A17" s="4" t="s">
        <v>539</v>
      </c>
      <c r="C17" s="6">
        <v>73.2</v>
      </c>
      <c r="D17" s="7">
        <v>229</v>
      </c>
      <c r="E17" s="6">
        <v>63.1</v>
      </c>
    </row>
    <row r="18" spans="1:5" ht="30" x14ac:dyDescent="0.25">
      <c r="A18" s="4" t="s">
        <v>540</v>
      </c>
      <c r="C18" s="4" t="s">
        <v>6</v>
      </c>
      <c r="D18" s="4" t="s">
        <v>6</v>
      </c>
      <c r="E18" s="4" t="s">
        <v>6</v>
      </c>
    </row>
    <row r="19" spans="1:5" x14ac:dyDescent="0.25">
      <c r="A19" s="3" t="s">
        <v>534</v>
      </c>
      <c r="C19" s="4" t="s">
        <v>6</v>
      </c>
      <c r="D19" s="4" t="s">
        <v>6</v>
      </c>
      <c r="E19" s="4" t="s">
        <v>6</v>
      </c>
    </row>
    <row r="20" spans="1:5" x14ac:dyDescent="0.25">
      <c r="A20" s="4" t="s">
        <v>111</v>
      </c>
      <c r="C20" s="6">
        <v>0.3</v>
      </c>
      <c r="D20" s="6">
        <v>50.3</v>
      </c>
      <c r="E20" s="6">
        <v>56.1</v>
      </c>
    </row>
    <row r="21" spans="1:5" ht="30" x14ac:dyDescent="0.25">
      <c r="A21" s="4" t="s">
        <v>541</v>
      </c>
      <c r="C21" s="4" t="s">
        <v>6</v>
      </c>
      <c r="D21" s="4" t="s">
        <v>6</v>
      </c>
      <c r="E21" s="4" t="s">
        <v>6</v>
      </c>
    </row>
    <row r="22" spans="1:5" x14ac:dyDescent="0.25">
      <c r="A22" s="3" t="s">
        <v>534</v>
      </c>
      <c r="C22" s="4" t="s">
        <v>6</v>
      </c>
      <c r="D22" s="4" t="s">
        <v>6</v>
      </c>
      <c r="E22" s="4" t="s">
        <v>6</v>
      </c>
    </row>
    <row r="23" spans="1:5" x14ac:dyDescent="0.25">
      <c r="A23" s="4" t="s">
        <v>111</v>
      </c>
      <c r="C23" s="6">
        <v>4.9000000000000004</v>
      </c>
      <c r="D23" s="6">
        <v>24.8</v>
      </c>
      <c r="E23" s="6">
        <v>13.7</v>
      </c>
    </row>
    <row r="24" spans="1:5" ht="30" x14ac:dyDescent="0.25">
      <c r="A24" s="4" t="s">
        <v>542</v>
      </c>
      <c r="C24" s="4" t="s">
        <v>6</v>
      </c>
      <c r="D24" s="4" t="s">
        <v>6</v>
      </c>
      <c r="E24" s="4" t="s">
        <v>6</v>
      </c>
    </row>
    <row r="25" spans="1:5" x14ac:dyDescent="0.25">
      <c r="A25" s="3" t="s">
        <v>534</v>
      </c>
      <c r="C25" s="4" t="s">
        <v>6</v>
      </c>
      <c r="D25" s="4" t="s">
        <v>6</v>
      </c>
      <c r="E25" s="4" t="s">
        <v>6</v>
      </c>
    </row>
    <row r="26" spans="1:5" x14ac:dyDescent="0.25">
      <c r="A26" s="4" t="s">
        <v>111</v>
      </c>
      <c r="C26" s="6">
        <v>9.4</v>
      </c>
      <c r="D26" s="6">
        <v>103.9</v>
      </c>
      <c r="E26" s="7">
        <v>-10</v>
      </c>
    </row>
    <row r="27" spans="1:5" ht="30" x14ac:dyDescent="0.25">
      <c r="A27" s="4" t="s">
        <v>543</v>
      </c>
      <c r="C27" s="4" t="s">
        <v>6</v>
      </c>
      <c r="D27" s="4" t="s">
        <v>6</v>
      </c>
      <c r="E27" s="4" t="s">
        <v>6</v>
      </c>
    </row>
    <row r="28" spans="1:5" x14ac:dyDescent="0.25">
      <c r="A28" s="3" t="s">
        <v>534</v>
      </c>
      <c r="C28" s="4" t="s">
        <v>6</v>
      </c>
      <c r="D28" s="4" t="s">
        <v>6</v>
      </c>
      <c r="E28" s="4" t="s">
        <v>6</v>
      </c>
    </row>
    <row r="29" spans="1:5" x14ac:dyDescent="0.25">
      <c r="A29" s="4" t="s">
        <v>544</v>
      </c>
      <c r="C29" s="6">
        <v>110.5</v>
      </c>
      <c r="D29" s="6">
        <v>126.2</v>
      </c>
      <c r="E29" s="6">
        <v>-3.5</v>
      </c>
    </row>
    <row r="30" spans="1:5" x14ac:dyDescent="0.25">
      <c r="A30" s="4" t="s">
        <v>111</v>
      </c>
      <c r="C30" s="6">
        <v>-152.9</v>
      </c>
      <c r="D30" s="6">
        <v>76.900000000000006</v>
      </c>
      <c r="E30" s="6">
        <v>223.5</v>
      </c>
    </row>
    <row r="31" spans="1:5" ht="30" x14ac:dyDescent="0.25">
      <c r="A31" s="4" t="s">
        <v>545</v>
      </c>
      <c r="C31" s="4" t="s">
        <v>6</v>
      </c>
      <c r="D31" s="4" t="s">
        <v>6</v>
      </c>
      <c r="E31" s="4" t="s">
        <v>6</v>
      </c>
    </row>
    <row r="32" spans="1:5" x14ac:dyDescent="0.25">
      <c r="A32" s="3" t="s">
        <v>534</v>
      </c>
      <c r="C32" s="4" t="s">
        <v>6</v>
      </c>
      <c r="D32" s="4" t="s">
        <v>6</v>
      </c>
      <c r="E32" s="4" t="s">
        <v>6</v>
      </c>
    </row>
    <row r="33" spans="1:5" x14ac:dyDescent="0.25">
      <c r="A33" s="4" t="s">
        <v>111</v>
      </c>
      <c r="C33" s="6">
        <v>-11.1</v>
      </c>
      <c r="D33" s="6">
        <v>3.6</v>
      </c>
      <c r="E33" s="6">
        <v>0.5</v>
      </c>
    </row>
    <row r="34" spans="1:5" ht="30" x14ac:dyDescent="0.25">
      <c r="A34" s="4" t="s">
        <v>546</v>
      </c>
      <c r="C34" s="4" t="s">
        <v>6</v>
      </c>
      <c r="D34" s="4" t="s">
        <v>6</v>
      </c>
      <c r="E34" s="4" t="s">
        <v>6</v>
      </c>
    </row>
    <row r="35" spans="1:5" x14ac:dyDescent="0.25">
      <c r="A35" s="3" t="s">
        <v>534</v>
      </c>
      <c r="C35" s="4" t="s">
        <v>6</v>
      </c>
      <c r="D35" s="4" t="s">
        <v>6</v>
      </c>
      <c r="E35" s="4" t="s">
        <v>6</v>
      </c>
    </row>
    <row r="36" spans="1:5" ht="30" x14ac:dyDescent="0.25">
      <c r="A36" s="4" t="s">
        <v>539</v>
      </c>
      <c r="B36" s="4" t="s">
        <v>547</v>
      </c>
      <c r="C36" s="6">
        <v>54.1</v>
      </c>
      <c r="D36" s="6">
        <v>53.5</v>
      </c>
      <c r="E36" s="6">
        <v>20.5</v>
      </c>
    </row>
    <row r="37" spans="1:5" x14ac:dyDescent="0.25">
      <c r="A37" s="4" t="s">
        <v>544</v>
      </c>
      <c r="B37" s="4" t="s">
        <v>547</v>
      </c>
      <c r="C37" s="6">
        <v>27.4</v>
      </c>
      <c r="D37" s="6">
        <v>14.3</v>
      </c>
      <c r="E37" s="6">
        <v>13.4</v>
      </c>
    </row>
    <row r="38" spans="1:5" ht="30" x14ac:dyDescent="0.25">
      <c r="A38" s="4" t="s">
        <v>548</v>
      </c>
      <c r="C38" s="4" t="s">
        <v>6</v>
      </c>
      <c r="D38" s="4" t="s">
        <v>6</v>
      </c>
      <c r="E38" s="4" t="s">
        <v>6</v>
      </c>
    </row>
    <row r="39" spans="1:5" x14ac:dyDescent="0.25">
      <c r="A39" s="3" t="s">
        <v>534</v>
      </c>
      <c r="C39" s="4" t="s">
        <v>6</v>
      </c>
      <c r="D39" s="4" t="s">
        <v>6</v>
      </c>
      <c r="E39" s="4" t="s">
        <v>6</v>
      </c>
    </row>
    <row r="40" spans="1:5" ht="30" x14ac:dyDescent="0.25">
      <c r="A40" s="4" t="s">
        <v>539</v>
      </c>
      <c r="C40" s="6">
        <v>19.100000000000001</v>
      </c>
      <c r="D40" s="6">
        <v>175.5</v>
      </c>
      <c r="E40" s="6">
        <v>42.6</v>
      </c>
    </row>
    <row r="41" spans="1:5" x14ac:dyDescent="0.25">
      <c r="A41" s="4" t="s">
        <v>544</v>
      </c>
      <c r="C41" s="7">
        <v>0</v>
      </c>
      <c r="D41" s="7">
        <v>0</v>
      </c>
      <c r="E41" s="7">
        <v>0</v>
      </c>
    </row>
    <row r="42" spans="1:5" ht="30" x14ac:dyDescent="0.25">
      <c r="A42" s="4" t="s">
        <v>549</v>
      </c>
      <c r="C42" s="4" t="s">
        <v>6</v>
      </c>
      <c r="D42" s="4" t="s">
        <v>6</v>
      </c>
      <c r="E42" s="4" t="s">
        <v>6</v>
      </c>
    </row>
    <row r="43" spans="1:5" x14ac:dyDescent="0.25">
      <c r="A43" s="3" t="s">
        <v>534</v>
      </c>
      <c r="C43" s="4" t="s">
        <v>6</v>
      </c>
      <c r="D43" s="4" t="s">
        <v>6</v>
      </c>
      <c r="E43" s="4" t="s">
        <v>6</v>
      </c>
    </row>
    <row r="44" spans="1:5" x14ac:dyDescent="0.25">
      <c r="A44" s="4" t="s">
        <v>544</v>
      </c>
      <c r="C44" s="9">
        <v>0</v>
      </c>
      <c r="D44" s="9">
        <v>0</v>
      </c>
      <c r="E44" s="5">
        <v>-3.6</v>
      </c>
    </row>
    <row r="45" spans="1:5" ht="30" x14ac:dyDescent="0.25">
      <c r="A45" s="4" t="s">
        <v>535</v>
      </c>
      <c r="C45" s="4" t="s">
        <v>536</v>
      </c>
      <c r="D45" s="4" t="s">
        <v>536</v>
      </c>
      <c r="E45" s="4" t="s">
        <v>536</v>
      </c>
    </row>
    <row r="46" spans="1:5" ht="30" x14ac:dyDescent="0.25">
      <c r="A46" s="4" t="s">
        <v>550</v>
      </c>
      <c r="C46" s="4" t="s">
        <v>6</v>
      </c>
      <c r="D46" s="4" t="s">
        <v>6</v>
      </c>
      <c r="E46" s="4" t="s">
        <v>6</v>
      </c>
    </row>
    <row r="47" spans="1:5" x14ac:dyDescent="0.25">
      <c r="A47" s="3" t="s">
        <v>534</v>
      </c>
      <c r="C47" s="4" t="s">
        <v>6</v>
      </c>
      <c r="D47" s="4" t="s">
        <v>6</v>
      </c>
      <c r="E47" s="4" t="s">
        <v>6</v>
      </c>
    </row>
    <row r="48" spans="1:5" x14ac:dyDescent="0.25">
      <c r="A48" s="4" t="s">
        <v>544</v>
      </c>
      <c r="C48" s="5">
        <v>0.3</v>
      </c>
      <c r="D48" s="5">
        <v>39.4</v>
      </c>
      <c r="E48" s="5">
        <v>12.7</v>
      </c>
    </row>
    <row r="49" spans="1:5" ht="30" x14ac:dyDescent="0.25">
      <c r="A49" s="4" t="s">
        <v>535</v>
      </c>
      <c r="C49" s="4" t="s">
        <v>536</v>
      </c>
      <c r="D49" s="4" t="s">
        <v>536</v>
      </c>
      <c r="E49" s="4" t="s">
        <v>536</v>
      </c>
    </row>
    <row r="50" spans="1:5" ht="30" x14ac:dyDescent="0.25">
      <c r="A50" s="4" t="s">
        <v>551</v>
      </c>
      <c r="C50" s="4" t="s">
        <v>6</v>
      </c>
      <c r="D50" s="4" t="s">
        <v>6</v>
      </c>
      <c r="E50" s="4" t="s">
        <v>6</v>
      </c>
    </row>
    <row r="51" spans="1:5" x14ac:dyDescent="0.25">
      <c r="A51" s="3" t="s">
        <v>534</v>
      </c>
      <c r="C51" s="4" t="s">
        <v>6</v>
      </c>
      <c r="D51" s="4" t="s">
        <v>6</v>
      </c>
      <c r="E51" s="4" t="s">
        <v>6</v>
      </c>
    </row>
    <row r="52" spans="1:5" x14ac:dyDescent="0.25">
      <c r="A52" s="4" t="s">
        <v>544</v>
      </c>
      <c r="C52" s="5">
        <v>0.2</v>
      </c>
      <c r="D52" s="5">
        <v>13.7</v>
      </c>
      <c r="E52" s="9">
        <v>0</v>
      </c>
    </row>
    <row r="53" spans="1:5" ht="30" x14ac:dyDescent="0.25">
      <c r="A53" s="4" t="s">
        <v>535</v>
      </c>
      <c r="C53" s="4" t="s">
        <v>536</v>
      </c>
      <c r="D53" s="4" t="s">
        <v>536</v>
      </c>
      <c r="E53" s="4" t="s">
        <v>536</v>
      </c>
    </row>
    <row r="54" spans="1:5" ht="30" x14ac:dyDescent="0.25">
      <c r="A54" s="4" t="s">
        <v>552</v>
      </c>
      <c r="C54" s="4" t="s">
        <v>6</v>
      </c>
      <c r="D54" s="4" t="s">
        <v>6</v>
      </c>
      <c r="E54" s="4" t="s">
        <v>6</v>
      </c>
    </row>
    <row r="55" spans="1:5" x14ac:dyDescent="0.25">
      <c r="A55" s="3" t="s">
        <v>534</v>
      </c>
      <c r="C55" s="4" t="s">
        <v>6</v>
      </c>
      <c r="D55" s="4" t="s">
        <v>6</v>
      </c>
      <c r="E55" s="4" t="s">
        <v>6</v>
      </c>
    </row>
    <row r="56" spans="1:5" x14ac:dyDescent="0.25">
      <c r="A56" s="4" t="s">
        <v>544</v>
      </c>
      <c r="C56" s="5">
        <v>1.4</v>
      </c>
      <c r="D56" s="9">
        <v>-2</v>
      </c>
      <c r="E56" s="5">
        <v>-1.8</v>
      </c>
    </row>
    <row r="57" spans="1:5" ht="30" x14ac:dyDescent="0.25">
      <c r="A57" s="4" t="s">
        <v>535</v>
      </c>
      <c r="C57" s="4" t="s">
        <v>553</v>
      </c>
      <c r="D57" s="4" t="s">
        <v>553</v>
      </c>
      <c r="E57" s="4" t="s">
        <v>553</v>
      </c>
    </row>
    <row r="58" spans="1:5" ht="30" x14ac:dyDescent="0.25">
      <c r="A58" s="4" t="s">
        <v>554</v>
      </c>
      <c r="C58" s="4" t="s">
        <v>6</v>
      </c>
      <c r="D58" s="4" t="s">
        <v>6</v>
      </c>
      <c r="E58" s="4" t="s">
        <v>6</v>
      </c>
    </row>
    <row r="59" spans="1:5" x14ac:dyDescent="0.25">
      <c r="A59" s="3" t="s">
        <v>534</v>
      </c>
      <c r="C59" s="4" t="s">
        <v>6</v>
      </c>
      <c r="D59" s="4" t="s">
        <v>6</v>
      </c>
      <c r="E59" s="4" t="s">
        <v>6</v>
      </c>
    </row>
    <row r="60" spans="1:5" x14ac:dyDescent="0.25">
      <c r="A60" s="4" t="s">
        <v>544</v>
      </c>
      <c r="C60" s="5">
        <v>3.1</v>
      </c>
      <c r="D60" s="5">
        <v>-6.9</v>
      </c>
      <c r="E60" s="5">
        <v>1.9</v>
      </c>
    </row>
    <row r="61" spans="1:5" ht="30" x14ac:dyDescent="0.25">
      <c r="A61" s="4" t="s">
        <v>535</v>
      </c>
      <c r="C61" s="4" t="s">
        <v>553</v>
      </c>
      <c r="D61" s="4" t="s">
        <v>553</v>
      </c>
      <c r="E61" s="4" t="s">
        <v>553</v>
      </c>
    </row>
    <row r="62" spans="1:5" ht="30" x14ac:dyDescent="0.25">
      <c r="A62" s="4" t="s">
        <v>555</v>
      </c>
      <c r="C62" s="4" t="s">
        <v>6</v>
      </c>
      <c r="D62" s="4" t="s">
        <v>6</v>
      </c>
      <c r="E62" s="4" t="s">
        <v>6</v>
      </c>
    </row>
    <row r="63" spans="1:5" x14ac:dyDescent="0.25">
      <c r="A63" s="3" t="s">
        <v>534</v>
      </c>
      <c r="C63" s="4" t="s">
        <v>6</v>
      </c>
      <c r="D63" s="4" t="s">
        <v>6</v>
      </c>
      <c r="E63" s="4" t="s">
        <v>6</v>
      </c>
    </row>
    <row r="64" spans="1:5" ht="30" x14ac:dyDescent="0.25">
      <c r="A64" s="4" t="s">
        <v>535</v>
      </c>
      <c r="C64" s="4" t="s">
        <v>553</v>
      </c>
      <c r="D64" s="4" t="s">
        <v>553</v>
      </c>
      <c r="E64" s="4" t="s">
        <v>553</v>
      </c>
    </row>
    <row r="65" spans="1:5" ht="30" x14ac:dyDescent="0.25">
      <c r="A65" s="4" t="s">
        <v>556</v>
      </c>
      <c r="C65" s="4" t="s">
        <v>6</v>
      </c>
      <c r="D65" s="4" t="s">
        <v>6</v>
      </c>
      <c r="E65" s="4" t="s">
        <v>6</v>
      </c>
    </row>
    <row r="66" spans="1:5" x14ac:dyDescent="0.25">
      <c r="A66" s="3" t="s">
        <v>534</v>
      </c>
      <c r="C66" s="4" t="s">
        <v>6</v>
      </c>
      <c r="D66" s="4" t="s">
        <v>6</v>
      </c>
      <c r="E66" s="4" t="s">
        <v>6</v>
      </c>
    </row>
    <row r="67" spans="1:5" x14ac:dyDescent="0.25">
      <c r="A67" s="4" t="s">
        <v>544</v>
      </c>
      <c r="C67" s="5">
        <v>23.6</v>
      </c>
      <c r="D67" s="9">
        <v>22</v>
      </c>
      <c r="E67" s="5">
        <v>1.8</v>
      </c>
    </row>
    <row r="68" spans="1:5" ht="30" x14ac:dyDescent="0.25">
      <c r="A68" s="4" t="s">
        <v>535</v>
      </c>
      <c r="C68" s="4" t="s">
        <v>75</v>
      </c>
      <c r="D68" s="4" t="s">
        <v>75</v>
      </c>
      <c r="E68" s="4" t="s">
        <v>75</v>
      </c>
    </row>
    <row r="69" spans="1:5" ht="30" x14ac:dyDescent="0.25">
      <c r="A69" s="4" t="s">
        <v>557</v>
      </c>
      <c r="C69" s="4" t="s">
        <v>6</v>
      </c>
      <c r="D69" s="4" t="s">
        <v>6</v>
      </c>
      <c r="E69" s="4" t="s">
        <v>6</v>
      </c>
    </row>
    <row r="70" spans="1:5" x14ac:dyDescent="0.25">
      <c r="A70" s="3" t="s">
        <v>534</v>
      </c>
      <c r="C70" s="4" t="s">
        <v>6</v>
      </c>
      <c r="D70" s="4" t="s">
        <v>6</v>
      </c>
      <c r="E70" s="4" t="s">
        <v>6</v>
      </c>
    </row>
    <row r="71" spans="1:5" x14ac:dyDescent="0.25">
      <c r="A71" s="4" t="s">
        <v>544</v>
      </c>
      <c r="C71" s="5">
        <v>6.7</v>
      </c>
      <c r="D71" s="5">
        <v>-2.2999999999999998</v>
      </c>
      <c r="E71" s="5">
        <v>-7.3</v>
      </c>
    </row>
    <row r="72" spans="1:5" ht="30" x14ac:dyDescent="0.25">
      <c r="A72" s="4" t="s">
        <v>535</v>
      </c>
      <c r="C72" s="4" t="s">
        <v>76</v>
      </c>
      <c r="D72" s="4" t="s">
        <v>76</v>
      </c>
      <c r="E72" s="4" t="s">
        <v>76</v>
      </c>
    </row>
    <row r="73" spans="1:5" ht="30" x14ac:dyDescent="0.25">
      <c r="A73" s="4" t="s">
        <v>558</v>
      </c>
      <c r="C73" s="4" t="s">
        <v>6</v>
      </c>
      <c r="D73" s="4" t="s">
        <v>6</v>
      </c>
      <c r="E73" s="4" t="s">
        <v>6</v>
      </c>
    </row>
    <row r="74" spans="1:5" x14ac:dyDescent="0.25">
      <c r="A74" s="3" t="s">
        <v>534</v>
      </c>
      <c r="C74" s="4" t="s">
        <v>6</v>
      </c>
      <c r="D74" s="4" t="s">
        <v>6</v>
      </c>
      <c r="E74" s="4" t="s">
        <v>6</v>
      </c>
    </row>
    <row r="75" spans="1:5" ht="30" x14ac:dyDescent="0.25">
      <c r="A75" s="4" t="s">
        <v>535</v>
      </c>
      <c r="C75" s="4" t="s">
        <v>76</v>
      </c>
      <c r="D75" s="4" t="s">
        <v>76</v>
      </c>
      <c r="E75" s="4" t="s">
        <v>76</v>
      </c>
    </row>
    <row r="76" spans="1:5" ht="30" x14ac:dyDescent="0.25">
      <c r="A76" s="4" t="s">
        <v>559</v>
      </c>
      <c r="C76" s="4" t="s">
        <v>6</v>
      </c>
      <c r="D76" s="4" t="s">
        <v>6</v>
      </c>
      <c r="E76" s="4" t="s">
        <v>6</v>
      </c>
    </row>
    <row r="77" spans="1:5" x14ac:dyDescent="0.25">
      <c r="A77" s="3" t="s">
        <v>534</v>
      </c>
      <c r="C77" s="4" t="s">
        <v>6</v>
      </c>
      <c r="D77" s="4" t="s">
        <v>6</v>
      </c>
      <c r="E77" s="4" t="s">
        <v>6</v>
      </c>
    </row>
    <row r="78" spans="1:5" x14ac:dyDescent="0.25">
      <c r="A78" s="4" t="s">
        <v>544</v>
      </c>
      <c r="C78" s="5">
        <v>-12.3</v>
      </c>
      <c r="D78" s="5">
        <v>6.5</v>
      </c>
      <c r="E78" s="5">
        <v>1.7</v>
      </c>
    </row>
    <row r="79" spans="1:5" ht="30" x14ac:dyDescent="0.25">
      <c r="A79" s="4" t="s">
        <v>535</v>
      </c>
      <c r="C79" s="4" t="s">
        <v>76</v>
      </c>
      <c r="D79" s="4" t="s">
        <v>76</v>
      </c>
      <c r="E79" s="4" t="s">
        <v>76</v>
      </c>
    </row>
    <row r="80" spans="1:5" x14ac:dyDescent="0.25">
      <c r="A80" s="43"/>
      <c r="B80" s="43"/>
      <c r="C80" s="43"/>
      <c r="D80" s="43"/>
    </row>
    <row r="81" spans="1:4" x14ac:dyDescent="0.25">
      <c r="A81" s="50" t="s">
        <v>560</v>
      </c>
      <c r="B81" s="43"/>
      <c r="C81" s="43"/>
      <c r="D81" s="43"/>
    </row>
  </sheetData>
  <mergeCells count="4">
    <mergeCell ref="A1:B2"/>
    <mergeCell ref="C1:E1"/>
    <mergeCell ref="A80:D80"/>
    <mergeCell ref="A81:D8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6"/>
  <sheetViews>
    <sheetView workbookViewId="0"/>
  </sheetViews>
  <sheetFormatPr defaultRowHeight="15" x14ac:dyDescent="0.25"/>
  <cols>
    <col min="1" max="1" width="80" customWidth="1"/>
    <col min="2" max="2" width="63" customWidth="1"/>
    <col min="3" max="4" width="14" customWidth="1"/>
  </cols>
  <sheetData>
    <row r="1" spans="1:4" x14ac:dyDescent="0.25">
      <c r="A1" s="42" t="s">
        <v>561</v>
      </c>
      <c r="B1" s="49" t="s">
        <v>1</v>
      </c>
      <c r="C1" s="43"/>
      <c r="D1" s="43"/>
    </row>
    <row r="2" spans="1:4" x14ac:dyDescent="0.25">
      <c r="A2" s="43"/>
      <c r="B2" s="2" t="s">
        <v>2</v>
      </c>
      <c r="C2" s="2" t="s">
        <v>72</v>
      </c>
      <c r="D2" s="2" t="s">
        <v>73</v>
      </c>
    </row>
    <row r="3" spans="1:4" x14ac:dyDescent="0.25">
      <c r="A3" s="4" t="s">
        <v>533</v>
      </c>
      <c r="B3" s="4" t="s">
        <v>6</v>
      </c>
      <c r="C3" s="4" t="s">
        <v>6</v>
      </c>
      <c r="D3" s="4" t="s">
        <v>6</v>
      </c>
    </row>
    <row r="4" spans="1:4" x14ac:dyDescent="0.25">
      <c r="A4" s="3" t="s">
        <v>534</v>
      </c>
      <c r="B4" s="4" t="s">
        <v>6</v>
      </c>
      <c r="C4" s="4" t="s">
        <v>6</v>
      </c>
      <c r="D4" s="4" t="s">
        <v>6</v>
      </c>
    </row>
    <row r="5" spans="1:4" ht="30" x14ac:dyDescent="0.25">
      <c r="A5" s="4" t="s">
        <v>535</v>
      </c>
      <c r="B5" s="4" t="s">
        <v>536</v>
      </c>
      <c r="C5" s="4" t="s">
        <v>6</v>
      </c>
      <c r="D5" s="4" t="s">
        <v>6</v>
      </c>
    </row>
    <row r="6" spans="1:4" x14ac:dyDescent="0.25">
      <c r="A6" s="4" t="s">
        <v>562</v>
      </c>
      <c r="B6" s="5">
        <v>-3.6</v>
      </c>
      <c r="C6" s="5">
        <v>46.8</v>
      </c>
      <c r="D6" s="5">
        <v>7.5</v>
      </c>
    </row>
    <row r="7" spans="1:4" x14ac:dyDescent="0.25">
      <c r="A7" s="4" t="s">
        <v>537</v>
      </c>
      <c r="B7" s="4" t="s">
        <v>6</v>
      </c>
      <c r="C7" s="4" t="s">
        <v>6</v>
      </c>
      <c r="D7" s="4" t="s">
        <v>6</v>
      </c>
    </row>
    <row r="8" spans="1:4" x14ac:dyDescent="0.25">
      <c r="A8" s="3" t="s">
        <v>534</v>
      </c>
      <c r="B8" s="4" t="s">
        <v>6</v>
      </c>
      <c r="C8" s="4" t="s">
        <v>6</v>
      </c>
      <c r="D8" s="4" t="s">
        <v>6</v>
      </c>
    </row>
    <row r="9" spans="1:4" ht="30" x14ac:dyDescent="0.25">
      <c r="A9" s="4" t="s">
        <v>535</v>
      </c>
      <c r="B9" s="4" t="s">
        <v>536</v>
      </c>
      <c r="C9" s="4" t="s">
        <v>6</v>
      </c>
      <c r="D9" s="4" t="s">
        <v>6</v>
      </c>
    </row>
    <row r="10" spans="1:4" x14ac:dyDescent="0.25">
      <c r="A10" s="4" t="s">
        <v>562</v>
      </c>
      <c r="B10" s="5">
        <v>-5.4</v>
      </c>
      <c r="C10" s="6">
        <v>9.1999999999999993</v>
      </c>
      <c r="D10" s="7">
        <v>0</v>
      </c>
    </row>
    <row r="11" spans="1:4" x14ac:dyDescent="0.25">
      <c r="A11" s="4" t="s">
        <v>538</v>
      </c>
      <c r="B11" s="4" t="s">
        <v>6</v>
      </c>
      <c r="C11" s="4" t="s">
        <v>6</v>
      </c>
      <c r="D11" s="4" t="s">
        <v>6</v>
      </c>
    </row>
    <row r="12" spans="1:4" x14ac:dyDescent="0.25">
      <c r="A12" s="3" t="s">
        <v>534</v>
      </c>
      <c r="B12" s="4" t="s">
        <v>6</v>
      </c>
      <c r="C12" s="4" t="s">
        <v>6</v>
      </c>
      <c r="D12" s="4" t="s">
        <v>6</v>
      </c>
    </row>
    <row r="13" spans="1:4" ht="30" x14ac:dyDescent="0.25">
      <c r="A13" s="4" t="s">
        <v>535</v>
      </c>
      <c r="B13" s="4" t="s">
        <v>536</v>
      </c>
      <c r="C13" s="4" t="s">
        <v>6</v>
      </c>
      <c r="D13" s="4" t="s">
        <v>6</v>
      </c>
    </row>
    <row r="14" spans="1:4" x14ac:dyDescent="0.25">
      <c r="A14" s="4" t="s">
        <v>562</v>
      </c>
      <c r="B14" s="5">
        <v>-0.1</v>
      </c>
      <c r="C14" s="6">
        <v>0.2</v>
      </c>
      <c r="D14" s="7">
        <v>0</v>
      </c>
    </row>
    <row r="15" spans="1:4" x14ac:dyDescent="0.25">
      <c r="A15" s="4" t="s">
        <v>563</v>
      </c>
      <c r="B15" s="4" t="s">
        <v>6</v>
      </c>
      <c r="C15" s="4" t="s">
        <v>6</v>
      </c>
      <c r="D15" s="4" t="s">
        <v>6</v>
      </c>
    </row>
    <row r="16" spans="1:4" x14ac:dyDescent="0.25">
      <c r="A16" s="3" t="s">
        <v>534</v>
      </c>
      <c r="B16" s="4" t="s">
        <v>6</v>
      </c>
      <c r="C16" s="4" t="s">
        <v>6</v>
      </c>
      <c r="D16" s="4" t="s">
        <v>6</v>
      </c>
    </row>
    <row r="17" spans="1:4" ht="30" x14ac:dyDescent="0.25">
      <c r="A17" s="4" t="s">
        <v>535</v>
      </c>
      <c r="B17" s="4" t="s">
        <v>536</v>
      </c>
      <c r="C17" s="4" t="s">
        <v>6</v>
      </c>
      <c r="D17" s="4" t="s">
        <v>6</v>
      </c>
    </row>
    <row r="18" spans="1:4" x14ac:dyDescent="0.25">
      <c r="A18" s="4" t="s">
        <v>562</v>
      </c>
      <c r="B18" s="9">
        <v>-2</v>
      </c>
      <c r="C18" s="6">
        <v>3.7</v>
      </c>
      <c r="D18" s="6">
        <v>2.6</v>
      </c>
    </row>
    <row r="19" spans="1:4" x14ac:dyDescent="0.25">
      <c r="A19" s="4" t="s">
        <v>564</v>
      </c>
      <c r="B19" s="4" t="s">
        <v>6</v>
      </c>
      <c r="C19" s="4" t="s">
        <v>6</v>
      </c>
      <c r="D19" s="4" t="s">
        <v>6</v>
      </c>
    </row>
    <row r="20" spans="1:4" x14ac:dyDescent="0.25">
      <c r="A20" s="3" t="s">
        <v>534</v>
      </c>
      <c r="B20" s="4" t="s">
        <v>6</v>
      </c>
      <c r="C20" s="4" t="s">
        <v>6</v>
      </c>
      <c r="D20" s="4" t="s">
        <v>6</v>
      </c>
    </row>
    <row r="21" spans="1:4" ht="30" x14ac:dyDescent="0.25">
      <c r="A21" s="4" t="s">
        <v>565</v>
      </c>
      <c r="B21" s="4" t="s">
        <v>553</v>
      </c>
      <c r="C21" s="4" t="s">
        <v>6</v>
      </c>
      <c r="D21" s="4" t="s">
        <v>6</v>
      </c>
    </row>
    <row r="22" spans="1:4" x14ac:dyDescent="0.25">
      <c r="A22" s="4" t="s">
        <v>566</v>
      </c>
      <c r="B22" s="5">
        <v>18.7</v>
      </c>
      <c r="C22" s="7">
        <v>65</v>
      </c>
      <c r="D22" s="6">
        <v>0.5</v>
      </c>
    </row>
    <row r="23" spans="1:4" x14ac:dyDescent="0.25">
      <c r="A23" s="4" t="s">
        <v>567</v>
      </c>
      <c r="B23" s="4" t="s">
        <v>6</v>
      </c>
      <c r="C23" s="4" t="s">
        <v>6</v>
      </c>
      <c r="D23" s="4" t="s">
        <v>6</v>
      </c>
    </row>
    <row r="24" spans="1:4" x14ac:dyDescent="0.25">
      <c r="A24" s="3" t="s">
        <v>534</v>
      </c>
      <c r="B24" s="4" t="s">
        <v>6</v>
      </c>
      <c r="C24" s="4" t="s">
        <v>6</v>
      </c>
      <c r="D24" s="4" t="s">
        <v>6</v>
      </c>
    </row>
    <row r="25" spans="1:4" ht="30" x14ac:dyDescent="0.25">
      <c r="A25" s="4" t="s">
        <v>565</v>
      </c>
      <c r="B25" s="4" t="s">
        <v>553</v>
      </c>
      <c r="C25" s="4" t="s">
        <v>6</v>
      </c>
      <c r="D25" s="4" t="s">
        <v>6</v>
      </c>
    </row>
    <row r="26" spans="1:4" x14ac:dyDescent="0.25">
      <c r="A26" s="4" t="s">
        <v>566</v>
      </c>
      <c r="B26" s="5">
        <v>12.3</v>
      </c>
      <c r="C26" s="5">
        <v>-73.900000000000006</v>
      </c>
      <c r="D26" s="9">
        <v>14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19"/>
  <sheetViews>
    <sheetView workbookViewId="0"/>
  </sheetViews>
  <sheetFormatPr defaultRowHeight="15" x14ac:dyDescent="0.25"/>
  <cols>
    <col min="1" max="1" width="80" customWidth="1"/>
    <col min="2" max="3" width="14" customWidth="1"/>
  </cols>
  <sheetData>
    <row r="1" spans="1:3" ht="30" x14ac:dyDescent="0.25">
      <c r="A1" s="1" t="s">
        <v>568</v>
      </c>
      <c r="B1" s="2" t="s">
        <v>2</v>
      </c>
      <c r="C1" s="2" t="s">
        <v>72</v>
      </c>
    </row>
    <row r="2" spans="1:3" x14ac:dyDescent="0.25">
      <c r="A2" s="4" t="s">
        <v>569</v>
      </c>
      <c r="B2" s="4" t="s">
        <v>6</v>
      </c>
      <c r="C2" s="4" t="s">
        <v>6</v>
      </c>
    </row>
    <row r="3" spans="1:3" x14ac:dyDescent="0.25">
      <c r="A3" s="3" t="s">
        <v>570</v>
      </c>
      <c r="B3" s="4" t="s">
        <v>6</v>
      </c>
      <c r="C3" s="4" t="s">
        <v>6</v>
      </c>
    </row>
    <row r="4" spans="1:3" x14ac:dyDescent="0.25">
      <c r="A4" s="4" t="s">
        <v>571</v>
      </c>
      <c r="B4" s="9">
        <v>1100</v>
      </c>
      <c r="C4" s="9">
        <v>1100</v>
      </c>
    </row>
    <row r="5" spans="1:3" x14ac:dyDescent="0.25">
      <c r="A5" s="4" t="s">
        <v>572</v>
      </c>
      <c r="B5" s="4" t="s">
        <v>6</v>
      </c>
      <c r="C5" s="4" t="s">
        <v>6</v>
      </c>
    </row>
    <row r="6" spans="1:3" x14ac:dyDescent="0.25">
      <c r="A6" s="3" t="s">
        <v>570</v>
      </c>
      <c r="B6" s="4" t="s">
        <v>6</v>
      </c>
      <c r="C6" s="4" t="s">
        <v>6</v>
      </c>
    </row>
    <row r="7" spans="1:3" x14ac:dyDescent="0.25">
      <c r="A7" s="4" t="s">
        <v>571</v>
      </c>
      <c r="B7" s="7">
        <v>1076</v>
      </c>
      <c r="C7" s="7">
        <v>741</v>
      </c>
    </row>
    <row r="8" spans="1:3" x14ac:dyDescent="0.25">
      <c r="A8" s="4" t="s">
        <v>533</v>
      </c>
      <c r="B8" s="4" t="s">
        <v>6</v>
      </c>
      <c r="C8" s="4" t="s">
        <v>6</v>
      </c>
    </row>
    <row r="9" spans="1:3" x14ac:dyDescent="0.25">
      <c r="A9" s="3" t="s">
        <v>570</v>
      </c>
      <c r="B9" s="4" t="s">
        <v>6</v>
      </c>
      <c r="C9" s="4" t="s">
        <v>6</v>
      </c>
    </row>
    <row r="10" spans="1:3" x14ac:dyDescent="0.25">
      <c r="A10" s="4" t="s">
        <v>571</v>
      </c>
      <c r="B10" s="7">
        <v>1164</v>
      </c>
      <c r="C10" s="7">
        <v>1269</v>
      </c>
    </row>
    <row r="11" spans="1:3" x14ac:dyDescent="0.25">
      <c r="A11" s="4" t="s">
        <v>537</v>
      </c>
      <c r="B11" s="4" t="s">
        <v>6</v>
      </c>
      <c r="C11" s="4" t="s">
        <v>6</v>
      </c>
    </row>
    <row r="12" spans="1:3" x14ac:dyDescent="0.25">
      <c r="A12" s="3" t="s">
        <v>570</v>
      </c>
      <c r="B12" s="4" t="s">
        <v>6</v>
      </c>
      <c r="C12" s="4" t="s">
        <v>6</v>
      </c>
    </row>
    <row r="13" spans="1:3" x14ac:dyDescent="0.25">
      <c r="A13" s="4" t="s">
        <v>571</v>
      </c>
      <c r="B13" s="7">
        <v>266</v>
      </c>
      <c r="C13" s="7">
        <v>649</v>
      </c>
    </row>
    <row r="14" spans="1:3" x14ac:dyDescent="0.25">
      <c r="A14" s="4" t="s">
        <v>538</v>
      </c>
      <c r="B14" s="4" t="s">
        <v>6</v>
      </c>
      <c r="C14" s="4" t="s">
        <v>6</v>
      </c>
    </row>
    <row r="15" spans="1:3" x14ac:dyDescent="0.25">
      <c r="A15" s="3" t="s">
        <v>570</v>
      </c>
      <c r="B15" s="4" t="s">
        <v>6</v>
      </c>
      <c r="C15" s="4" t="s">
        <v>6</v>
      </c>
    </row>
    <row r="16" spans="1:3" x14ac:dyDescent="0.25">
      <c r="A16" s="4" t="s">
        <v>571</v>
      </c>
      <c r="B16" s="7">
        <v>71</v>
      </c>
      <c r="C16" s="7">
        <v>94</v>
      </c>
    </row>
    <row r="17" spans="1:3" x14ac:dyDescent="0.25">
      <c r="A17" s="4" t="s">
        <v>563</v>
      </c>
      <c r="B17" s="4" t="s">
        <v>6</v>
      </c>
      <c r="C17" s="4" t="s">
        <v>6</v>
      </c>
    </row>
    <row r="18" spans="1:3" x14ac:dyDescent="0.25">
      <c r="A18" s="3" t="s">
        <v>570</v>
      </c>
      <c r="B18" s="4" t="s">
        <v>6</v>
      </c>
      <c r="C18" s="4" t="s">
        <v>6</v>
      </c>
    </row>
    <row r="19" spans="1:3" x14ac:dyDescent="0.25">
      <c r="A19" s="4" t="s">
        <v>571</v>
      </c>
      <c r="B19" s="9">
        <v>7</v>
      </c>
      <c r="C19" s="9">
        <v>33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45"/>
  <sheetViews>
    <sheetView workbookViewId="0"/>
  </sheetViews>
  <sheetFormatPr defaultRowHeight="15" x14ac:dyDescent="0.25"/>
  <cols>
    <col min="1" max="1" width="80" customWidth="1"/>
    <col min="2" max="3" width="14" customWidth="1"/>
  </cols>
  <sheetData>
    <row r="1" spans="1:3" ht="30" x14ac:dyDescent="0.25">
      <c r="A1" s="1" t="s">
        <v>573</v>
      </c>
      <c r="B1" s="2" t="s">
        <v>2</v>
      </c>
      <c r="C1" s="2" t="s">
        <v>72</v>
      </c>
    </row>
    <row r="2" spans="1:3" x14ac:dyDescent="0.25">
      <c r="A2" s="3" t="s">
        <v>570</v>
      </c>
      <c r="B2" s="4" t="s">
        <v>6</v>
      </c>
      <c r="C2" s="4" t="s">
        <v>6</v>
      </c>
    </row>
    <row r="3" spans="1:3" x14ac:dyDescent="0.25">
      <c r="A3" s="4" t="s">
        <v>574</v>
      </c>
      <c r="B3" s="5">
        <v>46.8</v>
      </c>
      <c r="C3" s="9">
        <v>55</v>
      </c>
    </row>
    <row r="4" spans="1:3" ht="30" x14ac:dyDescent="0.25">
      <c r="A4" s="4" t="s">
        <v>575</v>
      </c>
      <c r="B4" s="4" t="s">
        <v>6</v>
      </c>
      <c r="C4" s="4" t="s">
        <v>6</v>
      </c>
    </row>
    <row r="5" spans="1:3" x14ac:dyDescent="0.25">
      <c r="A5" s="3" t="s">
        <v>570</v>
      </c>
      <c r="B5" s="4" t="s">
        <v>6</v>
      </c>
      <c r="C5" s="4" t="s">
        <v>6</v>
      </c>
    </row>
    <row r="6" spans="1:3" x14ac:dyDescent="0.25">
      <c r="A6" s="4" t="s">
        <v>576</v>
      </c>
      <c r="B6" s="6">
        <v>0.4</v>
      </c>
      <c r="C6" s="6">
        <v>0.5</v>
      </c>
    </row>
    <row r="7" spans="1:3" ht="30" x14ac:dyDescent="0.25">
      <c r="A7" s="4" t="s">
        <v>577</v>
      </c>
      <c r="B7" s="4" t="s">
        <v>6</v>
      </c>
      <c r="C7" s="4" t="s">
        <v>6</v>
      </c>
    </row>
    <row r="8" spans="1:3" x14ac:dyDescent="0.25">
      <c r="A8" s="3" t="s">
        <v>570</v>
      </c>
      <c r="B8" s="4" t="s">
        <v>6</v>
      </c>
      <c r="C8" s="4" t="s">
        <v>6</v>
      </c>
    </row>
    <row r="9" spans="1:3" x14ac:dyDescent="0.25">
      <c r="A9" s="4" t="s">
        <v>576</v>
      </c>
      <c r="B9" s="6">
        <v>0.4</v>
      </c>
      <c r="C9" s="7">
        <v>0</v>
      </c>
    </row>
    <row r="10" spans="1:3" ht="30" x14ac:dyDescent="0.25">
      <c r="A10" s="4" t="s">
        <v>578</v>
      </c>
      <c r="B10" s="4" t="s">
        <v>6</v>
      </c>
      <c r="C10" s="4" t="s">
        <v>6</v>
      </c>
    </row>
    <row r="11" spans="1:3" x14ac:dyDescent="0.25">
      <c r="A11" s="3" t="s">
        <v>570</v>
      </c>
      <c r="B11" s="4" t="s">
        <v>6</v>
      </c>
      <c r="C11" s="4" t="s">
        <v>6</v>
      </c>
    </row>
    <row r="12" spans="1:3" x14ac:dyDescent="0.25">
      <c r="A12" s="4" t="s">
        <v>576</v>
      </c>
      <c r="B12" s="7">
        <v>32</v>
      </c>
      <c r="C12" s="6">
        <v>39.9</v>
      </c>
    </row>
    <row r="13" spans="1:3" ht="30" x14ac:dyDescent="0.25">
      <c r="A13" s="4" t="s">
        <v>579</v>
      </c>
      <c r="B13" s="4" t="s">
        <v>6</v>
      </c>
      <c r="C13" s="4" t="s">
        <v>6</v>
      </c>
    </row>
    <row r="14" spans="1:3" x14ac:dyDescent="0.25">
      <c r="A14" s="3" t="s">
        <v>570</v>
      </c>
      <c r="B14" s="4" t="s">
        <v>6</v>
      </c>
      <c r="C14" s="4" t="s">
        <v>6</v>
      </c>
    </row>
    <row r="15" spans="1:3" x14ac:dyDescent="0.25">
      <c r="A15" s="4" t="s">
        <v>576</v>
      </c>
      <c r="B15" s="6">
        <v>0.7</v>
      </c>
      <c r="C15" s="6">
        <v>0.4</v>
      </c>
    </row>
    <row r="16" spans="1:3" ht="30" x14ac:dyDescent="0.25">
      <c r="A16" s="4" t="s">
        <v>580</v>
      </c>
      <c r="B16" s="4" t="s">
        <v>6</v>
      </c>
      <c r="C16" s="4" t="s">
        <v>6</v>
      </c>
    </row>
    <row r="17" spans="1:3" x14ac:dyDescent="0.25">
      <c r="A17" s="3" t="s">
        <v>570</v>
      </c>
      <c r="B17" s="4" t="s">
        <v>6</v>
      </c>
      <c r="C17" s="4" t="s">
        <v>6</v>
      </c>
    </row>
    <row r="18" spans="1:3" x14ac:dyDescent="0.25">
      <c r="A18" s="4" t="s">
        <v>576</v>
      </c>
      <c r="B18" s="6">
        <v>7.5</v>
      </c>
      <c r="C18" s="6">
        <v>34.299999999999997</v>
      </c>
    </row>
    <row r="19" spans="1:3" ht="30" x14ac:dyDescent="0.25">
      <c r="A19" s="4" t="s">
        <v>581</v>
      </c>
      <c r="B19" s="4" t="s">
        <v>6</v>
      </c>
      <c r="C19" s="4" t="s">
        <v>6</v>
      </c>
    </row>
    <row r="20" spans="1:3" x14ac:dyDescent="0.25">
      <c r="A20" s="3" t="s">
        <v>570</v>
      </c>
      <c r="B20" s="4" t="s">
        <v>6</v>
      </c>
      <c r="C20" s="4" t="s">
        <v>6</v>
      </c>
    </row>
    <row r="21" spans="1:3" x14ac:dyDescent="0.25">
      <c r="A21" s="4" t="s">
        <v>576</v>
      </c>
      <c r="B21" s="6">
        <v>130.1</v>
      </c>
      <c r="C21" s="6">
        <v>115.4</v>
      </c>
    </row>
    <row r="22" spans="1:3" ht="30" x14ac:dyDescent="0.25">
      <c r="A22" s="4" t="s">
        <v>582</v>
      </c>
      <c r="B22" s="4" t="s">
        <v>6</v>
      </c>
      <c r="C22" s="4" t="s">
        <v>6</v>
      </c>
    </row>
    <row r="23" spans="1:3" x14ac:dyDescent="0.25">
      <c r="A23" s="3" t="s">
        <v>570</v>
      </c>
      <c r="B23" s="4" t="s">
        <v>6</v>
      </c>
      <c r="C23" s="4" t="s">
        <v>6</v>
      </c>
    </row>
    <row r="24" spans="1:3" x14ac:dyDescent="0.25">
      <c r="A24" s="4" t="s">
        <v>576</v>
      </c>
      <c r="B24" s="6">
        <v>22.9</v>
      </c>
      <c r="C24" s="6">
        <v>33.5</v>
      </c>
    </row>
    <row r="25" spans="1:3" ht="30" x14ac:dyDescent="0.25">
      <c r="A25" s="4" t="s">
        <v>583</v>
      </c>
      <c r="B25" s="4" t="s">
        <v>6</v>
      </c>
      <c r="C25" s="4" t="s">
        <v>6</v>
      </c>
    </row>
    <row r="26" spans="1:3" x14ac:dyDescent="0.25">
      <c r="A26" s="3" t="s">
        <v>570</v>
      </c>
      <c r="B26" s="4" t="s">
        <v>6</v>
      </c>
      <c r="C26" s="4" t="s">
        <v>6</v>
      </c>
    </row>
    <row r="27" spans="1:3" x14ac:dyDescent="0.25">
      <c r="A27" s="4" t="s">
        <v>576</v>
      </c>
      <c r="B27" s="7">
        <v>0</v>
      </c>
      <c r="C27" s="6">
        <v>7.3</v>
      </c>
    </row>
    <row r="28" spans="1:3" ht="30" x14ac:dyDescent="0.25">
      <c r="A28" s="4" t="s">
        <v>584</v>
      </c>
      <c r="B28" s="4" t="s">
        <v>6</v>
      </c>
      <c r="C28" s="4" t="s">
        <v>6</v>
      </c>
    </row>
    <row r="29" spans="1:3" x14ac:dyDescent="0.25">
      <c r="A29" s="3" t="s">
        <v>570</v>
      </c>
      <c r="B29" s="4" t="s">
        <v>6</v>
      </c>
      <c r="C29" s="4" t="s">
        <v>6</v>
      </c>
    </row>
    <row r="30" spans="1:3" x14ac:dyDescent="0.25">
      <c r="A30" s="4" t="s">
        <v>574</v>
      </c>
      <c r="B30" s="6">
        <v>41.4</v>
      </c>
      <c r="C30" s="7">
        <v>34</v>
      </c>
    </row>
    <row r="31" spans="1:3" ht="30" x14ac:dyDescent="0.25">
      <c r="A31" s="4" t="s">
        <v>585</v>
      </c>
      <c r="B31" s="4" t="s">
        <v>6</v>
      </c>
      <c r="C31" s="4" t="s">
        <v>6</v>
      </c>
    </row>
    <row r="32" spans="1:3" x14ac:dyDescent="0.25">
      <c r="A32" s="3" t="s">
        <v>570</v>
      </c>
      <c r="B32" s="4" t="s">
        <v>6</v>
      </c>
      <c r="C32" s="4" t="s">
        <v>6</v>
      </c>
    </row>
    <row r="33" spans="1:3" x14ac:dyDescent="0.25">
      <c r="A33" s="4" t="s">
        <v>574</v>
      </c>
      <c r="B33" s="6">
        <v>1.8</v>
      </c>
      <c r="C33" s="7">
        <v>0</v>
      </c>
    </row>
    <row r="34" spans="1:3" ht="30" x14ac:dyDescent="0.25">
      <c r="A34" s="4" t="s">
        <v>586</v>
      </c>
      <c r="B34" s="4" t="s">
        <v>6</v>
      </c>
      <c r="C34" s="4" t="s">
        <v>6</v>
      </c>
    </row>
    <row r="35" spans="1:3" x14ac:dyDescent="0.25">
      <c r="A35" s="3" t="s">
        <v>570</v>
      </c>
      <c r="B35" s="4" t="s">
        <v>6</v>
      </c>
      <c r="C35" s="4" t="s">
        <v>6</v>
      </c>
    </row>
    <row r="36" spans="1:3" x14ac:dyDescent="0.25">
      <c r="A36" s="4" t="s">
        <v>574</v>
      </c>
      <c r="B36" s="6">
        <v>1.1000000000000001</v>
      </c>
      <c r="C36" s="6">
        <v>2.9</v>
      </c>
    </row>
    <row r="37" spans="1:3" ht="30" x14ac:dyDescent="0.25">
      <c r="A37" s="4" t="s">
        <v>587</v>
      </c>
      <c r="B37" s="4" t="s">
        <v>6</v>
      </c>
      <c r="C37" s="4" t="s">
        <v>6</v>
      </c>
    </row>
    <row r="38" spans="1:3" x14ac:dyDescent="0.25">
      <c r="A38" s="3" t="s">
        <v>570</v>
      </c>
      <c r="B38" s="4" t="s">
        <v>6</v>
      </c>
      <c r="C38" s="4" t="s">
        <v>6</v>
      </c>
    </row>
    <row r="39" spans="1:3" x14ac:dyDescent="0.25">
      <c r="A39" s="4" t="s">
        <v>574</v>
      </c>
      <c r="B39" s="7">
        <v>0</v>
      </c>
      <c r="C39" s="7">
        <v>12</v>
      </c>
    </row>
    <row r="40" spans="1:3" ht="30" x14ac:dyDescent="0.25">
      <c r="A40" s="4" t="s">
        <v>588</v>
      </c>
      <c r="B40" s="4" t="s">
        <v>6</v>
      </c>
      <c r="C40" s="4" t="s">
        <v>6</v>
      </c>
    </row>
    <row r="41" spans="1:3" x14ac:dyDescent="0.25">
      <c r="A41" s="3" t="s">
        <v>570</v>
      </c>
      <c r="B41" s="4" t="s">
        <v>6</v>
      </c>
      <c r="C41" s="4" t="s">
        <v>6</v>
      </c>
    </row>
    <row r="42" spans="1:3" x14ac:dyDescent="0.25">
      <c r="A42" s="4" t="s">
        <v>574</v>
      </c>
      <c r="B42" s="7">
        <v>2</v>
      </c>
      <c r="C42" s="6">
        <v>0.3</v>
      </c>
    </row>
    <row r="43" spans="1:3" ht="30" x14ac:dyDescent="0.25">
      <c r="A43" s="4" t="s">
        <v>589</v>
      </c>
      <c r="B43" s="4" t="s">
        <v>6</v>
      </c>
      <c r="C43" s="4" t="s">
        <v>6</v>
      </c>
    </row>
    <row r="44" spans="1:3" x14ac:dyDescent="0.25">
      <c r="A44" s="3" t="s">
        <v>570</v>
      </c>
      <c r="B44" s="4" t="s">
        <v>6</v>
      </c>
      <c r="C44" s="4" t="s">
        <v>6</v>
      </c>
    </row>
    <row r="45" spans="1:3" x14ac:dyDescent="0.25">
      <c r="A45" s="4" t="s">
        <v>574</v>
      </c>
      <c r="B45" s="5">
        <v>0.5</v>
      </c>
      <c r="C45" s="5">
        <v>5.8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6"/>
  <sheetViews>
    <sheetView workbookViewId="0"/>
  </sheetViews>
  <sheetFormatPr defaultRowHeight="15" x14ac:dyDescent="0.25"/>
  <cols>
    <col min="1" max="1" width="80" customWidth="1"/>
    <col min="2" max="2" width="13" customWidth="1"/>
    <col min="3" max="4" width="14" customWidth="1"/>
  </cols>
  <sheetData>
    <row r="1" spans="1:4" x14ac:dyDescent="0.25">
      <c r="A1" s="42" t="s">
        <v>590</v>
      </c>
      <c r="B1" s="43"/>
      <c r="C1" s="2" t="s">
        <v>2</v>
      </c>
      <c r="D1" s="2" t="s">
        <v>72</v>
      </c>
    </row>
    <row r="2" spans="1:4" x14ac:dyDescent="0.25">
      <c r="A2" s="3" t="s">
        <v>570</v>
      </c>
      <c r="C2" s="4" t="s">
        <v>6</v>
      </c>
      <c r="D2" s="4" t="s">
        <v>6</v>
      </c>
    </row>
    <row r="3" spans="1:4" x14ac:dyDescent="0.25">
      <c r="A3" s="4" t="s">
        <v>591</v>
      </c>
      <c r="B3" s="4" t="s">
        <v>547</v>
      </c>
      <c r="C3" s="9">
        <v>1060</v>
      </c>
      <c r="D3" s="5">
        <v>1047.7</v>
      </c>
    </row>
    <row r="4" spans="1:4" x14ac:dyDescent="0.25">
      <c r="A4" s="4" t="s">
        <v>592</v>
      </c>
      <c r="B4" s="4" t="s">
        <v>547</v>
      </c>
      <c r="C4" s="9">
        <v>-40</v>
      </c>
      <c r="D4" s="5">
        <v>-52.3</v>
      </c>
    </row>
    <row r="5" spans="1:4" x14ac:dyDescent="0.25">
      <c r="A5" s="43"/>
      <c r="B5" s="43"/>
      <c r="C5" s="43"/>
    </row>
    <row r="6" spans="1:4" x14ac:dyDescent="0.25">
      <c r="A6" s="50" t="s">
        <v>593</v>
      </c>
      <c r="B6" s="43"/>
      <c r="C6" s="43"/>
    </row>
  </sheetData>
  <mergeCells count="3">
    <mergeCell ref="A1:B1"/>
    <mergeCell ref="A5:C5"/>
    <mergeCell ref="A6:C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9"/>
  <sheetViews>
    <sheetView workbookViewId="0"/>
  </sheetViews>
  <sheetFormatPr defaultRowHeight="15" x14ac:dyDescent="0.25"/>
  <cols>
    <col min="1" max="1" width="70" customWidth="1"/>
    <col min="2" max="2" width="16" customWidth="1"/>
    <col min="3" max="4" width="14" customWidth="1"/>
  </cols>
  <sheetData>
    <row r="1" spans="1:4" x14ac:dyDescent="0.25">
      <c r="A1" s="42" t="s">
        <v>594</v>
      </c>
      <c r="B1" s="49" t="s">
        <v>1</v>
      </c>
      <c r="C1" s="43"/>
      <c r="D1" s="43"/>
    </row>
    <row r="2" spans="1:4" x14ac:dyDescent="0.25">
      <c r="A2" s="43"/>
      <c r="B2" s="2" t="s">
        <v>2</v>
      </c>
      <c r="C2" s="2" t="s">
        <v>72</v>
      </c>
      <c r="D2" s="2" t="s">
        <v>73</v>
      </c>
    </row>
    <row r="3" spans="1:4" x14ac:dyDescent="0.25">
      <c r="A3" s="3" t="s">
        <v>595</v>
      </c>
      <c r="B3" s="4" t="s">
        <v>6</v>
      </c>
      <c r="C3" s="4" t="s">
        <v>6</v>
      </c>
      <c r="D3" s="4" t="s">
        <v>6</v>
      </c>
    </row>
    <row r="4" spans="1:4" x14ac:dyDescent="0.25">
      <c r="A4" s="4" t="s">
        <v>596</v>
      </c>
      <c r="B4" s="5">
        <v>2.5</v>
      </c>
      <c r="C4" s="5">
        <v>72.599999999999994</v>
      </c>
      <c r="D4" s="5">
        <v>134.1</v>
      </c>
    </row>
    <row r="5" spans="1:4" x14ac:dyDescent="0.25">
      <c r="A5" s="3" t="s">
        <v>597</v>
      </c>
      <c r="B5" s="4" t="s">
        <v>6</v>
      </c>
      <c r="C5" s="4" t="s">
        <v>6</v>
      </c>
      <c r="D5" s="4" t="s">
        <v>6</v>
      </c>
    </row>
    <row r="6" spans="1:4" x14ac:dyDescent="0.25">
      <c r="A6" s="4" t="s">
        <v>598</v>
      </c>
      <c r="B6" s="5">
        <v>90.4</v>
      </c>
      <c r="C6" s="5">
        <v>85.9</v>
      </c>
      <c r="D6" s="4" t="s">
        <v>6</v>
      </c>
    </row>
    <row r="7" spans="1:4" x14ac:dyDescent="0.25">
      <c r="A7" s="4" t="s">
        <v>599</v>
      </c>
      <c r="B7" s="4" t="s">
        <v>6</v>
      </c>
      <c r="C7" s="4" t="s">
        <v>6</v>
      </c>
      <c r="D7" s="4" t="s">
        <v>6</v>
      </c>
    </row>
    <row r="8" spans="1:4" x14ac:dyDescent="0.25">
      <c r="A8" s="3" t="s">
        <v>595</v>
      </c>
      <c r="B8" s="4" t="s">
        <v>6</v>
      </c>
      <c r="C8" s="4" t="s">
        <v>6</v>
      </c>
      <c r="D8" s="4" t="s">
        <v>6</v>
      </c>
    </row>
    <row r="9" spans="1:4" x14ac:dyDescent="0.25">
      <c r="A9" s="4" t="s">
        <v>600</v>
      </c>
      <c r="B9" s="4" t="s">
        <v>601</v>
      </c>
      <c r="C9" s="4" t="s">
        <v>6</v>
      </c>
      <c r="D9" s="4" t="s">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185"/>
  <sheetViews>
    <sheetView workbookViewId="0"/>
  </sheetViews>
  <sheetFormatPr defaultRowHeight="15" x14ac:dyDescent="0.25"/>
  <cols>
    <col min="1" max="1" width="80" customWidth="1"/>
    <col min="2" max="2" width="14" customWidth="1"/>
    <col min="3" max="3" width="42" customWidth="1"/>
  </cols>
  <sheetData>
    <row r="1" spans="1:3" ht="30" x14ac:dyDescent="0.25">
      <c r="A1" s="1" t="s">
        <v>602</v>
      </c>
      <c r="B1" s="2" t="s">
        <v>2</v>
      </c>
      <c r="C1" s="2" t="s">
        <v>72</v>
      </c>
    </row>
    <row r="2" spans="1:3" x14ac:dyDescent="0.25">
      <c r="A2" s="3" t="s">
        <v>603</v>
      </c>
      <c r="B2" s="4" t="s">
        <v>6</v>
      </c>
      <c r="C2" s="4" t="s">
        <v>6</v>
      </c>
    </row>
    <row r="3" spans="1:3" x14ac:dyDescent="0.25">
      <c r="A3" s="4" t="s">
        <v>604</v>
      </c>
      <c r="B3" s="5">
        <v>401.5</v>
      </c>
      <c r="C3" s="5">
        <v>364.5</v>
      </c>
    </row>
    <row r="4" spans="1:3" x14ac:dyDescent="0.25">
      <c r="A4" s="4" t="s">
        <v>605</v>
      </c>
      <c r="B4" s="7">
        <v>41</v>
      </c>
      <c r="C4" s="6">
        <v>75.099999999999994</v>
      </c>
    </row>
    <row r="5" spans="1:3" x14ac:dyDescent="0.25">
      <c r="A5" s="4" t="s">
        <v>606</v>
      </c>
      <c r="B5" s="7">
        <v>153</v>
      </c>
      <c r="C5" s="6">
        <v>156.19999999999999</v>
      </c>
    </row>
    <row r="6" spans="1:3" x14ac:dyDescent="0.25">
      <c r="A6" s="4" t="s">
        <v>607</v>
      </c>
      <c r="B6" s="6">
        <v>4394.3</v>
      </c>
      <c r="C6" s="6">
        <v>3693.3</v>
      </c>
    </row>
    <row r="7" spans="1:3" x14ac:dyDescent="0.25">
      <c r="A7" s="3" t="s">
        <v>608</v>
      </c>
      <c r="B7" s="4" t="s">
        <v>6</v>
      </c>
      <c r="C7" s="4" t="s">
        <v>6</v>
      </c>
    </row>
    <row r="8" spans="1:3" x14ac:dyDescent="0.25">
      <c r="A8" s="4" t="s">
        <v>609</v>
      </c>
      <c r="B8" s="6">
        <v>3.6</v>
      </c>
      <c r="C8" s="7">
        <v>21</v>
      </c>
    </row>
    <row r="9" spans="1:3" x14ac:dyDescent="0.25">
      <c r="A9" s="4" t="s">
        <v>610</v>
      </c>
      <c r="B9" s="6">
        <v>43.2</v>
      </c>
      <c r="C9" s="7">
        <v>34</v>
      </c>
    </row>
    <row r="10" spans="1:3" x14ac:dyDescent="0.25">
      <c r="A10" s="4" t="s">
        <v>611</v>
      </c>
      <c r="B10" s="6">
        <v>46.8</v>
      </c>
      <c r="C10" s="9">
        <v>55</v>
      </c>
    </row>
    <row r="11" spans="1:3" x14ac:dyDescent="0.25">
      <c r="A11" s="4" t="s">
        <v>612</v>
      </c>
      <c r="B11" s="4" t="s">
        <v>6</v>
      </c>
      <c r="C11" s="4" t="s">
        <v>203</v>
      </c>
    </row>
    <row r="12" spans="1:3" x14ac:dyDescent="0.25">
      <c r="A12" s="4" t="s">
        <v>613</v>
      </c>
      <c r="B12" s="4" t="s">
        <v>6</v>
      </c>
      <c r="C12" s="4" t="s">
        <v>6</v>
      </c>
    </row>
    <row r="13" spans="1:3" x14ac:dyDescent="0.25">
      <c r="A13" s="3" t="s">
        <v>603</v>
      </c>
      <c r="B13" s="4" t="s">
        <v>6</v>
      </c>
      <c r="C13" s="4" t="s">
        <v>6</v>
      </c>
    </row>
    <row r="14" spans="1:3" x14ac:dyDescent="0.25">
      <c r="A14" s="4" t="s">
        <v>614</v>
      </c>
      <c r="B14" s="6">
        <v>3551.5</v>
      </c>
      <c r="C14" s="5">
        <v>2818.4</v>
      </c>
    </row>
    <row r="15" spans="1:3" x14ac:dyDescent="0.25">
      <c r="A15" s="4" t="s">
        <v>615</v>
      </c>
      <c r="B15" s="4" t="s">
        <v>6</v>
      </c>
      <c r="C15" s="4" t="s">
        <v>6</v>
      </c>
    </row>
    <row r="16" spans="1:3" x14ac:dyDescent="0.25">
      <c r="A16" s="3" t="s">
        <v>603</v>
      </c>
      <c r="B16" s="4" t="s">
        <v>6</v>
      </c>
      <c r="C16" s="4" t="s">
        <v>6</v>
      </c>
    </row>
    <row r="17" spans="1:3" x14ac:dyDescent="0.25">
      <c r="A17" s="4" t="s">
        <v>616</v>
      </c>
      <c r="B17" s="6">
        <v>70.7</v>
      </c>
      <c r="C17" s="6">
        <v>31.7</v>
      </c>
    </row>
    <row r="18" spans="1:3" x14ac:dyDescent="0.25">
      <c r="A18" s="4" t="s">
        <v>617</v>
      </c>
      <c r="B18" s="6">
        <v>69.599999999999994</v>
      </c>
      <c r="C18" s="6">
        <v>57.7</v>
      </c>
    </row>
    <row r="19" spans="1:3" x14ac:dyDescent="0.25">
      <c r="A19" s="4" t="s">
        <v>618</v>
      </c>
      <c r="B19" s="6">
        <v>261.2</v>
      </c>
      <c r="C19" s="6">
        <v>275.10000000000002</v>
      </c>
    </row>
    <row r="20" spans="1:3" x14ac:dyDescent="0.25">
      <c r="A20" s="4" t="s">
        <v>604</v>
      </c>
      <c r="B20" s="6">
        <v>401.5</v>
      </c>
      <c r="C20" s="6">
        <v>364.5</v>
      </c>
    </row>
    <row r="21" spans="1:3" x14ac:dyDescent="0.25">
      <c r="A21" s="4" t="s">
        <v>619</v>
      </c>
      <c r="B21" s="4" t="s">
        <v>6</v>
      </c>
      <c r="C21" s="4" t="s">
        <v>6</v>
      </c>
    </row>
    <row r="22" spans="1:3" x14ac:dyDescent="0.25">
      <c r="A22" s="3" t="s">
        <v>603</v>
      </c>
      <c r="B22" s="4" t="s">
        <v>6</v>
      </c>
      <c r="C22" s="4" t="s">
        <v>6</v>
      </c>
    </row>
    <row r="23" spans="1:3" x14ac:dyDescent="0.25">
      <c r="A23" s="4" t="s">
        <v>616</v>
      </c>
      <c r="B23" s="6">
        <v>247.3</v>
      </c>
      <c r="C23" s="6">
        <v>279.10000000000002</v>
      </c>
    </row>
    <row r="24" spans="1:3" x14ac:dyDescent="0.25">
      <c r="A24" s="4" t="s">
        <v>620</v>
      </c>
      <c r="B24" s="4" t="s">
        <v>6</v>
      </c>
      <c r="C24" s="4" t="s">
        <v>6</v>
      </c>
    </row>
    <row r="25" spans="1:3" x14ac:dyDescent="0.25">
      <c r="A25" s="3" t="s">
        <v>603</v>
      </c>
      <c r="B25" s="4" t="s">
        <v>6</v>
      </c>
      <c r="C25" s="4" t="s">
        <v>6</v>
      </c>
    </row>
    <row r="26" spans="1:3" x14ac:dyDescent="0.25">
      <c r="A26" s="4" t="s">
        <v>616</v>
      </c>
      <c r="B26" s="7">
        <v>64</v>
      </c>
      <c r="C26" s="6">
        <v>22.4</v>
      </c>
    </row>
    <row r="27" spans="1:3" x14ac:dyDescent="0.25">
      <c r="A27" s="4" t="s">
        <v>621</v>
      </c>
      <c r="B27" s="4" t="s">
        <v>6</v>
      </c>
      <c r="C27" s="4" t="s">
        <v>6</v>
      </c>
    </row>
    <row r="28" spans="1:3" x14ac:dyDescent="0.25">
      <c r="A28" s="3" t="s">
        <v>603</v>
      </c>
      <c r="B28" s="4" t="s">
        <v>6</v>
      </c>
      <c r="C28" s="4" t="s">
        <v>6</v>
      </c>
    </row>
    <row r="29" spans="1:3" x14ac:dyDescent="0.25">
      <c r="A29" s="4" t="s">
        <v>616</v>
      </c>
      <c r="B29" s="6">
        <v>91.1</v>
      </c>
      <c r="C29" s="6">
        <v>134.69999999999999</v>
      </c>
    </row>
    <row r="30" spans="1:3" x14ac:dyDescent="0.25">
      <c r="A30" s="4" t="s">
        <v>622</v>
      </c>
      <c r="B30" s="4" t="s">
        <v>6</v>
      </c>
      <c r="C30" s="4" t="s">
        <v>6</v>
      </c>
    </row>
    <row r="31" spans="1:3" x14ac:dyDescent="0.25">
      <c r="A31" s="3" t="s">
        <v>603</v>
      </c>
      <c r="B31" s="4" t="s">
        <v>6</v>
      </c>
      <c r="C31" s="4" t="s">
        <v>6</v>
      </c>
    </row>
    <row r="32" spans="1:3" x14ac:dyDescent="0.25">
      <c r="A32" s="4" t="s">
        <v>616</v>
      </c>
      <c r="B32" s="6">
        <v>3.9</v>
      </c>
      <c r="C32" s="4" t="s">
        <v>6</v>
      </c>
    </row>
    <row r="33" spans="1:3" x14ac:dyDescent="0.25">
      <c r="A33" s="4" t="s">
        <v>623</v>
      </c>
      <c r="B33" s="4" t="s">
        <v>6</v>
      </c>
      <c r="C33" s="4" t="s">
        <v>6</v>
      </c>
    </row>
    <row r="34" spans="1:3" x14ac:dyDescent="0.25">
      <c r="A34" s="3" t="s">
        <v>603</v>
      </c>
      <c r="B34" s="4" t="s">
        <v>6</v>
      </c>
      <c r="C34" s="4" t="s">
        <v>6</v>
      </c>
    </row>
    <row r="35" spans="1:3" x14ac:dyDescent="0.25">
      <c r="A35" s="4" t="s">
        <v>616</v>
      </c>
      <c r="B35" s="4" t="s">
        <v>6</v>
      </c>
      <c r="C35" s="6">
        <v>3.8</v>
      </c>
    </row>
    <row r="36" spans="1:3" x14ac:dyDescent="0.25">
      <c r="A36" s="4" t="s">
        <v>624</v>
      </c>
      <c r="B36" s="4" t="s">
        <v>6</v>
      </c>
      <c r="C36" s="4" t="s">
        <v>6</v>
      </c>
    </row>
    <row r="37" spans="1:3" x14ac:dyDescent="0.25">
      <c r="A37" s="3" t="s">
        <v>603</v>
      </c>
      <c r="B37" s="4" t="s">
        <v>6</v>
      </c>
      <c r="C37" s="4" t="s">
        <v>6</v>
      </c>
    </row>
    <row r="38" spans="1:3" x14ac:dyDescent="0.25">
      <c r="A38" s="4" t="s">
        <v>616</v>
      </c>
      <c r="B38" s="6">
        <v>2.8</v>
      </c>
      <c r="C38" s="6">
        <v>9.3000000000000007</v>
      </c>
    </row>
    <row r="39" spans="1:3" x14ac:dyDescent="0.25">
      <c r="A39" s="4" t="s">
        <v>625</v>
      </c>
      <c r="B39" s="4" t="s">
        <v>6</v>
      </c>
      <c r="C39" s="4" t="s">
        <v>6</v>
      </c>
    </row>
    <row r="40" spans="1:3" x14ac:dyDescent="0.25">
      <c r="A40" s="3" t="s">
        <v>603</v>
      </c>
      <c r="B40" s="4" t="s">
        <v>6</v>
      </c>
      <c r="C40" s="4" t="s">
        <v>6</v>
      </c>
    </row>
    <row r="41" spans="1:3" x14ac:dyDescent="0.25">
      <c r="A41" s="4" t="s">
        <v>616</v>
      </c>
      <c r="B41" s="6">
        <v>104.7</v>
      </c>
      <c r="C41" s="6">
        <v>82.8</v>
      </c>
    </row>
    <row r="42" spans="1:3" x14ac:dyDescent="0.25">
      <c r="A42" s="4" t="s">
        <v>626</v>
      </c>
      <c r="B42" s="4" t="s">
        <v>6</v>
      </c>
      <c r="C42" s="4" t="s">
        <v>6</v>
      </c>
    </row>
    <row r="43" spans="1:3" x14ac:dyDescent="0.25">
      <c r="A43" s="3" t="s">
        <v>603</v>
      </c>
      <c r="B43" s="4" t="s">
        <v>6</v>
      </c>
      <c r="C43" s="4" t="s">
        <v>6</v>
      </c>
    </row>
    <row r="44" spans="1:3" x14ac:dyDescent="0.25">
      <c r="A44" s="4" t="s">
        <v>616</v>
      </c>
      <c r="B44" s="6">
        <v>1.3</v>
      </c>
      <c r="C44" s="6">
        <v>1.3</v>
      </c>
    </row>
    <row r="45" spans="1:3" ht="30" x14ac:dyDescent="0.25">
      <c r="A45" s="4" t="s">
        <v>627</v>
      </c>
      <c r="B45" s="4" t="s">
        <v>6</v>
      </c>
      <c r="C45" s="4" t="s">
        <v>6</v>
      </c>
    </row>
    <row r="46" spans="1:3" x14ac:dyDescent="0.25">
      <c r="A46" s="3" t="s">
        <v>603</v>
      </c>
      <c r="B46" s="4" t="s">
        <v>6</v>
      </c>
      <c r="C46" s="4" t="s">
        <v>6</v>
      </c>
    </row>
    <row r="47" spans="1:3" x14ac:dyDescent="0.25">
      <c r="A47" s="4" t="s">
        <v>616</v>
      </c>
      <c r="B47" s="6">
        <v>50.2</v>
      </c>
      <c r="C47" s="6">
        <v>56.5</v>
      </c>
    </row>
    <row r="48" spans="1:3" x14ac:dyDescent="0.25">
      <c r="A48" s="4" t="s">
        <v>628</v>
      </c>
      <c r="B48" s="4" t="s">
        <v>6</v>
      </c>
      <c r="C48" s="4" t="s">
        <v>6</v>
      </c>
    </row>
    <row r="49" spans="1:3" x14ac:dyDescent="0.25">
      <c r="A49" s="3" t="s">
        <v>603</v>
      </c>
      <c r="B49" s="4" t="s">
        <v>6</v>
      </c>
      <c r="C49" s="4" t="s">
        <v>6</v>
      </c>
    </row>
    <row r="50" spans="1:3" x14ac:dyDescent="0.25">
      <c r="A50" s="4" t="s">
        <v>605</v>
      </c>
      <c r="B50" s="7">
        <v>0</v>
      </c>
      <c r="C50" s="7">
        <v>0</v>
      </c>
    </row>
    <row r="51" spans="1:3" x14ac:dyDescent="0.25">
      <c r="A51" s="4" t="s">
        <v>606</v>
      </c>
      <c r="B51" s="7">
        <v>0</v>
      </c>
      <c r="C51" s="7">
        <v>0</v>
      </c>
    </row>
    <row r="52" spans="1:3" x14ac:dyDescent="0.25">
      <c r="A52" s="4" t="s">
        <v>607</v>
      </c>
      <c r="B52" s="6">
        <v>3728.6</v>
      </c>
      <c r="C52" s="6">
        <v>2947.1</v>
      </c>
    </row>
    <row r="53" spans="1:3" x14ac:dyDescent="0.25">
      <c r="A53" s="3" t="s">
        <v>608</v>
      </c>
      <c r="B53" s="4" t="s">
        <v>6</v>
      </c>
      <c r="C53" s="4" t="s">
        <v>6</v>
      </c>
    </row>
    <row r="54" spans="1:3" x14ac:dyDescent="0.25">
      <c r="A54" s="4" t="s">
        <v>609</v>
      </c>
      <c r="B54" s="7">
        <v>0</v>
      </c>
      <c r="C54" s="7">
        <v>0</v>
      </c>
    </row>
    <row r="55" spans="1:3" x14ac:dyDescent="0.25">
      <c r="A55" s="4" t="s">
        <v>610</v>
      </c>
      <c r="B55" s="7">
        <v>0</v>
      </c>
      <c r="C55" s="7">
        <v>0</v>
      </c>
    </row>
    <row r="56" spans="1:3" x14ac:dyDescent="0.25">
      <c r="A56" s="4" t="s">
        <v>611</v>
      </c>
      <c r="B56" s="7">
        <v>0</v>
      </c>
      <c r="C56" s="9">
        <v>0</v>
      </c>
    </row>
    <row r="57" spans="1:3" x14ac:dyDescent="0.25">
      <c r="A57" s="4" t="s">
        <v>612</v>
      </c>
      <c r="B57" s="4" t="s">
        <v>6</v>
      </c>
      <c r="C57" s="4" t="s">
        <v>203</v>
      </c>
    </row>
    <row r="58" spans="1:3" ht="30" x14ac:dyDescent="0.25">
      <c r="A58" s="4" t="s">
        <v>629</v>
      </c>
      <c r="B58" s="4" t="s">
        <v>6</v>
      </c>
      <c r="C58" s="4" t="s">
        <v>6</v>
      </c>
    </row>
    <row r="59" spans="1:3" x14ac:dyDescent="0.25">
      <c r="A59" s="3" t="s">
        <v>603</v>
      </c>
      <c r="B59" s="4" t="s">
        <v>6</v>
      </c>
      <c r="C59" s="4" t="s">
        <v>6</v>
      </c>
    </row>
    <row r="60" spans="1:3" x14ac:dyDescent="0.25">
      <c r="A60" s="4" t="s">
        <v>614</v>
      </c>
      <c r="B60" s="6">
        <v>3551.5</v>
      </c>
      <c r="C60" s="5">
        <v>2797.3</v>
      </c>
    </row>
    <row r="61" spans="1:3" ht="30" x14ac:dyDescent="0.25">
      <c r="A61" s="4" t="s">
        <v>630</v>
      </c>
      <c r="B61" s="4" t="s">
        <v>6</v>
      </c>
      <c r="C61" s="4" t="s">
        <v>6</v>
      </c>
    </row>
    <row r="62" spans="1:3" x14ac:dyDescent="0.25">
      <c r="A62" s="3" t="s">
        <v>603</v>
      </c>
      <c r="B62" s="4" t="s">
        <v>6</v>
      </c>
      <c r="C62" s="4" t="s">
        <v>6</v>
      </c>
    </row>
    <row r="63" spans="1:3" x14ac:dyDescent="0.25">
      <c r="A63" s="4" t="s">
        <v>616</v>
      </c>
      <c r="B63" s="6">
        <v>2.8</v>
      </c>
      <c r="C63" s="6">
        <v>9.3000000000000007</v>
      </c>
    </row>
    <row r="64" spans="1:3" x14ac:dyDescent="0.25">
      <c r="A64" s="4" t="s">
        <v>617</v>
      </c>
      <c r="B64" s="6">
        <v>69.599999999999994</v>
      </c>
      <c r="C64" s="6">
        <v>57.7</v>
      </c>
    </row>
    <row r="65" spans="1:3" x14ac:dyDescent="0.25">
      <c r="A65" s="4" t="s">
        <v>618</v>
      </c>
      <c r="B65" s="7">
        <v>0</v>
      </c>
      <c r="C65" s="7">
        <v>0</v>
      </c>
    </row>
    <row r="66" spans="1:3" x14ac:dyDescent="0.25">
      <c r="A66" s="4" t="s">
        <v>604</v>
      </c>
      <c r="B66" s="6">
        <v>72.400000000000006</v>
      </c>
      <c r="C66" s="7">
        <v>67</v>
      </c>
    </row>
    <row r="67" spans="1:3" ht="30" x14ac:dyDescent="0.25">
      <c r="A67" s="4" t="s">
        <v>631</v>
      </c>
      <c r="B67" s="4" t="s">
        <v>6</v>
      </c>
      <c r="C67" s="4" t="s">
        <v>6</v>
      </c>
    </row>
    <row r="68" spans="1:3" x14ac:dyDescent="0.25">
      <c r="A68" s="3" t="s">
        <v>603</v>
      </c>
      <c r="B68" s="4" t="s">
        <v>6</v>
      </c>
      <c r="C68" s="4" t="s">
        <v>6</v>
      </c>
    </row>
    <row r="69" spans="1:3" x14ac:dyDescent="0.25">
      <c r="A69" s="4" t="s">
        <v>616</v>
      </c>
      <c r="B69" s="6">
        <v>104.7</v>
      </c>
      <c r="C69" s="6">
        <v>82.8</v>
      </c>
    </row>
    <row r="70" spans="1:3" ht="30" x14ac:dyDescent="0.25">
      <c r="A70" s="4" t="s">
        <v>632</v>
      </c>
      <c r="B70" s="4" t="s">
        <v>6</v>
      </c>
      <c r="C70" s="4" t="s">
        <v>6</v>
      </c>
    </row>
    <row r="71" spans="1:3" x14ac:dyDescent="0.25">
      <c r="A71" s="3" t="s">
        <v>603</v>
      </c>
      <c r="B71" s="4" t="s">
        <v>6</v>
      </c>
      <c r="C71" s="4" t="s">
        <v>6</v>
      </c>
    </row>
    <row r="72" spans="1:3" x14ac:dyDescent="0.25">
      <c r="A72" s="4" t="s">
        <v>616</v>
      </c>
      <c r="B72" s="7">
        <v>0</v>
      </c>
      <c r="C72" s="7">
        <v>0</v>
      </c>
    </row>
    <row r="73" spans="1:3" ht="30" x14ac:dyDescent="0.25">
      <c r="A73" s="4" t="s">
        <v>633</v>
      </c>
      <c r="B73" s="4" t="s">
        <v>6</v>
      </c>
      <c r="C73" s="4" t="s">
        <v>6</v>
      </c>
    </row>
    <row r="74" spans="1:3" x14ac:dyDescent="0.25">
      <c r="A74" s="3" t="s">
        <v>603</v>
      </c>
      <c r="B74" s="4" t="s">
        <v>6</v>
      </c>
      <c r="C74" s="4" t="s">
        <v>6</v>
      </c>
    </row>
    <row r="75" spans="1:3" x14ac:dyDescent="0.25">
      <c r="A75" s="4" t="s">
        <v>616</v>
      </c>
      <c r="B75" s="7">
        <v>0</v>
      </c>
      <c r="C75" s="7">
        <v>0</v>
      </c>
    </row>
    <row r="76" spans="1:3" ht="30" x14ac:dyDescent="0.25">
      <c r="A76" s="4" t="s">
        <v>634</v>
      </c>
      <c r="B76" s="4" t="s">
        <v>6</v>
      </c>
      <c r="C76" s="4" t="s">
        <v>6</v>
      </c>
    </row>
    <row r="77" spans="1:3" x14ac:dyDescent="0.25">
      <c r="A77" s="3" t="s">
        <v>603</v>
      </c>
      <c r="B77" s="4" t="s">
        <v>6</v>
      </c>
      <c r="C77" s="4" t="s">
        <v>6</v>
      </c>
    </row>
    <row r="78" spans="1:3" x14ac:dyDescent="0.25">
      <c r="A78" s="4" t="s">
        <v>616</v>
      </c>
      <c r="B78" s="7">
        <v>0</v>
      </c>
      <c r="C78" s="4" t="s">
        <v>6</v>
      </c>
    </row>
    <row r="79" spans="1:3" ht="30" x14ac:dyDescent="0.25">
      <c r="A79" s="4" t="s">
        <v>635</v>
      </c>
      <c r="B79" s="4" t="s">
        <v>6</v>
      </c>
      <c r="C79" s="4" t="s">
        <v>6</v>
      </c>
    </row>
    <row r="80" spans="1:3" x14ac:dyDescent="0.25">
      <c r="A80" s="3" t="s">
        <v>603</v>
      </c>
      <c r="B80" s="4" t="s">
        <v>6</v>
      </c>
      <c r="C80" s="4" t="s">
        <v>6</v>
      </c>
    </row>
    <row r="81" spans="1:3" x14ac:dyDescent="0.25">
      <c r="A81" s="4" t="s">
        <v>616</v>
      </c>
      <c r="B81" s="4" t="s">
        <v>6</v>
      </c>
      <c r="C81" s="7">
        <v>0</v>
      </c>
    </row>
    <row r="82" spans="1:3" ht="30" x14ac:dyDescent="0.25">
      <c r="A82" s="4" t="s">
        <v>636</v>
      </c>
      <c r="B82" s="4" t="s">
        <v>6</v>
      </c>
      <c r="C82" s="4" t="s">
        <v>6</v>
      </c>
    </row>
    <row r="83" spans="1:3" x14ac:dyDescent="0.25">
      <c r="A83" s="3" t="s">
        <v>603</v>
      </c>
      <c r="B83" s="4" t="s">
        <v>6</v>
      </c>
      <c r="C83" s="4" t="s">
        <v>6</v>
      </c>
    </row>
    <row r="84" spans="1:3" x14ac:dyDescent="0.25">
      <c r="A84" s="4" t="s">
        <v>616</v>
      </c>
      <c r="B84" s="6">
        <v>2.8</v>
      </c>
      <c r="C84" s="6">
        <v>9.3000000000000007</v>
      </c>
    </row>
    <row r="85" spans="1:3" ht="30" x14ac:dyDescent="0.25">
      <c r="A85" s="4" t="s">
        <v>637</v>
      </c>
      <c r="B85" s="4" t="s">
        <v>6</v>
      </c>
      <c r="C85" s="4" t="s">
        <v>6</v>
      </c>
    </row>
    <row r="86" spans="1:3" x14ac:dyDescent="0.25">
      <c r="A86" s="3" t="s">
        <v>603</v>
      </c>
      <c r="B86" s="4" t="s">
        <v>6</v>
      </c>
      <c r="C86" s="4" t="s">
        <v>6</v>
      </c>
    </row>
    <row r="87" spans="1:3" x14ac:dyDescent="0.25">
      <c r="A87" s="4" t="s">
        <v>616</v>
      </c>
      <c r="B87" s="6">
        <v>104.7</v>
      </c>
      <c r="C87" s="6">
        <v>82.8</v>
      </c>
    </row>
    <row r="88" spans="1:3" ht="30" x14ac:dyDescent="0.25">
      <c r="A88" s="4" t="s">
        <v>638</v>
      </c>
      <c r="B88" s="4" t="s">
        <v>6</v>
      </c>
      <c r="C88" s="4" t="s">
        <v>6</v>
      </c>
    </row>
    <row r="89" spans="1:3" x14ac:dyDescent="0.25">
      <c r="A89" s="3" t="s">
        <v>603</v>
      </c>
      <c r="B89" s="4" t="s">
        <v>6</v>
      </c>
      <c r="C89" s="4" t="s">
        <v>6</v>
      </c>
    </row>
    <row r="90" spans="1:3" x14ac:dyDescent="0.25">
      <c r="A90" s="4" t="s">
        <v>616</v>
      </c>
      <c r="B90" s="7">
        <v>0</v>
      </c>
      <c r="C90" s="7">
        <v>0</v>
      </c>
    </row>
    <row r="91" spans="1:3" ht="30" x14ac:dyDescent="0.25">
      <c r="A91" s="4" t="s">
        <v>639</v>
      </c>
      <c r="B91" s="4" t="s">
        <v>6</v>
      </c>
      <c r="C91" s="4" t="s">
        <v>6</v>
      </c>
    </row>
    <row r="92" spans="1:3" x14ac:dyDescent="0.25">
      <c r="A92" s="3" t="s">
        <v>603</v>
      </c>
      <c r="B92" s="4" t="s">
        <v>6</v>
      </c>
      <c r="C92" s="4" t="s">
        <v>6</v>
      </c>
    </row>
    <row r="93" spans="1:3" x14ac:dyDescent="0.25">
      <c r="A93" s="4" t="s">
        <v>616</v>
      </c>
      <c r="B93" s="7">
        <v>0</v>
      </c>
      <c r="C93" s="7">
        <v>0</v>
      </c>
    </row>
    <row r="94" spans="1:3" x14ac:dyDescent="0.25">
      <c r="A94" s="4" t="s">
        <v>640</v>
      </c>
      <c r="B94" s="4" t="s">
        <v>6</v>
      </c>
      <c r="C94" s="4" t="s">
        <v>6</v>
      </c>
    </row>
    <row r="95" spans="1:3" x14ac:dyDescent="0.25">
      <c r="A95" s="3" t="s">
        <v>603</v>
      </c>
      <c r="B95" s="4" t="s">
        <v>6</v>
      </c>
      <c r="C95" s="4" t="s">
        <v>6</v>
      </c>
    </row>
    <row r="96" spans="1:3" x14ac:dyDescent="0.25">
      <c r="A96" s="4" t="s">
        <v>605</v>
      </c>
      <c r="B96" s="7">
        <v>41</v>
      </c>
      <c r="C96" s="6">
        <v>75.099999999999994</v>
      </c>
    </row>
    <row r="97" spans="1:3" x14ac:dyDescent="0.25">
      <c r="A97" s="4" t="s">
        <v>606</v>
      </c>
      <c r="B97" s="7">
        <v>153</v>
      </c>
      <c r="C97" s="6">
        <v>156.19999999999999</v>
      </c>
    </row>
    <row r="98" spans="1:3" x14ac:dyDescent="0.25">
      <c r="A98" s="4" t="s">
        <v>607</v>
      </c>
      <c r="B98" s="6">
        <v>665.7</v>
      </c>
      <c r="C98" s="6">
        <v>746.2</v>
      </c>
    </row>
    <row r="99" spans="1:3" x14ac:dyDescent="0.25">
      <c r="A99" s="3" t="s">
        <v>608</v>
      </c>
      <c r="B99" s="4" t="s">
        <v>6</v>
      </c>
      <c r="C99" s="4" t="s">
        <v>6</v>
      </c>
    </row>
    <row r="100" spans="1:3" x14ac:dyDescent="0.25">
      <c r="A100" s="4" t="s">
        <v>609</v>
      </c>
      <c r="B100" s="6">
        <v>3.6</v>
      </c>
      <c r="C100" s="7">
        <v>21</v>
      </c>
    </row>
    <row r="101" spans="1:3" x14ac:dyDescent="0.25">
      <c r="A101" s="4" t="s">
        <v>610</v>
      </c>
      <c r="B101" s="6">
        <v>43.2</v>
      </c>
      <c r="C101" s="7">
        <v>34</v>
      </c>
    </row>
    <row r="102" spans="1:3" x14ac:dyDescent="0.25">
      <c r="A102" s="4" t="s">
        <v>611</v>
      </c>
      <c r="B102" s="6">
        <v>46.8</v>
      </c>
      <c r="C102" s="9">
        <v>55</v>
      </c>
    </row>
    <row r="103" spans="1:3" x14ac:dyDescent="0.25">
      <c r="A103" s="4" t="s">
        <v>612</v>
      </c>
      <c r="B103" s="4" t="s">
        <v>6</v>
      </c>
      <c r="C103" s="4" t="s">
        <v>203</v>
      </c>
    </row>
    <row r="104" spans="1:3" ht="30" x14ac:dyDescent="0.25">
      <c r="A104" s="4" t="s">
        <v>641</v>
      </c>
      <c r="B104" s="4" t="s">
        <v>6</v>
      </c>
      <c r="C104" s="4" t="s">
        <v>6</v>
      </c>
    </row>
    <row r="105" spans="1:3" x14ac:dyDescent="0.25">
      <c r="A105" s="3" t="s">
        <v>603</v>
      </c>
      <c r="B105" s="4" t="s">
        <v>6</v>
      </c>
      <c r="C105" s="4" t="s">
        <v>6</v>
      </c>
    </row>
    <row r="106" spans="1:3" x14ac:dyDescent="0.25">
      <c r="A106" s="4" t="s">
        <v>614</v>
      </c>
      <c r="B106" s="7">
        <v>0</v>
      </c>
      <c r="C106" s="5">
        <v>21.1</v>
      </c>
    </row>
    <row r="107" spans="1:3" ht="30" x14ac:dyDescent="0.25">
      <c r="A107" s="4" t="s">
        <v>642</v>
      </c>
      <c r="B107" s="4" t="s">
        <v>6</v>
      </c>
      <c r="C107" s="4" t="s">
        <v>6</v>
      </c>
    </row>
    <row r="108" spans="1:3" x14ac:dyDescent="0.25">
      <c r="A108" s="3" t="s">
        <v>603</v>
      </c>
      <c r="B108" s="4" t="s">
        <v>6</v>
      </c>
      <c r="C108" s="4" t="s">
        <v>6</v>
      </c>
    </row>
    <row r="109" spans="1:3" x14ac:dyDescent="0.25">
      <c r="A109" s="4" t="s">
        <v>616</v>
      </c>
      <c r="B109" s="6">
        <v>67.900000000000006</v>
      </c>
      <c r="C109" s="6">
        <v>22.4</v>
      </c>
    </row>
    <row r="110" spans="1:3" x14ac:dyDescent="0.25">
      <c r="A110" s="4" t="s">
        <v>617</v>
      </c>
      <c r="B110" s="7">
        <v>0</v>
      </c>
      <c r="C110" s="7">
        <v>0</v>
      </c>
    </row>
    <row r="111" spans="1:3" x14ac:dyDescent="0.25">
      <c r="A111" s="4" t="s">
        <v>618</v>
      </c>
      <c r="B111" s="6">
        <v>261.2</v>
      </c>
      <c r="C111" s="6">
        <v>275.10000000000002</v>
      </c>
    </row>
    <row r="112" spans="1:3" x14ac:dyDescent="0.25">
      <c r="A112" s="4" t="s">
        <v>604</v>
      </c>
      <c r="B112" s="6">
        <v>329.1</v>
      </c>
      <c r="C112" s="6">
        <v>297.5</v>
      </c>
    </row>
    <row r="113" spans="1:3" ht="30" x14ac:dyDescent="0.25">
      <c r="A113" s="4" t="s">
        <v>643</v>
      </c>
      <c r="B113" s="4" t="s">
        <v>6</v>
      </c>
      <c r="C113" s="4" t="s">
        <v>6</v>
      </c>
    </row>
    <row r="114" spans="1:3" x14ac:dyDescent="0.25">
      <c r="A114" s="3" t="s">
        <v>603</v>
      </c>
      <c r="B114" s="4" t="s">
        <v>6</v>
      </c>
      <c r="C114" s="4" t="s">
        <v>6</v>
      </c>
    </row>
    <row r="115" spans="1:3" x14ac:dyDescent="0.25">
      <c r="A115" s="4" t="s">
        <v>616</v>
      </c>
      <c r="B115" s="6">
        <v>142.6</v>
      </c>
      <c r="C115" s="6">
        <v>196.3</v>
      </c>
    </row>
    <row r="116" spans="1:3" ht="30" x14ac:dyDescent="0.25">
      <c r="A116" s="4" t="s">
        <v>644</v>
      </c>
      <c r="B116" s="4" t="s">
        <v>6</v>
      </c>
      <c r="C116" s="4" t="s">
        <v>6</v>
      </c>
    </row>
    <row r="117" spans="1:3" x14ac:dyDescent="0.25">
      <c r="A117" s="3" t="s">
        <v>603</v>
      </c>
      <c r="B117" s="4" t="s">
        <v>6</v>
      </c>
      <c r="C117" s="4" t="s">
        <v>6</v>
      </c>
    </row>
    <row r="118" spans="1:3" x14ac:dyDescent="0.25">
      <c r="A118" s="4" t="s">
        <v>616</v>
      </c>
      <c r="B118" s="7">
        <v>64</v>
      </c>
      <c r="C118" s="6">
        <v>22.4</v>
      </c>
    </row>
    <row r="119" spans="1:3" ht="30" x14ac:dyDescent="0.25">
      <c r="A119" s="4" t="s">
        <v>645</v>
      </c>
      <c r="B119" s="4" t="s">
        <v>6</v>
      </c>
      <c r="C119" s="4" t="s">
        <v>6</v>
      </c>
    </row>
    <row r="120" spans="1:3" x14ac:dyDescent="0.25">
      <c r="A120" s="3" t="s">
        <v>603</v>
      </c>
      <c r="B120" s="4" t="s">
        <v>6</v>
      </c>
      <c r="C120" s="4" t="s">
        <v>6</v>
      </c>
    </row>
    <row r="121" spans="1:3" x14ac:dyDescent="0.25">
      <c r="A121" s="4" t="s">
        <v>616</v>
      </c>
      <c r="B121" s="6">
        <v>91.1</v>
      </c>
      <c r="C121" s="6">
        <v>134.69999999999999</v>
      </c>
    </row>
    <row r="122" spans="1:3" ht="30" x14ac:dyDescent="0.25">
      <c r="A122" s="4" t="s">
        <v>646</v>
      </c>
      <c r="B122" s="4" t="s">
        <v>6</v>
      </c>
      <c r="C122" s="4" t="s">
        <v>6</v>
      </c>
    </row>
    <row r="123" spans="1:3" x14ac:dyDescent="0.25">
      <c r="A123" s="3" t="s">
        <v>603</v>
      </c>
      <c r="B123" s="4" t="s">
        <v>6</v>
      </c>
      <c r="C123" s="4" t="s">
        <v>6</v>
      </c>
    </row>
    <row r="124" spans="1:3" x14ac:dyDescent="0.25">
      <c r="A124" s="4" t="s">
        <v>616</v>
      </c>
      <c r="B124" s="6">
        <v>3.9</v>
      </c>
      <c r="C124" s="4" t="s">
        <v>6</v>
      </c>
    </row>
    <row r="125" spans="1:3" ht="30" x14ac:dyDescent="0.25">
      <c r="A125" s="4" t="s">
        <v>647</v>
      </c>
      <c r="B125" s="4" t="s">
        <v>6</v>
      </c>
      <c r="C125" s="4" t="s">
        <v>6</v>
      </c>
    </row>
    <row r="126" spans="1:3" x14ac:dyDescent="0.25">
      <c r="A126" s="3" t="s">
        <v>603</v>
      </c>
      <c r="B126" s="4" t="s">
        <v>6</v>
      </c>
      <c r="C126" s="4" t="s">
        <v>6</v>
      </c>
    </row>
    <row r="127" spans="1:3" x14ac:dyDescent="0.25">
      <c r="A127" s="4" t="s">
        <v>616</v>
      </c>
      <c r="B127" s="4" t="s">
        <v>6</v>
      </c>
      <c r="C127" s="6">
        <v>3.8</v>
      </c>
    </row>
    <row r="128" spans="1:3" ht="30" x14ac:dyDescent="0.25">
      <c r="A128" s="4" t="s">
        <v>648</v>
      </c>
      <c r="B128" s="4" t="s">
        <v>6</v>
      </c>
      <c r="C128" s="4" t="s">
        <v>6</v>
      </c>
    </row>
    <row r="129" spans="1:3" x14ac:dyDescent="0.25">
      <c r="A129" s="3" t="s">
        <v>603</v>
      </c>
      <c r="B129" s="4" t="s">
        <v>6</v>
      </c>
      <c r="C129" s="4" t="s">
        <v>6</v>
      </c>
    </row>
    <row r="130" spans="1:3" x14ac:dyDescent="0.25">
      <c r="A130" s="4" t="s">
        <v>616</v>
      </c>
      <c r="B130" s="7">
        <v>0</v>
      </c>
      <c r="C130" s="7">
        <v>0</v>
      </c>
    </row>
    <row r="131" spans="1:3" ht="30" x14ac:dyDescent="0.25">
      <c r="A131" s="4" t="s">
        <v>649</v>
      </c>
      <c r="B131" s="4" t="s">
        <v>6</v>
      </c>
      <c r="C131" s="4" t="s">
        <v>6</v>
      </c>
    </row>
    <row r="132" spans="1:3" x14ac:dyDescent="0.25">
      <c r="A132" s="3" t="s">
        <v>603</v>
      </c>
      <c r="B132" s="4" t="s">
        <v>6</v>
      </c>
      <c r="C132" s="4" t="s">
        <v>6</v>
      </c>
    </row>
    <row r="133" spans="1:3" x14ac:dyDescent="0.25">
      <c r="A133" s="4" t="s">
        <v>616</v>
      </c>
      <c r="B133" s="7">
        <v>0</v>
      </c>
      <c r="C133" s="7">
        <v>0</v>
      </c>
    </row>
    <row r="134" spans="1:3" ht="30" x14ac:dyDescent="0.25">
      <c r="A134" s="4" t="s">
        <v>650</v>
      </c>
      <c r="B134" s="4" t="s">
        <v>6</v>
      </c>
      <c r="C134" s="4" t="s">
        <v>6</v>
      </c>
    </row>
    <row r="135" spans="1:3" x14ac:dyDescent="0.25">
      <c r="A135" s="3" t="s">
        <v>603</v>
      </c>
      <c r="B135" s="4" t="s">
        <v>6</v>
      </c>
      <c r="C135" s="4" t="s">
        <v>6</v>
      </c>
    </row>
    <row r="136" spans="1:3" x14ac:dyDescent="0.25">
      <c r="A136" s="4" t="s">
        <v>616</v>
      </c>
      <c r="B136" s="6">
        <v>1.3</v>
      </c>
      <c r="C136" s="6">
        <v>1.3</v>
      </c>
    </row>
    <row r="137" spans="1:3" ht="30" x14ac:dyDescent="0.25">
      <c r="A137" s="4" t="s">
        <v>651</v>
      </c>
      <c r="B137" s="4" t="s">
        <v>6</v>
      </c>
      <c r="C137" s="4" t="s">
        <v>6</v>
      </c>
    </row>
    <row r="138" spans="1:3" x14ac:dyDescent="0.25">
      <c r="A138" s="3" t="s">
        <v>603</v>
      </c>
      <c r="B138" s="4" t="s">
        <v>6</v>
      </c>
      <c r="C138" s="4" t="s">
        <v>6</v>
      </c>
    </row>
    <row r="139" spans="1:3" x14ac:dyDescent="0.25">
      <c r="A139" s="4" t="s">
        <v>616</v>
      </c>
      <c r="B139" s="6">
        <v>50.2</v>
      </c>
      <c r="C139" s="6">
        <v>56.5</v>
      </c>
    </row>
    <row r="140" spans="1:3" x14ac:dyDescent="0.25">
      <c r="A140" s="4" t="s">
        <v>652</v>
      </c>
      <c r="B140" s="4" t="s">
        <v>6</v>
      </c>
      <c r="C140" s="4" t="s">
        <v>6</v>
      </c>
    </row>
    <row r="141" spans="1:3" x14ac:dyDescent="0.25">
      <c r="A141" s="3" t="s">
        <v>603</v>
      </c>
      <c r="B141" s="4" t="s">
        <v>6</v>
      </c>
      <c r="C141" s="4" t="s">
        <v>6</v>
      </c>
    </row>
    <row r="142" spans="1:3" x14ac:dyDescent="0.25">
      <c r="A142" s="4" t="s">
        <v>605</v>
      </c>
      <c r="B142" s="7">
        <v>0</v>
      </c>
      <c r="C142" s="7">
        <v>0</v>
      </c>
    </row>
    <row r="143" spans="1:3" x14ac:dyDescent="0.25">
      <c r="A143" s="4" t="s">
        <v>606</v>
      </c>
      <c r="B143" s="7">
        <v>0</v>
      </c>
      <c r="C143" s="7">
        <v>0</v>
      </c>
    </row>
    <row r="144" spans="1:3" x14ac:dyDescent="0.25">
      <c r="A144" s="4" t="s">
        <v>607</v>
      </c>
      <c r="B144" s="7">
        <v>0</v>
      </c>
      <c r="C144" s="7">
        <v>0</v>
      </c>
    </row>
    <row r="145" spans="1:3" x14ac:dyDescent="0.25">
      <c r="A145" s="3" t="s">
        <v>608</v>
      </c>
      <c r="B145" s="4" t="s">
        <v>6</v>
      </c>
      <c r="C145" s="4" t="s">
        <v>6</v>
      </c>
    </row>
    <row r="146" spans="1:3" x14ac:dyDescent="0.25">
      <c r="A146" s="4" t="s">
        <v>609</v>
      </c>
      <c r="B146" s="7">
        <v>0</v>
      </c>
      <c r="C146" s="7">
        <v>0</v>
      </c>
    </row>
    <row r="147" spans="1:3" x14ac:dyDescent="0.25">
      <c r="A147" s="4" t="s">
        <v>610</v>
      </c>
      <c r="B147" s="7">
        <v>0</v>
      </c>
      <c r="C147" s="7">
        <v>0</v>
      </c>
    </row>
    <row r="148" spans="1:3" x14ac:dyDescent="0.25">
      <c r="A148" s="4" t="s">
        <v>611</v>
      </c>
      <c r="B148" s="7">
        <v>0</v>
      </c>
      <c r="C148" s="9">
        <v>0</v>
      </c>
    </row>
    <row r="149" spans="1:3" x14ac:dyDescent="0.25">
      <c r="A149" s="4" t="s">
        <v>612</v>
      </c>
      <c r="B149" s="4" t="s">
        <v>6</v>
      </c>
      <c r="C149" s="4" t="s">
        <v>203</v>
      </c>
    </row>
    <row r="150" spans="1:3" ht="30" x14ac:dyDescent="0.25">
      <c r="A150" s="4" t="s">
        <v>653</v>
      </c>
      <c r="B150" s="4" t="s">
        <v>6</v>
      </c>
      <c r="C150" s="4" t="s">
        <v>6</v>
      </c>
    </row>
    <row r="151" spans="1:3" x14ac:dyDescent="0.25">
      <c r="A151" s="3" t="s">
        <v>603</v>
      </c>
      <c r="B151" s="4" t="s">
        <v>6</v>
      </c>
      <c r="C151" s="4" t="s">
        <v>6</v>
      </c>
    </row>
    <row r="152" spans="1:3" x14ac:dyDescent="0.25">
      <c r="A152" s="4" t="s">
        <v>614</v>
      </c>
      <c r="B152" s="7">
        <v>0</v>
      </c>
      <c r="C152" s="9">
        <v>0</v>
      </c>
    </row>
    <row r="153" spans="1:3" ht="30" x14ac:dyDescent="0.25">
      <c r="A153" s="4" t="s">
        <v>654</v>
      </c>
      <c r="B153" s="4" t="s">
        <v>6</v>
      </c>
      <c r="C153" s="4" t="s">
        <v>6</v>
      </c>
    </row>
    <row r="154" spans="1:3" x14ac:dyDescent="0.25">
      <c r="A154" s="3" t="s">
        <v>603</v>
      </c>
      <c r="B154" s="4" t="s">
        <v>6</v>
      </c>
      <c r="C154" s="4" t="s">
        <v>6</v>
      </c>
    </row>
    <row r="155" spans="1:3" x14ac:dyDescent="0.25">
      <c r="A155" s="4" t="s">
        <v>616</v>
      </c>
      <c r="B155" s="7">
        <v>0</v>
      </c>
      <c r="C155" s="7">
        <v>0</v>
      </c>
    </row>
    <row r="156" spans="1:3" x14ac:dyDescent="0.25">
      <c r="A156" s="4" t="s">
        <v>617</v>
      </c>
      <c r="B156" s="7">
        <v>0</v>
      </c>
      <c r="C156" s="7">
        <v>0</v>
      </c>
    </row>
    <row r="157" spans="1:3" x14ac:dyDescent="0.25">
      <c r="A157" s="4" t="s">
        <v>618</v>
      </c>
      <c r="B157" s="7">
        <v>0</v>
      </c>
      <c r="C157" s="7">
        <v>0</v>
      </c>
    </row>
    <row r="158" spans="1:3" x14ac:dyDescent="0.25">
      <c r="A158" s="4" t="s">
        <v>604</v>
      </c>
      <c r="B158" s="7">
        <v>0</v>
      </c>
      <c r="C158" s="7">
        <v>0</v>
      </c>
    </row>
    <row r="159" spans="1:3" ht="30" x14ac:dyDescent="0.25">
      <c r="A159" s="4" t="s">
        <v>655</v>
      </c>
      <c r="B159" s="4" t="s">
        <v>6</v>
      </c>
      <c r="C159" s="4" t="s">
        <v>6</v>
      </c>
    </row>
    <row r="160" spans="1:3" x14ac:dyDescent="0.25">
      <c r="A160" s="3" t="s">
        <v>603</v>
      </c>
      <c r="B160" s="4" t="s">
        <v>6</v>
      </c>
      <c r="C160" s="4" t="s">
        <v>6</v>
      </c>
    </row>
    <row r="161" spans="1:3" x14ac:dyDescent="0.25">
      <c r="A161" s="4" t="s">
        <v>616</v>
      </c>
      <c r="B161" s="7">
        <v>0</v>
      </c>
      <c r="C161" s="7">
        <v>0</v>
      </c>
    </row>
    <row r="162" spans="1:3" ht="30" x14ac:dyDescent="0.25">
      <c r="A162" s="4" t="s">
        <v>656</v>
      </c>
      <c r="B162" s="4" t="s">
        <v>6</v>
      </c>
      <c r="C162" s="4" t="s">
        <v>6</v>
      </c>
    </row>
    <row r="163" spans="1:3" x14ac:dyDescent="0.25">
      <c r="A163" s="3" t="s">
        <v>603</v>
      </c>
      <c r="B163" s="4" t="s">
        <v>6</v>
      </c>
      <c r="C163" s="4" t="s">
        <v>6</v>
      </c>
    </row>
    <row r="164" spans="1:3" x14ac:dyDescent="0.25">
      <c r="A164" s="4" t="s">
        <v>616</v>
      </c>
      <c r="B164" s="7">
        <v>0</v>
      </c>
      <c r="C164" s="7">
        <v>0</v>
      </c>
    </row>
    <row r="165" spans="1:3" ht="30" x14ac:dyDescent="0.25">
      <c r="A165" s="4" t="s">
        <v>657</v>
      </c>
      <c r="B165" s="4" t="s">
        <v>6</v>
      </c>
      <c r="C165" s="4" t="s">
        <v>6</v>
      </c>
    </row>
    <row r="166" spans="1:3" x14ac:dyDescent="0.25">
      <c r="A166" s="3" t="s">
        <v>603</v>
      </c>
      <c r="B166" s="4" t="s">
        <v>6</v>
      </c>
      <c r="C166" s="4" t="s">
        <v>6</v>
      </c>
    </row>
    <row r="167" spans="1:3" x14ac:dyDescent="0.25">
      <c r="A167" s="4" t="s">
        <v>616</v>
      </c>
      <c r="B167" s="7">
        <v>0</v>
      </c>
      <c r="C167" s="7">
        <v>0</v>
      </c>
    </row>
    <row r="168" spans="1:3" ht="30" x14ac:dyDescent="0.25">
      <c r="A168" s="4" t="s">
        <v>658</v>
      </c>
      <c r="B168" s="4" t="s">
        <v>6</v>
      </c>
      <c r="C168" s="4" t="s">
        <v>6</v>
      </c>
    </row>
    <row r="169" spans="1:3" x14ac:dyDescent="0.25">
      <c r="A169" s="3" t="s">
        <v>603</v>
      </c>
      <c r="B169" s="4" t="s">
        <v>6</v>
      </c>
      <c r="C169" s="4" t="s">
        <v>6</v>
      </c>
    </row>
    <row r="170" spans="1:3" x14ac:dyDescent="0.25">
      <c r="A170" s="4" t="s">
        <v>616</v>
      </c>
      <c r="B170" s="7">
        <v>0</v>
      </c>
      <c r="C170" s="4" t="s">
        <v>6</v>
      </c>
    </row>
    <row r="171" spans="1:3" ht="30" x14ac:dyDescent="0.25">
      <c r="A171" s="4" t="s">
        <v>659</v>
      </c>
      <c r="B171" s="4" t="s">
        <v>6</v>
      </c>
      <c r="C171" s="4" t="s">
        <v>6</v>
      </c>
    </row>
    <row r="172" spans="1:3" x14ac:dyDescent="0.25">
      <c r="A172" s="3" t="s">
        <v>603</v>
      </c>
      <c r="B172" s="4" t="s">
        <v>6</v>
      </c>
      <c r="C172" s="4" t="s">
        <v>6</v>
      </c>
    </row>
    <row r="173" spans="1:3" x14ac:dyDescent="0.25">
      <c r="A173" s="4" t="s">
        <v>616</v>
      </c>
      <c r="B173" s="4" t="s">
        <v>6</v>
      </c>
      <c r="C173" s="7">
        <v>0</v>
      </c>
    </row>
    <row r="174" spans="1:3" ht="30" x14ac:dyDescent="0.25">
      <c r="A174" s="4" t="s">
        <v>660</v>
      </c>
      <c r="B174" s="4" t="s">
        <v>6</v>
      </c>
      <c r="C174" s="4" t="s">
        <v>6</v>
      </c>
    </row>
    <row r="175" spans="1:3" x14ac:dyDescent="0.25">
      <c r="A175" s="3" t="s">
        <v>603</v>
      </c>
      <c r="B175" s="4" t="s">
        <v>6</v>
      </c>
      <c r="C175" s="4" t="s">
        <v>6</v>
      </c>
    </row>
    <row r="176" spans="1:3" x14ac:dyDescent="0.25">
      <c r="A176" s="4" t="s">
        <v>616</v>
      </c>
      <c r="B176" s="7">
        <v>0</v>
      </c>
      <c r="C176" s="7">
        <v>0</v>
      </c>
    </row>
    <row r="177" spans="1:3" ht="30" x14ac:dyDescent="0.25">
      <c r="A177" s="4" t="s">
        <v>661</v>
      </c>
      <c r="B177" s="4" t="s">
        <v>6</v>
      </c>
      <c r="C177" s="4" t="s">
        <v>6</v>
      </c>
    </row>
    <row r="178" spans="1:3" x14ac:dyDescent="0.25">
      <c r="A178" s="3" t="s">
        <v>603</v>
      </c>
      <c r="B178" s="4" t="s">
        <v>6</v>
      </c>
      <c r="C178" s="4" t="s">
        <v>6</v>
      </c>
    </row>
    <row r="179" spans="1:3" x14ac:dyDescent="0.25">
      <c r="A179" s="4" t="s">
        <v>616</v>
      </c>
      <c r="B179" s="7">
        <v>0</v>
      </c>
      <c r="C179" s="7">
        <v>0</v>
      </c>
    </row>
    <row r="180" spans="1:3" ht="30" x14ac:dyDescent="0.25">
      <c r="A180" s="4" t="s">
        <v>662</v>
      </c>
      <c r="B180" s="4" t="s">
        <v>6</v>
      </c>
      <c r="C180" s="4" t="s">
        <v>6</v>
      </c>
    </row>
    <row r="181" spans="1:3" x14ac:dyDescent="0.25">
      <c r="A181" s="3" t="s">
        <v>603</v>
      </c>
      <c r="B181" s="4" t="s">
        <v>6</v>
      </c>
      <c r="C181" s="4" t="s">
        <v>6</v>
      </c>
    </row>
    <row r="182" spans="1:3" x14ac:dyDescent="0.25">
      <c r="A182" s="4" t="s">
        <v>616</v>
      </c>
      <c r="B182" s="7">
        <v>0</v>
      </c>
      <c r="C182" s="7">
        <v>0</v>
      </c>
    </row>
    <row r="183" spans="1:3" ht="30" x14ac:dyDescent="0.25">
      <c r="A183" s="4" t="s">
        <v>663</v>
      </c>
      <c r="B183" s="4" t="s">
        <v>6</v>
      </c>
      <c r="C183" s="4" t="s">
        <v>6</v>
      </c>
    </row>
    <row r="184" spans="1:3" x14ac:dyDescent="0.25">
      <c r="A184" s="3" t="s">
        <v>603</v>
      </c>
      <c r="B184" s="4" t="s">
        <v>6</v>
      </c>
      <c r="C184" s="4" t="s">
        <v>6</v>
      </c>
    </row>
    <row r="185" spans="1:3" x14ac:dyDescent="0.25">
      <c r="A185" s="4" t="s">
        <v>616</v>
      </c>
      <c r="B185" s="9">
        <v>0</v>
      </c>
      <c r="C185" s="9">
        <v>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8"/>
  <sheetViews>
    <sheetView workbookViewId="0"/>
  </sheetViews>
  <sheetFormatPr defaultRowHeight="15" x14ac:dyDescent="0.25"/>
  <cols>
    <col min="1" max="1" width="48" customWidth="1"/>
    <col min="2" max="2" width="22" customWidth="1"/>
  </cols>
  <sheetData>
    <row r="1" spans="1:2" x14ac:dyDescent="0.25">
      <c r="A1" s="42" t="s">
        <v>664</v>
      </c>
      <c r="B1" s="2" t="s">
        <v>1</v>
      </c>
    </row>
    <row r="2" spans="1:2" x14ac:dyDescent="0.25">
      <c r="A2" s="43"/>
      <c r="B2" s="2" t="s">
        <v>665</v>
      </c>
    </row>
    <row r="3" spans="1:2" x14ac:dyDescent="0.25">
      <c r="A3" s="4" t="s">
        <v>666</v>
      </c>
      <c r="B3" s="4" t="s">
        <v>6</v>
      </c>
    </row>
    <row r="4" spans="1:2" x14ac:dyDescent="0.25">
      <c r="A4" s="3" t="s">
        <v>667</v>
      </c>
      <c r="B4" s="4" t="s">
        <v>6</v>
      </c>
    </row>
    <row r="5" spans="1:2" x14ac:dyDescent="0.25">
      <c r="A5" s="4" t="s">
        <v>668</v>
      </c>
      <c r="B5" s="9">
        <v>412</v>
      </c>
    </row>
    <row r="6" spans="1:2" x14ac:dyDescent="0.25">
      <c r="A6" s="4" t="s">
        <v>669</v>
      </c>
      <c r="B6" s="4" t="s">
        <v>6</v>
      </c>
    </row>
    <row r="7" spans="1:2" x14ac:dyDescent="0.25">
      <c r="A7" s="3" t="s">
        <v>667</v>
      </c>
      <c r="B7" s="4" t="s">
        <v>6</v>
      </c>
    </row>
    <row r="8" spans="1:2" x14ac:dyDescent="0.25">
      <c r="A8" s="4" t="s">
        <v>668</v>
      </c>
      <c r="B8" s="9">
        <v>577</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7"/>
  <sheetViews>
    <sheetView workbookViewId="0"/>
  </sheetViews>
  <sheetFormatPr defaultRowHeight="15" x14ac:dyDescent="0.25"/>
  <cols>
    <col min="1" max="1" width="74" customWidth="1"/>
    <col min="2" max="3" width="14" customWidth="1"/>
  </cols>
  <sheetData>
    <row r="1" spans="1:3" x14ac:dyDescent="0.25">
      <c r="A1" s="1" t="s">
        <v>670</v>
      </c>
      <c r="B1" s="2" t="s">
        <v>2</v>
      </c>
      <c r="C1" s="2" t="s">
        <v>72</v>
      </c>
    </row>
    <row r="2" spans="1:3" x14ac:dyDescent="0.25">
      <c r="A2" s="3" t="s">
        <v>255</v>
      </c>
      <c r="B2" s="4" t="s">
        <v>6</v>
      </c>
      <c r="C2" s="4" t="s">
        <v>6</v>
      </c>
    </row>
    <row r="3" spans="1:3" x14ac:dyDescent="0.25">
      <c r="A3" s="4" t="s">
        <v>671</v>
      </c>
      <c r="B3" s="5">
        <v>747.7</v>
      </c>
      <c r="C3" s="5">
        <v>1018.6</v>
      </c>
    </row>
    <row r="4" spans="1:3" x14ac:dyDescent="0.25">
      <c r="A4" s="4" t="s">
        <v>672</v>
      </c>
      <c r="B4" s="6">
        <v>280.3</v>
      </c>
      <c r="C4" s="6">
        <v>310.3</v>
      </c>
    </row>
    <row r="5" spans="1:3" x14ac:dyDescent="0.25">
      <c r="A5" s="4" t="s">
        <v>673</v>
      </c>
      <c r="B5" s="6">
        <v>364.6</v>
      </c>
      <c r="C5" s="6">
        <v>430.9</v>
      </c>
    </row>
    <row r="6" spans="1:3" x14ac:dyDescent="0.25">
      <c r="A6" s="4" t="s">
        <v>674</v>
      </c>
      <c r="B6" s="6">
        <v>413.8</v>
      </c>
      <c r="C6" s="6">
        <v>416.8</v>
      </c>
    </row>
    <row r="7" spans="1:3" x14ac:dyDescent="0.25">
      <c r="A7" s="4" t="s">
        <v>171</v>
      </c>
      <c r="B7" s="5">
        <v>1806.4</v>
      </c>
      <c r="C7" s="5">
        <v>2176.6</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21"/>
  <sheetViews>
    <sheetView workbookViewId="0"/>
  </sheetViews>
  <sheetFormatPr defaultRowHeight="15" x14ac:dyDescent="0.25"/>
  <cols>
    <col min="1" max="1" width="80" customWidth="1"/>
    <col min="2" max="2" width="16" customWidth="1"/>
    <col min="3" max="5" width="14" customWidth="1"/>
  </cols>
  <sheetData>
    <row r="1" spans="1:5" x14ac:dyDescent="0.25">
      <c r="A1" s="42" t="s">
        <v>675</v>
      </c>
      <c r="B1" s="49" t="s">
        <v>1</v>
      </c>
      <c r="C1" s="43"/>
      <c r="D1" s="43"/>
    </row>
    <row r="2" spans="1:5" x14ac:dyDescent="0.25">
      <c r="A2" s="43"/>
      <c r="B2" s="2" t="s">
        <v>2</v>
      </c>
      <c r="C2" s="2" t="s">
        <v>72</v>
      </c>
      <c r="D2" s="2" t="s">
        <v>73</v>
      </c>
      <c r="E2" s="2" t="s">
        <v>450</v>
      </c>
    </row>
    <row r="3" spans="1:5" x14ac:dyDescent="0.25">
      <c r="A3" s="4" t="s">
        <v>455</v>
      </c>
      <c r="B3" s="4" t="s">
        <v>6</v>
      </c>
      <c r="C3" s="4" t="s">
        <v>6</v>
      </c>
      <c r="D3" s="4" t="s">
        <v>6</v>
      </c>
      <c r="E3" s="4" t="s">
        <v>6</v>
      </c>
    </row>
    <row r="4" spans="1:5" x14ac:dyDescent="0.25">
      <c r="A4" s="3" t="s">
        <v>676</v>
      </c>
      <c r="B4" s="4" t="s">
        <v>6</v>
      </c>
      <c r="C4" s="4" t="s">
        <v>6</v>
      </c>
      <c r="D4" s="4" t="s">
        <v>6</v>
      </c>
      <c r="E4" s="4" t="s">
        <v>6</v>
      </c>
    </row>
    <row r="5" spans="1:5" x14ac:dyDescent="0.25">
      <c r="A5" s="4" t="s">
        <v>456</v>
      </c>
      <c r="B5" s="4" t="s">
        <v>6</v>
      </c>
      <c r="C5" s="4" t="s">
        <v>6</v>
      </c>
      <c r="D5" s="4" t="s">
        <v>6</v>
      </c>
      <c r="E5" s="12">
        <v>0.17499999999999999</v>
      </c>
    </row>
    <row r="6" spans="1:5" x14ac:dyDescent="0.25">
      <c r="A6" s="4" t="s">
        <v>453</v>
      </c>
      <c r="B6" s="4" t="s">
        <v>6</v>
      </c>
      <c r="C6" s="4" t="s">
        <v>6</v>
      </c>
      <c r="D6" s="4" t="s">
        <v>6</v>
      </c>
      <c r="E6" s="4" t="s">
        <v>6</v>
      </c>
    </row>
    <row r="7" spans="1:5" x14ac:dyDescent="0.25">
      <c r="A7" s="3" t="s">
        <v>676</v>
      </c>
      <c r="B7" s="4" t="s">
        <v>6</v>
      </c>
      <c r="C7" s="4" t="s">
        <v>6</v>
      </c>
      <c r="D7" s="4" t="s">
        <v>6</v>
      </c>
      <c r="E7" s="4" t="s">
        <v>6</v>
      </c>
    </row>
    <row r="8" spans="1:5" x14ac:dyDescent="0.25">
      <c r="A8" s="4" t="s">
        <v>454</v>
      </c>
      <c r="B8" s="4" t="s">
        <v>6</v>
      </c>
      <c r="C8" s="4" t="s">
        <v>6</v>
      </c>
      <c r="D8" s="4" t="s">
        <v>6</v>
      </c>
      <c r="E8" s="11">
        <v>0.5</v>
      </c>
    </row>
    <row r="9" spans="1:5" x14ac:dyDescent="0.25">
      <c r="A9" s="4" t="s">
        <v>677</v>
      </c>
      <c r="B9" s="4" t="s">
        <v>6</v>
      </c>
      <c r="C9" s="4" t="s">
        <v>6</v>
      </c>
      <c r="D9" s="4" t="s">
        <v>6</v>
      </c>
      <c r="E9" s="4" t="s">
        <v>6</v>
      </c>
    </row>
    <row r="10" spans="1:5" x14ac:dyDescent="0.25">
      <c r="A10" s="3" t="s">
        <v>676</v>
      </c>
      <c r="B10" s="4" t="s">
        <v>6</v>
      </c>
      <c r="C10" s="4" t="s">
        <v>6</v>
      </c>
      <c r="D10" s="4" t="s">
        <v>6</v>
      </c>
      <c r="E10" s="4" t="s">
        <v>6</v>
      </c>
    </row>
    <row r="11" spans="1:5" x14ac:dyDescent="0.25">
      <c r="A11" s="4" t="s">
        <v>454</v>
      </c>
      <c r="B11" s="4" t="s">
        <v>6</v>
      </c>
      <c r="C11" s="4" t="s">
        <v>6</v>
      </c>
      <c r="D11" s="4" t="s">
        <v>6</v>
      </c>
      <c r="E11" s="12">
        <v>0.32500000000000001</v>
      </c>
    </row>
    <row r="12" spans="1:5" x14ac:dyDescent="0.25">
      <c r="A12" s="4" t="s">
        <v>678</v>
      </c>
      <c r="B12" s="5">
        <v>85.6</v>
      </c>
      <c r="C12" s="5">
        <v>76.5</v>
      </c>
      <c r="D12" s="5">
        <v>92.1</v>
      </c>
      <c r="E12" s="4" t="s">
        <v>6</v>
      </c>
    </row>
    <row r="13" spans="1:5" x14ac:dyDescent="0.25">
      <c r="A13" s="4" t="s">
        <v>679</v>
      </c>
      <c r="B13" s="6">
        <v>85.7</v>
      </c>
      <c r="C13" s="6">
        <v>80.900000000000006</v>
      </c>
      <c r="D13" s="6">
        <v>160.80000000000001</v>
      </c>
      <c r="E13" s="4" t="s">
        <v>6</v>
      </c>
    </row>
    <row r="14" spans="1:5" x14ac:dyDescent="0.25">
      <c r="A14" s="4" t="s">
        <v>680</v>
      </c>
      <c r="B14" s="5">
        <v>19.100000000000001</v>
      </c>
      <c r="C14" s="5">
        <v>14.8</v>
      </c>
      <c r="D14" s="4" t="s">
        <v>6</v>
      </c>
      <c r="E14" s="4" t="s">
        <v>6</v>
      </c>
    </row>
    <row r="15" spans="1:5" x14ac:dyDescent="0.25">
      <c r="A15" s="4" t="s">
        <v>452</v>
      </c>
      <c r="B15" s="4" t="s">
        <v>6</v>
      </c>
      <c r="C15" s="4" t="s">
        <v>6</v>
      </c>
      <c r="D15" s="9">
        <v>1175</v>
      </c>
      <c r="E15" s="4" t="s">
        <v>6</v>
      </c>
    </row>
    <row r="16" spans="1:5" x14ac:dyDescent="0.25">
      <c r="A16" s="4" t="s">
        <v>681</v>
      </c>
      <c r="B16" s="4" t="s">
        <v>6</v>
      </c>
      <c r="C16" s="4" t="s">
        <v>6</v>
      </c>
      <c r="D16" s="4" t="s">
        <v>6</v>
      </c>
      <c r="E16" s="4" t="s">
        <v>6</v>
      </c>
    </row>
    <row r="17" spans="1:5" x14ac:dyDescent="0.25">
      <c r="A17" s="3" t="s">
        <v>676</v>
      </c>
      <c r="B17" s="4" t="s">
        <v>6</v>
      </c>
      <c r="C17" s="4" t="s">
        <v>6</v>
      </c>
      <c r="D17" s="4" t="s">
        <v>6</v>
      </c>
      <c r="E17" s="4" t="s">
        <v>6</v>
      </c>
    </row>
    <row r="18" spans="1:5" x14ac:dyDescent="0.25">
      <c r="A18" s="4" t="s">
        <v>454</v>
      </c>
      <c r="B18" s="11">
        <v>0.5</v>
      </c>
      <c r="C18" s="4" t="s">
        <v>6</v>
      </c>
      <c r="D18" s="4" t="s">
        <v>6</v>
      </c>
      <c r="E18" s="4" t="s">
        <v>6</v>
      </c>
    </row>
    <row r="19" spans="1:5" x14ac:dyDescent="0.25">
      <c r="A19" s="4" t="s">
        <v>682</v>
      </c>
      <c r="B19" s="4" t="s">
        <v>6</v>
      </c>
      <c r="C19" s="4" t="s">
        <v>6</v>
      </c>
      <c r="D19" s="4" t="s">
        <v>6</v>
      </c>
      <c r="E19" s="4" t="s">
        <v>6</v>
      </c>
    </row>
    <row r="20" spans="1:5" x14ac:dyDescent="0.25">
      <c r="A20" s="3" t="s">
        <v>676</v>
      </c>
      <c r="B20" s="4" t="s">
        <v>6</v>
      </c>
      <c r="C20" s="4" t="s">
        <v>6</v>
      </c>
      <c r="D20" s="4" t="s">
        <v>6</v>
      </c>
      <c r="E20" s="4" t="s">
        <v>6</v>
      </c>
    </row>
    <row r="21" spans="1:5" x14ac:dyDescent="0.25">
      <c r="A21" s="4" t="s">
        <v>454</v>
      </c>
      <c r="B21" s="11">
        <v>0.5</v>
      </c>
      <c r="C21" s="4" t="s">
        <v>6</v>
      </c>
      <c r="D21" s="4" t="s">
        <v>6</v>
      </c>
      <c r="E21" s="4" t="s">
        <v>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5"/>
  <sheetViews>
    <sheetView workbookViewId="0"/>
  </sheetViews>
  <sheetFormatPr defaultRowHeight="15" x14ac:dyDescent="0.25"/>
  <cols>
    <col min="1" max="1" width="80" customWidth="1"/>
    <col min="2" max="3" width="14" customWidth="1"/>
  </cols>
  <sheetData>
    <row r="1" spans="1:3" ht="30" x14ac:dyDescent="0.25">
      <c r="A1" s="1" t="s">
        <v>683</v>
      </c>
      <c r="B1" s="2" t="s">
        <v>2</v>
      </c>
      <c r="C1" s="2" t="s">
        <v>72</v>
      </c>
    </row>
    <row r="2" spans="1:3" x14ac:dyDescent="0.25">
      <c r="A2" s="3" t="s">
        <v>258</v>
      </c>
      <c r="B2" s="4" t="s">
        <v>6</v>
      </c>
      <c r="C2" s="4" t="s">
        <v>6</v>
      </c>
    </row>
    <row r="3" spans="1:3" x14ac:dyDescent="0.25">
      <c r="A3" s="4" t="s">
        <v>684</v>
      </c>
      <c r="B3" s="5">
        <v>415.7</v>
      </c>
      <c r="C3" s="5">
        <v>283.10000000000002</v>
      </c>
    </row>
    <row r="4" spans="1:3" x14ac:dyDescent="0.25">
      <c r="A4" s="4" t="s">
        <v>685</v>
      </c>
      <c r="B4" s="6">
        <v>24.2</v>
      </c>
      <c r="C4" s="6">
        <v>28.1</v>
      </c>
    </row>
    <row r="5" spans="1:3" x14ac:dyDescent="0.25">
      <c r="A5" s="4" t="s">
        <v>171</v>
      </c>
      <c r="B5" s="5">
        <v>439.9</v>
      </c>
      <c r="C5" s="5">
        <v>311.2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4"/>
  <sheetViews>
    <sheetView workbookViewId="0"/>
  </sheetViews>
  <sheetFormatPr defaultRowHeight="15" x14ac:dyDescent="0.25"/>
  <cols>
    <col min="1" max="1" width="80" customWidth="1"/>
    <col min="2" max="3" width="14" customWidth="1"/>
  </cols>
  <sheetData>
    <row r="1" spans="1:3" ht="30" x14ac:dyDescent="0.25">
      <c r="A1" s="1" t="s">
        <v>686</v>
      </c>
      <c r="B1" s="2" t="s">
        <v>2</v>
      </c>
      <c r="C1" s="2" t="s">
        <v>72</v>
      </c>
    </row>
    <row r="2" spans="1:3" x14ac:dyDescent="0.25">
      <c r="A2" s="3" t="s">
        <v>687</v>
      </c>
      <c r="B2" s="4" t="s">
        <v>6</v>
      </c>
      <c r="C2" s="4" t="s">
        <v>6</v>
      </c>
    </row>
    <row r="3" spans="1:3" x14ac:dyDescent="0.25">
      <c r="A3" s="4" t="s">
        <v>466</v>
      </c>
      <c r="B3" s="5">
        <v>15.6</v>
      </c>
      <c r="C3" s="5">
        <v>69.400000000000006</v>
      </c>
    </row>
    <row r="4" spans="1:3" x14ac:dyDescent="0.25">
      <c r="A4" s="4" t="s">
        <v>688</v>
      </c>
      <c r="B4" s="5">
        <v>359.9</v>
      </c>
      <c r="C4" s="5">
        <v>483.7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26"/>
  <sheetViews>
    <sheetView workbookViewId="0"/>
  </sheetViews>
  <sheetFormatPr defaultRowHeight="15" x14ac:dyDescent="0.25"/>
  <cols>
    <col min="1" max="1" width="80" customWidth="1"/>
    <col min="2" max="3" width="14" customWidth="1"/>
  </cols>
  <sheetData>
    <row r="1" spans="1:3" ht="30" x14ac:dyDescent="0.25">
      <c r="A1" s="1" t="s">
        <v>689</v>
      </c>
      <c r="B1" s="2" t="s">
        <v>2</v>
      </c>
      <c r="C1" s="2" t="s">
        <v>72</v>
      </c>
    </row>
    <row r="2" spans="1:3" x14ac:dyDescent="0.25">
      <c r="A2" s="3" t="s">
        <v>485</v>
      </c>
      <c r="B2" s="4" t="s">
        <v>6</v>
      </c>
      <c r="C2" s="4" t="s">
        <v>6</v>
      </c>
    </row>
    <row r="3" spans="1:3" x14ac:dyDescent="0.25">
      <c r="A3" s="4" t="s">
        <v>690</v>
      </c>
      <c r="B3" s="5">
        <v>17310.2</v>
      </c>
      <c r="C3" s="5">
        <v>15609.8</v>
      </c>
    </row>
    <row r="4" spans="1:3" x14ac:dyDescent="0.25">
      <c r="A4" s="4" t="s">
        <v>691</v>
      </c>
      <c r="B4" s="6">
        <v>-9923.1</v>
      </c>
      <c r="C4" s="6">
        <v>-9049.2999999999993</v>
      </c>
    </row>
    <row r="5" spans="1:3" x14ac:dyDescent="0.25">
      <c r="A5" s="4" t="s">
        <v>692</v>
      </c>
      <c r="B5" s="6">
        <v>7387.1</v>
      </c>
      <c r="C5" s="6">
        <v>6560.5</v>
      </c>
    </row>
    <row r="6" spans="1:3" x14ac:dyDescent="0.25">
      <c r="A6" s="4" t="s">
        <v>693</v>
      </c>
      <c r="B6" s="4" t="s">
        <v>6</v>
      </c>
      <c r="C6" s="4" t="s">
        <v>6</v>
      </c>
    </row>
    <row r="7" spans="1:3" x14ac:dyDescent="0.25">
      <c r="A7" s="3" t="s">
        <v>485</v>
      </c>
      <c r="B7" s="4" t="s">
        <v>6</v>
      </c>
      <c r="C7" s="4" t="s">
        <v>6</v>
      </c>
    </row>
    <row r="8" spans="1:3" x14ac:dyDescent="0.25">
      <c r="A8" s="4" t="s">
        <v>690</v>
      </c>
      <c r="B8" s="6">
        <v>46.1</v>
      </c>
      <c r="C8" s="6">
        <v>46.1</v>
      </c>
    </row>
    <row r="9" spans="1:3" x14ac:dyDescent="0.25">
      <c r="A9" s="4" t="s">
        <v>694</v>
      </c>
      <c r="B9" s="4" t="s">
        <v>6</v>
      </c>
      <c r="C9" s="4" t="s">
        <v>6</v>
      </c>
    </row>
    <row r="10" spans="1:3" x14ac:dyDescent="0.25">
      <c r="A10" s="3" t="s">
        <v>485</v>
      </c>
      <c r="B10" s="4" t="s">
        <v>6</v>
      </c>
      <c r="C10" s="4" t="s">
        <v>6</v>
      </c>
    </row>
    <row r="11" spans="1:3" x14ac:dyDescent="0.25">
      <c r="A11" s="4" t="s">
        <v>690</v>
      </c>
      <c r="B11" s="6">
        <v>666.5</v>
      </c>
      <c r="C11" s="6">
        <v>555.4</v>
      </c>
    </row>
    <row r="12" spans="1:3" x14ac:dyDescent="0.25">
      <c r="A12" s="4" t="s">
        <v>695</v>
      </c>
      <c r="B12" s="4" t="s">
        <v>6</v>
      </c>
      <c r="C12" s="4" t="s">
        <v>6</v>
      </c>
    </row>
    <row r="13" spans="1:3" x14ac:dyDescent="0.25">
      <c r="A13" s="3" t="s">
        <v>485</v>
      </c>
      <c r="B13" s="4" t="s">
        <v>6</v>
      </c>
      <c r="C13" s="4" t="s">
        <v>6</v>
      </c>
    </row>
    <row r="14" spans="1:3" x14ac:dyDescent="0.25">
      <c r="A14" s="4" t="s">
        <v>690</v>
      </c>
      <c r="B14" s="6">
        <v>10133.700000000001</v>
      </c>
      <c r="C14" s="6">
        <v>9066.7999999999993</v>
      </c>
    </row>
    <row r="15" spans="1:3" x14ac:dyDescent="0.25">
      <c r="A15" s="4" t="s">
        <v>696</v>
      </c>
      <c r="B15" s="4" t="s">
        <v>6</v>
      </c>
      <c r="C15" s="4" t="s">
        <v>6</v>
      </c>
    </row>
    <row r="16" spans="1:3" x14ac:dyDescent="0.25">
      <c r="A16" s="3" t="s">
        <v>485</v>
      </c>
      <c r="B16" s="4" t="s">
        <v>6</v>
      </c>
      <c r="C16" s="4" t="s">
        <v>6</v>
      </c>
    </row>
    <row r="17" spans="1:3" x14ac:dyDescent="0.25">
      <c r="A17" s="4" t="s">
        <v>690</v>
      </c>
      <c r="B17" s="6">
        <v>3332.5</v>
      </c>
      <c r="C17" s="6">
        <v>3018.2</v>
      </c>
    </row>
    <row r="18" spans="1:3" x14ac:dyDescent="0.25">
      <c r="A18" s="4" t="s">
        <v>697</v>
      </c>
      <c r="B18" s="4" t="s">
        <v>6</v>
      </c>
      <c r="C18" s="4" t="s">
        <v>6</v>
      </c>
    </row>
    <row r="19" spans="1:3" x14ac:dyDescent="0.25">
      <c r="A19" s="3" t="s">
        <v>485</v>
      </c>
      <c r="B19" s="4" t="s">
        <v>6</v>
      </c>
      <c r="C19" s="4" t="s">
        <v>6</v>
      </c>
    </row>
    <row r="20" spans="1:3" x14ac:dyDescent="0.25">
      <c r="A20" s="4" t="s">
        <v>690</v>
      </c>
      <c r="B20" s="6">
        <v>859.4</v>
      </c>
      <c r="C20" s="6">
        <v>838.5</v>
      </c>
    </row>
    <row r="21" spans="1:3" x14ac:dyDescent="0.25">
      <c r="A21" s="4" t="s">
        <v>698</v>
      </c>
      <c r="B21" s="4" t="s">
        <v>6</v>
      </c>
      <c r="C21" s="4" t="s">
        <v>6</v>
      </c>
    </row>
    <row r="22" spans="1:3" x14ac:dyDescent="0.25">
      <c r="A22" s="3" t="s">
        <v>485</v>
      </c>
      <c r="B22" s="4" t="s">
        <v>6</v>
      </c>
      <c r="C22" s="4" t="s">
        <v>6</v>
      </c>
    </row>
    <row r="23" spans="1:3" x14ac:dyDescent="0.25">
      <c r="A23" s="4" t="s">
        <v>690</v>
      </c>
      <c r="B23" s="6">
        <v>1664.5</v>
      </c>
      <c r="C23" s="6">
        <v>1526.1</v>
      </c>
    </row>
    <row r="24" spans="1:3" x14ac:dyDescent="0.25">
      <c r="A24" s="4" t="s">
        <v>699</v>
      </c>
      <c r="B24" s="4" t="s">
        <v>6</v>
      </c>
      <c r="C24" s="4" t="s">
        <v>6</v>
      </c>
    </row>
    <row r="25" spans="1:3" x14ac:dyDescent="0.25">
      <c r="A25" s="3" t="s">
        <v>485</v>
      </c>
      <c r="B25" s="4" t="s">
        <v>6</v>
      </c>
      <c r="C25" s="4" t="s">
        <v>6</v>
      </c>
    </row>
    <row r="26" spans="1:3" x14ac:dyDescent="0.25">
      <c r="A26" s="4" t="s">
        <v>690</v>
      </c>
      <c r="B26" s="5">
        <v>607.5</v>
      </c>
      <c r="C26" s="5">
        <v>558.70000000000005</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9"/>
  <sheetViews>
    <sheetView workbookViewId="0"/>
  </sheetViews>
  <sheetFormatPr defaultRowHeight="15" x14ac:dyDescent="0.25"/>
  <cols>
    <col min="1" max="1" width="80" customWidth="1"/>
    <col min="2" max="3" width="14" customWidth="1"/>
  </cols>
  <sheetData>
    <row r="1" spans="1:3" ht="30" x14ac:dyDescent="0.25">
      <c r="A1" s="1" t="s">
        <v>700</v>
      </c>
      <c r="B1" s="2" t="s">
        <v>2</v>
      </c>
      <c r="C1" s="2" t="s">
        <v>72</v>
      </c>
    </row>
    <row r="2" spans="1:3" x14ac:dyDescent="0.25">
      <c r="A2" s="3" t="s">
        <v>380</v>
      </c>
      <c r="B2" s="4" t="s">
        <v>6</v>
      </c>
      <c r="C2" s="4" t="s">
        <v>6</v>
      </c>
    </row>
    <row r="3" spans="1:3" x14ac:dyDescent="0.25">
      <c r="A3" s="4" t="s">
        <v>701</v>
      </c>
      <c r="B3" s="5">
        <v>86.7</v>
      </c>
      <c r="C3" s="5">
        <v>84.6</v>
      </c>
    </row>
    <row r="4" spans="1:3" x14ac:dyDescent="0.25">
      <c r="A4" s="4" t="s">
        <v>702</v>
      </c>
      <c r="B4" s="6">
        <v>651.20000000000005</v>
      </c>
      <c r="C4" s="6">
        <v>608.29999999999995</v>
      </c>
    </row>
    <row r="5" spans="1:3" x14ac:dyDescent="0.25">
      <c r="A5" s="4" t="s">
        <v>703</v>
      </c>
      <c r="B5" s="6">
        <v>771.7</v>
      </c>
      <c r="C5" s="6">
        <v>878.1</v>
      </c>
    </row>
    <row r="6" spans="1:3" x14ac:dyDescent="0.25">
      <c r="A6" s="4" t="s">
        <v>704</v>
      </c>
      <c r="B6" s="6">
        <v>233.5</v>
      </c>
      <c r="C6" s="6">
        <v>232.3</v>
      </c>
    </row>
    <row r="7" spans="1:3" x14ac:dyDescent="0.25">
      <c r="A7" s="4" t="s">
        <v>705</v>
      </c>
      <c r="B7" s="6">
        <v>189.3</v>
      </c>
      <c r="C7" s="6">
        <v>139.19999999999999</v>
      </c>
    </row>
    <row r="8" spans="1:3" x14ac:dyDescent="0.25">
      <c r="A8" s="4" t="s">
        <v>706</v>
      </c>
      <c r="B8" s="6">
        <v>212.7</v>
      </c>
      <c r="C8" s="6">
        <v>194.6</v>
      </c>
    </row>
    <row r="9" spans="1:3" x14ac:dyDescent="0.25">
      <c r="A9" s="4" t="s">
        <v>707</v>
      </c>
      <c r="B9" s="5">
        <v>2145.1</v>
      </c>
      <c r="C9" s="5">
        <v>2137.1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42" t="s">
        <v>708</v>
      </c>
      <c r="B1" s="49" t="s">
        <v>1</v>
      </c>
      <c r="C1" s="43"/>
      <c r="D1" s="43"/>
    </row>
    <row r="2" spans="1:4" x14ac:dyDescent="0.25">
      <c r="A2" s="43"/>
      <c r="B2" s="2" t="s">
        <v>2</v>
      </c>
      <c r="C2" s="2" t="s">
        <v>72</v>
      </c>
      <c r="D2" s="2" t="s">
        <v>73</v>
      </c>
    </row>
    <row r="3" spans="1:4" x14ac:dyDescent="0.25">
      <c r="A3" s="3" t="s">
        <v>709</v>
      </c>
      <c r="B3" s="4" t="s">
        <v>6</v>
      </c>
      <c r="C3" s="4" t="s">
        <v>6</v>
      </c>
      <c r="D3" s="4" t="s">
        <v>6</v>
      </c>
    </row>
    <row r="4" spans="1:4" x14ac:dyDescent="0.25">
      <c r="A4" s="4" t="s">
        <v>710</v>
      </c>
      <c r="B4" s="5">
        <v>8733.4</v>
      </c>
      <c r="C4" s="5">
        <v>8157.7</v>
      </c>
      <c r="D4" s="5">
        <v>6989.3</v>
      </c>
    </row>
    <row r="5" spans="1:4" x14ac:dyDescent="0.25">
      <c r="A5" s="4" t="s">
        <v>513</v>
      </c>
      <c r="B5" s="7">
        <v>2871</v>
      </c>
      <c r="C5" s="6">
        <v>2674.1</v>
      </c>
      <c r="D5" s="6">
        <v>2561.5</v>
      </c>
    </row>
    <row r="6" spans="1:4" x14ac:dyDescent="0.25">
      <c r="A6" s="4" t="s">
        <v>711</v>
      </c>
      <c r="B6" s="6">
        <v>3115.9</v>
      </c>
      <c r="C6" s="7">
        <v>2730</v>
      </c>
      <c r="D6" s="6">
        <v>2380.1</v>
      </c>
    </row>
    <row r="7" spans="1:4" x14ac:dyDescent="0.25">
      <c r="A7" s="4" t="s">
        <v>77</v>
      </c>
      <c r="B7" s="5">
        <v>14720.3</v>
      </c>
      <c r="C7" s="5">
        <v>13561.8</v>
      </c>
      <c r="D7" s="5">
        <v>11930.9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42" t="s">
        <v>712</v>
      </c>
      <c r="B1" s="49" t="s">
        <v>1</v>
      </c>
      <c r="C1" s="43"/>
      <c r="D1" s="43"/>
    </row>
    <row r="2" spans="1:4" x14ac:dyDescent="0.25">
      <c r="A2" s="43"/>
      <c r="B2" s="2" t="s">
        <v>2</v>
      </c>
      <c r="C2" s="2" t="s">
        <v>72</v>
      </c>
      <c r="D2" s="2" t="s">
        <v>73</v>
      </c>
    </row>
    <row r="3" spans="1:4" x14ac:dyDescent="0.25">
      <c r="A3" s="3" t="s">
        <v>713</v>
      </c>
      <c r="B3" s="4" t="s">
        <v>6</v>
      </c>
      <c r="C3" s="4" t="s">
        <v>6</v>
      </c>
      <c r="D3" s="4" t="s">
        <v>6</v>
      </c>
    </row>
    <row r="4" spans="1:4" x14ac:dyDescent="0.25">
      <c r="A4" s="4" t="s">
        <v>509</v>
      </c>
      <c r="B4" s="5">
        <v>21.5</v>
      </c>
      <c r="C4" s="5">
        <v>192.7</v>
      </c>
      <c r="D4" s="5">
        <v>223.4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4"/>
  <sheetViews>
    <sheetView workbookViewId="0"/>
  </sheetViews>
  <sheetFormatPr defaultRowHeight="15" x14ac:dyDescent="0.25"/>
  <cols>
    <col min="1" max="1" width="80" customWidth="1"/>
    <col min="2" max="3" width="14" customWidth="1"/>
  </cols>
  <sheetData>
    <row r="1" spans="1:3" ht="30" x14ac:dyDescent="0.25">
      <c r="A1" s="1" t="s">
        <v>714</v>
      </c>
      <c r="B1" s="2" t="s">
        <v>2</v>
      </c>
      <c r="C1" s="2" t="s">
        <v>72</v>
      </c>
    </row>
    <row r="2" spans="1:3" x14ac:dyDescent="0.25">
      <c r="A2" s="4" t="s">
        <v>715</v>
      </c>
      <c r="B2" s="4" t="s">
        <v>6</v>
      </c>
      <c r="C2" s="4" t="s">
        <v>6</v>
      </c>
    </row>
    <row r="3" spans="1:3" x14ac:dyDescent="0.25">
      <c r="A3" s="3" t="s">
        <v>716</v>
      </c>
      <c r="B3" s="4" t="s">
        <v>6</v>
      </c>
      <c r="C3" s="4" t="s">
        <v>6</v>
      </c>
    </row>
    <row r="4" spans="1:3" x14ac:dyDescent="0.25">
      <c r="A4" s="4" t="s">
        <v>717</v>
      </c>
      <c r="B4" s="5">
        <v>79.400000000000006</v>
      </c>
      <c r="C4" s="5">
        <v>97.5</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30"/>
  <sheetViews>
    <sheetView workbookViewId="0"/>
  </sheetViews>
  <sheetFormatPr defaultRowHeight="15" x14ac:dyDescent="0.25"/>
  <cols>
    <col min="1" max="1" width="80" customWidth="1"/>
    <col min="2" max="3" width="14" customWidth="1"/>
  </cols>
  <sheetData>
    <row r="1" spans="1:3" ht="30" x14ac:dyDescent="0.25">
      <c r="A1" s="1" t="s">
        <v>718</v>
      </c>
      <c r="B1" s="2" t="s">
        <v>2</v>
      </c>
      <c r="C1" s="2" t="s">
        <v>72</v>
      </c>
    </row>
    <row r="2" spans="1:3" x14ac:dyDescent="0.25">
      <c r="A2" s="3" t="s">
        <v>713</v>
      </c>
      <c r="B2" s="4" t="s">
        <v>6</v>
      </c>
      <c r="C2" s="4" t="s">
        <v>6</v>
      </c>
    </row>
    <row r="3" spans="1:3" x14ac:dyDescent="0.25">
      <c r="A3" s="4" t="s">
        <v>719</v>
      </c>
      <c r="B3" s="5">
        <v>1149.3</v>
      </c>
      <c r="C3" s="5">
        <v>1182.0999999999999</v>
      </c>
    </row>
    <row r="4" spans="1:3" x14ac:dyDescent="0.25">
      <c r="A4" s="4" t="s">
        <v>720</v>
      </c>
      <c r="B4" s="6">
        <v>-1108.2</v>
      </c>
      <c r="C4" s="6">
        <v>-1123.7</v>
      </c>
    </row>
    <row r="5" spans="1:3" x14ac:dyDescent="0.25">
      <c r="A5" s="4" t="s">
        <v>721</v>
      </c>
      <c r="B5" s="6">
        <v>41.1</v>
      </c>
      <c r="C5" s="6">
        <v>58.4</v>
      </c>
    </row>
    <row r="6" spans="1:3" x14ac:dyDescent="0.25">
      <c r="A6" s="4" t="s">
        <v>722</v>
      </c>
      <c r="B6" s="4" t="s">
        <v>6</v>
      </c>
      <c r="C6" s="4" t="s">
        <v>6</v>
      </c>
    </row>
    <row r="7" spans="1:3" x14ac:dyDescent="0.25">
      <c r="A7" s="3" t="s">
        <v>713</v>
      </c>
      <c r="B7" s="4" t="s">
        <v>6</v>
      </c>
      <c r="C7" s="4" t="s">
        <v>6</v>
      </c>
    </row>
    <row r="8" spans="1:3" x14ac:dyDescent="0.25">
      <c r="A8" s="4" t="s">
        <v>719</v>
      </c>
      <c r="B8" s="6">
        <v>957.6</v>
      </c>
      <c r="C8" s="7">
        <v>990</v>
      </c>
    </row>
    <row r="9" spans="1:3" x14ac:dyDescent="0.25">
      <c r="A9" s="4" t="s">
        <v>720</v>
      </c>
      <c r="B9" s="6">
        <v>-957.6</v>
      </c>
      <c r="C9" s="7">
        <v>-990</v>
      </c>
    </row>
    <row r="10" spans="1:3" x14ac:dyDescent="0.25">
      <c r="A10" s="4" t="s">
        <v>721</v>
      </c>
      <c r="B10" s="7">
        <v>0</v>
      </c>
      <c r="C10" s="7">
        <v>0</v>
      </c>
    </row>
    <row r="11" spans="1:3" x14ac:dyDescent="0.25">
      <c r="A11" s="4" t="s">
        <v>723</v>
      </c>
      <c r="B11" s="4" t="s">
        <v>6</v>
      </c>
      <c r="C11" s="4" t="s">
        <v>6</v>
      </c>
    </row>
    <row r="12" spans="1:3" x14ac:dyDescent="0.25">
      <c r="A12" s="3" t="s">
        <v>713</v>
      </c>
      <c r="B12" s="4" t="s">
        <v>6</v>
      </c>
      <c r="C12" s="4" t="s">
        <v>6</v>
      </c>
    </row>
    <row r="13" spans="1:3" x14ac:dyDescent="0.25">
      <c r="A13" s="4" t="s">
        <v>719</v>
      </c>
      <c r="B13" s="6">
        <v>27.6</v>
      </c>
      <c r="C13" s="6">
        <v>27.6</v>
      </c>
    </row>
    <row r="14" spans="1:3" x14ac:dyDescent="0.25">
      <c r="A14" s="4" t="s">
        <v>720</v>
      </c>
      <c r="B14" s="6">
        <v>-27.6</v>
      </c>
      <c r="C14" s="6">
        <v>-27.3</v>
      </c>
    </row>
    <row r="15" spans="1:3" x14ac:dyDescent="0.25">
      <c r="A15" s="4" t="s">
        <v>721</v>
      </c>
      <c r="B15" s="7">
        <v>0</v>
      </c>
      <c r="C15" s="6">
        <v>0.3</v>
      </c>
    </row>
    <row r="16" spans="1:3" x14ac:dyDescent="0.25">
      <c r="A16" s="4" t="s">
        <v>715</v>
      </c>
      <c r="B16" s="4" t="s">
        <v>6</v>
      </c>
      <c r="C16" s="4" t="s">
        <v>6</v>
      </c>
    </row>
    <row r="17" spans="1:3" x14ac:dyDescent="0.25">
      <c r="A17" s="3" t="s">
        <v>713</v>
      </c>
      <c r="B17" s="4" t="s">
        <v>6</v>
      </c>
      <c r="C17" s="4" t="s">
        <v>6</v>
      </c>
    </row>
    <row r="18" spans="1:3" x14ac:dyDescent="0.25">
      <c r="A18" s="4" t="s">
        <v>719</v>
      </c>
      <c r="B18" s="7">
        <v>131</v>
      </c>
      <c r="C18" s="6">
        <v>124.6</v>
      </c>
    </row>
    <row r="19" spans="1:3" x14ac:dyDescent="0.25">
      <c r="A19" s="4" t="s">
        <v>720</v>
      </c>
      <c r="B19" s="6">
        <v>-91.9</v>
      </c>
      <c r="C19" s="6">
        <v>-69.599999999999994</v>
      </c>
    </row>
    <row r="20" spans="1:3" x14ac:dyDescent="0.25">
      <c r="A20" s="4" t="s">
        <v>721</v>
      </c>
      <c r="B20" s="6">
        <v>39.1</v>
      </c>
      <c r="C20" s="7">
        <v>55</v>
      </c>
    </row>
    <row r="21" spans="1:3" x14ac:dyDescent="0.25">
      <c r="A21" s="4" t="s">
        <v>724</v>
      </c>
      <c r="B21" s="4" t="s">
        <v>6</v>
      </c>
      <c r="C21" s="4" t="s">
        <v>6</v>
      </c>
    </row>
    <row r="22" spans="1:3" x14ac:dyDescent="0.25">
      <c r="A22" s="3" t="s">
        <v>713</v>
      </c>
      <c r="B22" s="4" t="s">
        <v>6</v>
      </c>
      <c r="C22" s="4" t="s">
        <v>6</v>
      </c>
    </row>
    <row r="23" spans="1:3" x14ac:dyDescent="0.25">
      <c r="A23" s="4" t="s">
        <v>719</v>
      </c>
      <c r="B23" s="7">
        <v>13</v>
      </c>
      <c r="C23" s="6">
        <v>19.3</v>
      </c>
    </row>
    <row r="24" spans="1:3" x14ac:dyDescent="0.25">
      <c r="A24" s="4" t="s">
        <v>720</v>
      </c>
      <c r="B24" s="7">
        <v>-11</v>
      </c>
      <c r="C24" s="6">
        <v>-16.2</v>
      </c>
    </row>
    <row r="25" spans="1:3" x14ac:dyDescent="0.25">
      <c r="A25" s="4" t="s">
        <v>721</v>
      </c>
      <c r="B25" s="7">
        <v>2</v>
      </c>
      <c r="C25" s="6">
        <v>3.1</v>
      </c>
    </row>
    <row r="26" spans="1:3" x14ac:dyDescent="0.25">
      <c r="A26" s="4" t="s">
        <v>725</v>
      </c>
      <c r="B26" s="4" t="s">
        <v>6</v>
      </c>
      <c r="C26" s="4" t="s">
        <v>6</v>
      </c>
    </row>
    <row r="27" spans="1:3" x14ac:dyDescent="0.25">
      <c r="A27" s="3" t="s">
        <v>713</v>
      </c>
      <c r="B27" s="4" t="s">
        <v>6</v>
      </c>
      <c r="C27" s="4" t="s">
        <v>6</v>
      </c>
    </row>
    <row r="28" spans="1:3" x14ac:dyDescent="0.25">
      <c r="A28" s="4" t="s">
        <v>719</v>
      </c>
      <c r="B28" s="6">
        <v>20.100000000000001</v>
      </c>
      <c r="C28" s="6">
        <v>20.6</v>
      </c>
    </row>
    <row r="29" spans="1:3" x14ac:dyDescent="0.25">
      <c r="A29" s="4" t="s">
        <v>720</v>
      </c>
      <c r="B29" s="6">
        <v>-20.100000000000001</v>
      </c>
      <c r="C29" s="6">
        <v>-20.6</v>
      </c>
    </row>
    <row r="30" spans="1:3" x14ac:dyDescent="0.25">
      <c r="A30" s="4" t="s">
        <v>721</v>
      </c>
      <c r="B30" s="9">
        <v>0</v>
      </c>
      <c r="C30" s="9">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9"/>
  <sheetViews>
    <sheetView workbookViewId="0"/>
  </sheetViews>
  <sheetFormatPr defaultRowHeight="15" x14ac:dyDescent="0.25"/>
  <cols>
    <col min="1" max="1" width="80" customWidth="1"/>
    <col min="2" max="3" width="14" customWidth="1"/>
  </cols>
  <sheetData>
    <row r="1" spans="1:3" ht="30" x14ac:dyDescent="0.25">
      <c r="A1" s="1" t="s">
        <v>726</v>
      </c>
      <c r="B1" s="2" t="s">
        <v>2</v>
      </c>
      <c r="C1" s="2" t="s">
        <v>72</v>
      </c>
    </row>
    <row r="2" spans="1:3" ht="30" x14ac:dyDescent="0.25">
      <c r="A2" s="3" t="s">
        <v>727</v>
      </c>
      <c r="B2" s="4" t="s">
        <v>6</v>
      </c>
      <c r="C2" s="4" t="s">
        <v>6</v>
      </c>
    </row>
    <row r="3" spans="1:3" x14ac:dyDescent="0.25">
      <c r="A3" s="4" t="s">
        <v>56</v>
      </c>
      <c r="B3" s="5">
        <v>19.8</v>
      </c>
      <c r="C3" s="4" t="s">
        <v>6</v>
      </c>
    </row>
    <row r="4" spans="1:3" x14ac:dyDescent="0.25">
      <c r="A4" s="4" t="s">
        <v>728</v>
      </c>
      <c r="B4" s="7">
        <v>14</v>
      </c>
      <c r="C4" s="4" t="s">
        <v>6</v>
      </c>
    </row>
    <row r="5" spans="1:3" x14ac:dyDescent="0.25">
      <c r="A5" s="4" t="s">
        <v>729</v>
      </c>
      <c r="B5" s="6">
        <v>2.1</v>
      </c>
      <c r="C5" s="4" t="s">
        <v>6</v>
      </c>
    </row>
    <row r="6" spans="1:3" x14ac:dyDescent="0.25">
      <c r="A6" s="4" t="s">
        <v>730</v>
      </c>
      <c r="B6" s="6">
        <v>1.8</v>
      </c>
      <c r="C6" s="4" t="s">
        <v>6</v>
      </c>
    </row>
    <row r="7" spans="1:3" x14ac:dyDescent="0.25">
      <c r="A7" s="4" t="s">
        <v>731</v>
      </c>
      <c r="B7" s="6">
        <v>1.2</v>
      </c>
      <c r="C7" s="4" t="s">
        <v>6</v>
      </c>
    </row>
    <row r="8" spans="1:3" x14ac:dyDescent="0.25">
      <c r="A8" s="4" t="s">
        <v>732</v>
      </c>
      <c r="B8" s="6">
        <v>2.2000000000000002</v>
      </c>
      <c r="C8" s="4" t="s">
        <v>6</v>
      </c>
    </row>
    <row r="9" spans="1:3" x14ac:dyDescent="0.25">
      <c r="A9" s="4" t="s">
        <v>721</v>
      </c>
      <c r="B9" s="5">
        <v>41.1</v>
      </c>
      <c r="C9" s="5">
        <v>58.4</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27"/>
  <sheetViews>
    <sheetView workbookViewId="0"/>
  </sheetViews>
  <sheetFormatPr defaultRowHeight="15" x14ac:dyDescent="0.25"/>
  <cols>
    <col min="1" max="1" width="80" customWidth="1"/>
    <col min="2" max="2" width="16" customWidth="1"/>
    <col min="3" max="3" width="15" customWidth="1"/>
    <col min="4" max="4" width="14" customWidth="1"/>
  </cols>
  <sheetData>
    <row r="1" spans="1:4" x14ac:dyDescent="0.25">
      <c r="A1" s="42" t="s">
        <v>733</v>
      </c>
      <c r="B1" s="49" t="s">
        <v>1</v>
      </c>
      <c r="C1" s="43"/>
      <c r="D1" s="43"/>
    </row>
    <row r="2" spans="1:4" x14ac:dyDescent="0.25">
      <c r="A2" s="43"/>
      <c r="B2" s="2" t="s">
        <v>2</v>
      </c>
      <c r="C2" s="2" t="s">
        <v>72</v>
      </c>
      <c r="D2" s="2" t="s">
        <v>73</v>
      </c>
    </row>
    <row r="3" spans="1:4" x14ac:dyDescent="0.25">
      <c r="A3" s="3" t="s">
        <v>734</v>
      </c>
      <c r="B3" s="4" t="s">
        <v>6</v>
      </c>
      <c r="C3" s="4" t="s">
        <v>6</v>
      </c>
      <c r="D3" s="4" t="s">
        <v>6</v>
      </c>
    </row>
    <row r="4" spans="1:4" x14ac:dyDescent="0.25">
      <c r="A4" s="4" t="s">
        <v>735</v>
      </c>
      <c r="B4" s="9">
        <v>3283500000</v>
      </c>
      <c r="C4" s="9">
        <v>3677300000</v>
      </c>
      <c r="D4" s="4" t="s">
        <v>6</v>
      </c>
    </row>
    <row r="5" spans="1:4" x14ac:dyDescent="0.25">
      <c r="A5" s="4" t="s">
        <v>736</v>
      </c>
      <c r="B5" s="7">
        <v>0</v>
      </c>
      <c r="C5" s="7">
        <v>0</v>
      </c>
      <c r="D5" s="9">
        <v>0</v>
      </c>
    </row>
    <row r="6" spans="1:4" x14ac:dyDescent="0.25">
      <c r="A6" s="4" t="s">
        <v>133</v>
      </c>
      <c r="B6" s="7">
        <v>-65200000</v>
      </c>
      <c r="C6" s="7">
        <v>-393800000</v>
      </c>
      <c r="D6" s="4" t="s">
        <v>6</v>
      </c>
    </row>
    <row r="7" spans="1:4" x14ac:dyDescent="0.25">
      <c r="A7" s="4" t="s">
        <v>737</v>
      </c>
      <c r="B7" s="7">
        <v>3218300000</v>
      </c>
      <c r="C7" s="7">
        <v>3283500000</v>
      </c>
      <c r="D7" s="7">
        <v>3677300000</v>
      </c>
    </row>
    <row r="8" spans="1:4" x14ac:dyDescent="0.25">
      <c r="A8" s="4" t="s">
        <v>738</v>
      </c>
      <c r="B8" s="4" t="s">
        <v>6</v>
      </c>
      <c r="C8" s="4" t="s">
        <v>6</v>
      </c>
      <c r="D8" s="4" t="s">
        <v>6</v>
      </c>
    </row>
    <row r="9" spans="1:4" x14ac:dyDescent="0.25">
      <c r="A9" s="3" t="s">
        <v>734</v>
      </c>
      <c r="B9" s="4" t="s">
        <v>6</v>
      </c>
      <c r="C9" s="4" t="s">
        <v>6</v>
      </c>
      <c r="D9" s="4" t="s">
        <v>6</v>
      </c>
    </row>
    <row r="10" spans="1:4" x14ac:dyDescent="0.25">
      <c r="A10" s="4" t="s">
        <v>735</v>
      </c>
      <c r="B10" s="7">
        <v>491100000</v>
      </c>
      <c r="C10" s="7">
        <v>493200000</v>
      </c>
      <c r="D10" s="4" t="s">
        <v>6</v>
      </c>
    </row>
    <row r="11" spans="1:4" x14ac:dyDescent="0.25">
      <c r="A11" s="4" t="s">
        <v>133</v>
      </c>
      <c r="B11" s="7">
        <v>400000</v>
      </c>
      <c r="C11" s="7">
        <v>-2100000</v>
      </c>
      <c r="D11" s="4" t="s">
        <v>6</v>
      </c>
    </row>
    <row r="12" spans="1:4" x14ac:dyDescent="0.25">
      <c r="A12" s="4" t="s">
        <v>737</v>
      </c>
      <c r="B12" s="7">
        <v>491500000</v>
      </c>
      <c r="C12" s="7">
        <v>491100000</v>
      </c>
      <c r="D12" s="7">
        <v>493200000</v>
      </c>
    </row>
    <row r="13" spans="1:4" x14ac:dyDescent="0.25">
      <c r="A13" s="4" t="s">
        <v>739</v>
      </c>
      <c r="B13" s="4" t="s">
        <v>6</v>
      </c>
      <c r="C13" s="4" t="s">
        <v>6</v>
      </c>
      <c r="D13" s="4" t="s">
        <v>6</v>
      </c>
    </row>
    <row r="14" spans="1:4" x14ac:dyDescent="0.25">
      <c r="A14" s="3" t="s">
        <v>734</v>
      </c>
      <c r="B14" s="4" t="s">
        <v>6</v>
      </c>
      <c r="C14" s="4" t="s">
        <v>6</v>
      </c>
      <c r="D14" s="4" t="s">
        <v>6</v>
      </c>
    </row>
    <row r="15" spans="1:4" x14ac:dyDescent="0.25">
      <c r="A15" s="4" t="s">
        <v>735</v>
      </c>
      <c r="B15" s="7">
        <v>2756700000</v>
      </c>
      <c r="C15" s="7">
        <v>3148300000</v>
      </c>
      <c r="D15" s="4" t="s">
        <v>6</v>
      </c>
    </row>
    <row r="16" spans="1:4" x14ac:dyDescent="0.25">
      <c r="A16" s="4" t="s">
        <v>133</v>
      </c>
      <c r="B16" s="7">
        <v>-65600000</v>
      </c>
      <c r="C16" s="7">
        <v>-391600000</v>
      </c>
      <c r="D16" s="4" t="s">
        <v>6</v>
      </c>
    </row>
    <row r="17" spans="1:4" x14ac:dyDescent="0.25">
      <c r="A17" s="4" t="s">
        <v>737</v>
      </c>
      <c r="B17" s="7">
        <v>2691100000</v>
      </c>
      <c r="C17" s="7">
        <v>2756700000</v>
      </c>
      <c r="D17" s="7">
        <v>3148300000</v>
      </c>
    </row>
    <row r="18" spans="1:4" x14ac:dyDescent="0.25">
      <c r="A18" s="4" t="s">
        <v>740</v>
      </c>
      <c r="B18" s="4" t="s">
        <v>6</v>
      </c>
      <c r="C18" s="4" t="s">
        <v>6</v>
      </c>
      <c r="D18" s="4" t="s">
        <v>6</v>
      </c>
    </row>
    <row r="19" spans="1:4" x14ac:dyDescent="0.25">
      <c r="A19" s="3" t="s">
        <v>734</v>
      </c>
      <c r="B19" s="4" t="s">
        <v>6</v>
      </c>
      <c r="C19" s="4" t="s">
        <v>6</v>
      </c>
      <c r="D19" s="4" t="s">
        <v>6</v>
      </c>
    </row>
    <row r="20" spans="1:4" x14ac:dyDescent="0.25">
      <c r="A20" s="4" t="s">
        <v>735</v>
      </c>
      <c r="B20" s="7">
        <v>34700000</v>
      </c>
      <c r="C20" s="7">
        <v>34700000</v>
      </c>
      <c r="D20" s="4" t="s">
        <v>6</v>
      </c>
    </row>
    <row r="21" spans="1:4" x14ac:dyDescent="0.25">
      <c r="A21" s="4" t="s">
        <v>133</v>
      </c>
      <c r="B21" s="7">
        <v>0</v>
      </c>
      <c r="C21" s="7">
        <v>0</v>
      </c>
      <c r="D21" s="4" t="s">
        <v>6</v>
      </c>
    </row>
    <row r="22" spans="1:4" x14ac:dyDescent="0.25">
      <c r="A22" s="4" t="s">
        <v>737</v>
      </c>
      <c r="B22" s="7">
        <v>34700000</v>
      </c>
      <c r="C22" s="7">
        <v>34700000</v>
      </c>
      <c r="D22" s="7">
        <v>34700000</v>
      </c>
    </row>
    <row r="23" spans="1:4" x14ac:dyDescent="0.25">
      <c r="A23" s="4" t="s">
        <v>741</v>
      </c>
      <c r="B23" s="4" t="s">
        <v>6</v>
      </c>
      <c r="C23" s="4" t="s">
        <v>6</v>
      </c>
      <c r="D23" s="4" t="s">
        <v>6</v>
      </c>
    </row>
    <row r="24" spans="1:4" x14ac:dyDescent="0.25">
      <c r="A24" s="3" t="s">
        <v>734</v>
      </c>
      <c r="B24" s="4" t="s">
        <v>6</v>
      </c>
      <c r="C24" s="4" t="s">
        <v>6</v>
      </c>
      <c r="D24" s="4" t="s">
        <v>6</v>
      </c>
    </row>
    <row r="25" spans="1:4" x14ac:dyDescent="0.25">
      <c r="A25" s="4" t="s">
        <v>735</v>
      </c>
      <c r="B25" s="7">
        <v>1000000</v>
      </c>
      <c r="C25" s="7">
        <v>1100000</v>
      </c>
      <c r="D25" s="4" t="s">
        <v>6</v>
      </c>
    </row>
    <row r="26" spans="1:4" x14ac:dyDescent="0.25">
      <c r="A26" s="4" t="s">
        <v>133</v>
      </c>
      <c r="B26" s="7">
        <v>0</v>
      </c>
      <c r="C26" s="7">
        <v>-100000</v>
      </c>
      <c r="D26" s="4" t="s">
        <v>6</v>
      </c>
    </row>
    <row r="27" spans="1:4" x14ac:dyDescent="0.25">
      <c r="A27" s="4" t="s">
        <v>737</v>
      </c>
      <c r="B27" s="9">
        <v>1000000</v>
      </c>
      <c r="C27" s="9">
        <v>1000000</v>
      </c>
      <c r="D27" s="9">
        <v>1100000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H39"/>
  <sheetViews>
    <sheetView workbookViewId="0"/>
  </sheetViews>
  <sheetFormatPr defaultRowHeight="15" x14ac:dyDescent="0.25"/>
  <cols>
    <col min="1" max="1" width="80" customWidth="1"/>
    <col min="2" max="3" width="15" customWidth="1"/>
    <col min="4" max="4" width="16" customWidth="1"/>
    <col min="5" max="5" width="22" customWidth="1"/>
    <col min="6" max="6" width="76" customWidth="1"/>
    <col min="7" max="8" width="22" customWidth="1"/>
  </cols>
  <sheetData>
    <row r="1" spans="1:8" x14ac:dyDescent="0.25">
      <c r="A1" s="42" t="s">
        <v>742</v>
      </c>
      <c r="E1" s="2" t="s">
        <v>743</v>
      </c>
      <c r="F1" s="2" t="s">
        <v>1</v>
      </c>
    </row>
    <row r="2" spans="1:8" x14ac:dyDescent="0.25">
      <c r="A2" s="43"/>
      <c r="B2" s="2" t="s">
        <v>744</v>
      </c>
      <c r="C2" s="2" t="s">
        <v>745</v>
      </c>
      <c r="D2" s="2" t="s">
        <v>746</v>
      </c>
      <c r="E2" s="2" t="s">
        <v>665</v>
      </c>
      <c r="F2" s="2" t="s">
        <v>665</v>
      </c>
      <c r="G2" s="2" t="s">
        <v>747</v>
      </c>
      <c r="H2" s="2" t="s">
        <v>748</v>
      </c>
    </row>
    <row r="3" spans="1:8" x14ac:dyDescent="0.25">
      <c r="A3" s="4" t="s">
        <v>220</v>
      </c>
      <c r="B3" s="4" t="s">
        <v>6</v>
      </c>
      <c r="C3" s="4" t="s">
        <v>6</v>
      </c>
      <c r="D3" s="4" t="s">
        <v>6</v>
      </c>
      <c r="E3" s="5">
        <v>33.5</v>
      </c>
      <c r="F3" s="5">
        <v>33.5</v>
      </c>
      <c r="G3" s="4" t="s">
        <v>6</v>
      </c>
      <c r="H3" s="9">
        <v>175</v>
      </c>
    </row>
    <row r="4" spans="1:8" x14ac:dyDescent="0.25">
      <c r="A4" s="4" t="s">
        <v>749</v>
      </c>
      <c r="B4" s="4" t="s">
        <v>6</v>
      </c>
      <c r="C4" s="4" t="s">
        <v>6</v>
      </c>
      <c r="D4" s="4" t="s">
        <v>6</v>
      </c>
      <c r="E4" s="4" t="s">
        <v>6</v>
      </c>
      <c r="F4" s="4" t="s">
        <v>6</v>
      </c>
      <c r="G4" s="4" t="s">
        <v>6</v>
      </c>
      <c r="H4" s="4" t="s">
        <v>6</v>
      </c>
    </row>
    <row r="5" spans="1:8" x14ac:dyDescent="0.25">
      <c r="A5" s="4" t="s">
        <v>750</v>
      </c>
      <c r="B5" s="4" t="s">
        <v>6</v>
      </c>
      <c r="C5" s="4" t="s">
        <v>6</v>
      </c>
      <c r="D5" s="4" t="s">
        <v>6</v>
      </c>
      <c r="E5" s="4" t="s">
        <v>6</v>
      </c>
      <c r="F5" s="4" t="s">
        <v>751</v>
      </c>
      <c r="G5" s="4" t="s">
        <v>6</v>
      </c>
      <c r="H5" s="4" t="s">
        <v>6</v>
      </c>
    </row>
    <row r="6" spans="1:8" x14ac:dyDescent="0.25">
      <c r="A6" s="4" t="s">
        <v>752</v>
      </c>
      <c r="B6" s="4" t="s">
        <v>6</v>
      </c>
      <c r="C6" s="4" t="s">
        <v>6</v>
      </c>
      <c r="D6" s="4" t="s">
        <v>6</v>
      </c>
      <c r="E6" s="4" t="s">
        <v>6</v>
      </c>
      <c r="F6" s="4" t="s">
        <v>6</v>
      </c>
      <c r="G6" s="4" t="s">
        <v>6</v>
      </c>
      <c r="H6" s="4" t="s">
        <v>6</v>
      </c>
    </row>
    <row r="7" spans="1:8" x14ac:dyDescent="0.25">
      <c r="A7" s="4" t="s">
        <v>753</v>
      </c>
      <c r="B7" s="4" t="s">
        <v>6</v>
      </c>
      <c r="C7" s="4" t="s">
        <v>6</v>
      </c>
      <c r="D7" s="4" t="s">
        <v>6</v>
      </c>
      <c r="E7" s="7">
        <v>150</v>
      </c>
      <c r="F7" s="9">
        <v>150</v>
      </c>
      <c r="G7" s="4" t="s">
        <v>6</v>
      </c>
      <c r="H7" s="4" t="s">
        <v>6</v>
      </c>
    </row>
    <row r="8" spans="1:8" x14ac:dyDescent="0.25">
      <c r="A8" s="4" t="s">
        <v>754</v>
      </c>
      <c r="B8" s="4" t="s">
        <v>6</v>
      </c>
      <c r="C8" s="4" t="s">
        <v>6</v>
      </c>
      <c r="D8" s="4" t="s">
        <v>6</v>
      </c>
      <c r="E8" s="7">
        <v>3000</v>
      </c>
      <c r="F8" s="7">
        <v>3000</v>
      </c>
      <c r="G8" s="4" t="s">
        <v>6</v>
      </c>
      <c r="H8" s="4" t="s">
        <v>6</v>
      </c>
    </row>
    <row r="9" spans="1:8" x14ac:dyDescent="0.25">
      <c r="A9" s="4" t="s">
        <v>755</v>
      </c>
      <c r="B9" s="4" t="s">
        <v>6</v>
      </c>
      <c r="C9" s="4" t="s">
        <v>6</v>
      </c>
      <c r="D9" s="4" t="s">
        <v>6</v>
      </c>
      <c r="E9" s="9">
        <v>1000</v>
      </c>
      <c r="F9" s="9">
        <v>1000</v>
      </c>
      <c r="G9" s="4" t="s">
        <v>6</v>
      </c>
      <c r="H9" s="4" t="s">
        <v>6</v>
      </c>
    </row>
    <row r="10" spans="1:8" x14ac:dyDescent="0.25">
      <c r="A10" s="4" t="s">
        <v>756</v>
      </c>
      <c r="B10" s="4" t="s">
        <v>757</v>
      </c>
      <c r="C10" s="4" t="s">
        <v>6</v>
      </c>
      <c r="D10" s="4" t="s">
        <v>6</v>
      </c>
      <c r="E10" s="4" t="s">
        <v>6</v>
      </c>
      <c r="F10" s="4" t="s">
        <v>6</v>
      </c>
      <c r="G10" s="4" t="s">
        <v>6</v>
      </c>
      <c r="H10" s="4" t="s">
        <v>6</v>
      </c>
    </row>
    <row r="11" spans="1:8" ht="30" x14ac:dyDescent="0.25">
      <c r="A11" s="4" t="s">
        <v>758</v>
      </c>
      <c r="B11" s="4" t="s">
        <v>6</v>
      </c>
      <c r="C11" s="4" t="s">
        <v>6</v>
      </c>
      <c r="D11" s="4" t="s">
        <v>6</v>
      </c>
      <c r="E11" s="4" t="s">
        <v>6</v>
      </c>
      <c r="F11" s="4" t="s">
        <v>6</v>
      </c>
      <c r="G11" s="4" t="s">
        <v>6</v>
      </c>
      <c r="H11" s="4" t="s">
        <v>6</v>
      </c>
    </row>
    <row r="12" spans="1:8" x14ac:dyDescent="0.25">
      <c r="A12" s="4" t="s">
        <v>759</v>
      </c>
      <c r="B12" s="4" t="s">
        <v>6</v>
      </c>
      <c r="C12" s="4" t="s">
        <v>6</v>
      </c>
      <c r="D12" s="4" t="s">
        <v>6</v>
      </c>
      <c r="E12" s="4" t="s">
        <v>6</v>
      </c>
      <c r="F12" s="12">
        <v>5.0000000000000001E-3</v>
      </c>
      <c r="G12" s="4" t="s">
        <v>6</v>
      </c>
      <c r="H12" s="4" t="s">
        <v>6</v>
      </c>
    </row>
    <row r="13" spans="1:8" x14ac:dyDescent="0.25">
      <c r="A13" s="4" t="s">
        <v>760</v>
      </c>
      <c r="B13" s="4" t="s">
        <v>6</v>
      </c>
      <c r="C13" s="4" t="s">
        <v>6</v>
      </c>
      <c r="D13" s="4" t="s">
        <v>6</v>
      </c>
      <c r="E13" s="4" t="s">
        <v>6</v>
      </c>
      <c r="F13" s="4" t="s">
        <v>6</v>
      </c>
      <c r="G13" s="4" t="s">
        <v>6</v>
      </c>
      <c r="H13" s="4" t="s">
        <v>6</v>
      </c>
    </row>
    <row r="14" spans="1:8" x14ac:dyDescent="0.25">
      <c r="A14" s="4" t="s">
        <v>759</v>
      </c>
      <c r="B14" s="4" t="s">
        <v>6</v>
      </c>
      <c r="C14" s="4" t="s">
        <v>6</v>
      </c>
      <c r="D14" s="4" t="s">
        <v>6</v>
      </c>
      <c r="E14" s="4" t="s">
        <v>6</v>
      </c>
      <c r="F14" s="11">
        <v>0.01</v>
      </c>
      <c r="G14" s="4" t="s">
        <v>6</v>
      </c>
      <c r="H14" s="4" t="s">
        <v>6</v>
      </c>
    </row>
    <row r="15" spans="1:8" ht="30" x14ac:dyDescent="0.25">
      <c r="A15" s="4" t="s">
        <v>761</v>
      </c>
      <c r="B15" s="4" t="s">
        <v>6</v>
      </c>
      <c r="C15" s="4" t="s">
        <v>6</v>
      </c>
      <c r="D15" s="4" t="s">
        <v>6</v>
      </c>
      <c r="E15" s="4" t="s">
        <v>6</v>
      </c>
      <c r="F15" s="4" t="s">
        <v>6</v>
      </c>
      <c r="G15" s="4" t="s">
        <v>6</v>
      </c>
      <c r="H15" s="4" t="s">
        <v>6</v>
      </c>
    </row>
    <row r="16" spans="1:8" x14ac:dyDescent="0.25">
      <c r="A16" s="4" t="s">
        <v>759</v>
      </c>
      <c r="B16" s="4" t="s">
        <v>6</v>
      </c>
      <c r="C16" s="4" t="s">
        <v>6</v>
      </c>
      <c r="D16" s="4" t="s">
        <v>6</v>
      </c>
      <c r="E16" s="12">
        <v>1E-3</v>
      </c>
      <c r="F16" s="4" t="s">
        <v>6</v>
      </c>
      <c r="G16" s="4" t="s">
        <v>6</v>
      </c>
      <c r="H16" s="4" t="s">
        <v>6</v>
      </c>
    </row>
    <row r="17" spans="1:8" x14ac:dyDescent="0.25">
      <c r="A17" s="4" t="s">
        <v>749</v>
      </c>
      <c r="B17" s="4" t="s">
        <v>6</v>
      </c>
      <c r="C17" s="4" t="s">
        <v>6</v>
      </c>
      <c r="D17" s="4" t="s">
        <v>6</v>
      </c>
      <c r="E17" s="4" t="s">
        <v>6</v>
      </c>
      <c r="F17" s="4" t="s">
        <v>6</v>
      </c>
      <c r="G17" s="4" t="s">
        <v>6</v>
      </c>
      <c r="H17" s="4" t="s">
        <v>6</v>
      </c>
    </row>
    <row r="18" spans="1:8" x14ac:dyDescent="0.25">
      <c r="A18" s="4" t="s">
        <v>762</v>
      </c>
      <c r="B18" s="4" t="s">
        <v>6</v>
      </c>
      <c r="C18" s="4" t="s">
        <v>6</v>
      </c>
      <c r="D18" s="4" t="s">
        <v>6</v>
      </c>
      <c r="E18" s="9">
        <v>0</v>
      </c>
      <c r="F18" s="9">
        <v>0</v>
      </c>
      <c r="G18" s="4" t="s">
        <v>6</v>
      </c>
      <c r="H18" s="4" t="s">
        <v>6</v>
      </c>
    </row>
    <row r="19" spans="1:8" x14ac:dyDescent="0.25">
      <c r="A19" s="4" t="s">
        <v>763</v>
      </c>
      <c r="B19" s="4" t="s">
        <v>6</v>
      </c>
      <c r="C19" s="4" t="s">
        <v>6</v>
      </c>
      <c r="D19" s="4" t="s">
        <v>6</v>
      </c>
      <c r="E19" s="4" t="s">
        <v>6</v>
      </c>
      <c r="F19" s="4" t="s">
        <v>6</v>
      </c>
      <c r="G19" s="4" t="s">
        <v>6</v>
      </c>
      <c r="H19" s="4" t="s">
        <v>6</v>
      </c>
    </row>
    <row r="20" spans="1:8" x14ac:dyDescent="0.25">
      <c r="A20" s="4" t="s">
        <v>756</v>
      </c>
      <c r="B20" s="4" t="s">
        <v>6</v>
      </c>
      <c r="C20" s="4" t="s">
        <v>6</v>
      </c>
      <c r="D20" s="4" t="s">
        <v>764</v>
      </c>
      <c r="E20" s="4" t="s">
        <v>6</v>
      </c>
      <c r="F20" s="4" t="s">
        <v>6</v>
      </c>
      <c r="G20" s="4" t="s">
        <v>6</v>
      </c>
      <c r="H20" s="4" t="s">
        <v>6</v>
      </c>
    </row>
    <row r="21" spans="1:8" x14ac:dyDescent="0.25">
      <c r="A21" s="4" t="s">
        <v>765</v>
      </c>
      <c r="B21" s="4" t="s">
        <v>6</v>
      </c>
      <c r="C21" s="4" t="s">
        <v>6</v>
      </c>
      <c r="D21" s="4" t="s">
        <v>6</v>
      </c>
      <c r="E21" s="4" t="s">
        <v>6</v>
      </c>
      <c r="F21" s="4" t="s">
        <v>6</v>
      </c>
      <c r="G21" s="4" t="s">
        <v>6</v>
      </c>
      <c r="H21" s="4" t="s">
        <v>6</v>
      </c>
    </row>
    <row r="22" spans="1:8" x14ac:dyDescent="0.25">
      <c r="A22" s="4" t="s">
        <v>766</v>
      </c>
      <c r="B22" s="4" t="s">
        <v>6</v>
      </c>
      <c r="C22" s="4" t="s">
        <v>6</v>
      </c>
      <c r="D22" s="4" t="s">
        <v>6</v>
      </c>
      <c r="E22" s="4" t="s">
        <v>6</v>
      </c>
      <c r="F22" s="4" t="s">
        <v>6</v>
      </c>
      <c r="G22" s="13">
        <v>5000</v>
      </c>
      <c r="H22" s="4" t="s">
        <v>6</v>
      </c>
    </row>
    <row r="23" spans="1:8" ht="30" x14ac:dyDescent="0.25">
      <c r="A23" s="4" t="s">
        <v>767</v>
      </c>
      <c r="B23" s="4" t="s">
        <v>6</v>
      </c>
      <c r="C23" s="4" t="s">
        <v>6</v>
      </c>
      <c r="D23" s="4" t="s">
        <v>6</v>
      </c>
      <c r="E23" s="4" t="s">
        <v>6</v>
      </c>
      <c r="F23" s="4" t="s">
        <v>6</v>
      </c>
      <c r="G23" s="4" t="s">
        <v>6</v>
      </c>
      <c r="H23" s="4" t="s">
        <v>6</v>
      </c>
    </row>
    <row r="24" spans="1:8" x14ac:dyDescent="0.25">
      <c r="A24" s="4" t="s">
        <v>759</v>
      </c>
      <c r="B24" s="4" t="s">
        <v>6</v>
      </c>
      <c r="C24" s="4" t="s">
        <v>6</v>
      </c>
      <c r="D24" s="4" t="s">
        <v>6</v>
      </c>
      <c r="E24" s="4" t="s">
        <v>6</v>
      </c>
      <c r="F24" s="12">
        <v>4.0000000000000001E-3</v>
      </c>
      <c r="G24" s="4" t="s">
        <v>6</v>
      </c>
      <c r="H24" s="4" t="s">
        <v>6</v>
      </c>
    </row>
    <row r="25" spans="1:8" x14ac:dyDescent="0.25">
      <c r="A25" s="4" t="s">
        <v>768</v>
      </c>
      <c r="B25" s="4" t="s">
        <v>6</v>
      </c>
      <c r="C25" s="4" t="s">
        <v>6</v>
      </c>
      <c r="D25" s="4" t="s">
        <v>6</v>
      </c>
      <c r="E25" s="4" t="s">
        <v>6</v>
      </c>
      <c r="F25" s="4" t="s">
        <v>6</v>
      </c>
      <c r="G25" s="4" t="s">
        <v>6</v>
      </c>
      <c r="H25" s="4" t="s">
        <v>6</v>
      </c>
    </row>
    <row r="26" spans="1:8" x14ac:dyDescent="0.25">
      <c r="A26" s="4" t="s">
        <v>756</v>
      </c>
      <c r="B26" s="4" t="s">
        <v>6</v>
      </c>
      <c r="C26" s="4" t="s">
        <v>769</v>
      </c>
      <c r="D26" s="4" t="s">
        <v>6</v>
      </c>
      <c r="E26" s="4" t="s">
        <v>6</v>
      </c>
      <c r="F26" s="4" t="s">
        <v>6</v>
      </c>
      <c r="G26" s="4" t="s">
        <v>6</v>
      </c>
      <c r="H26" s="4" t="s">
        <v>6</v>
      </c>
    </row>
    <row r="27" spans="1:8" ht="30" x14ac:dyDescent="0.25">
      <c r="A27" s="4" t="s">
        <v>770</v>
      </c>
      <c r="B27" s="4" t="s">
        <v>6</v>
      </c>
      <c r="C27" s="4" t="s">
        <v>6</v>
      </c>
      <c r="D27" s="4" t="s">
        <v>6</v>
      </c>
      <c r="E27" s="4" t="s">
        <v>6</v>
      </c>
      <c r="F27" s="4" t="s">
        <v>6</v>
      </c>
      <c r="G27" s="4" t="s">
        <v>6</v>
      </c>
      <c r="H27" s="4" t="s">
        <v>6</v>
      </c>
    </row>
    <row r="28" spans="1:8" x14ac:dyDescent="0.25">
      <c r="A28" s="4" t="s">
        <v>766</v>
      </c>
      <c r="B28" s="4" t="s">
        <v>6</v>
      </c>
      <c r="C28" s="4" t="s">
        <v>6</v>
      </c>
      <c r="D28" s="4" t="s">
        <v>6</v>
      </c>
      <c r="E28" s="4" t="s">
        <v>6</v>
      </c>
      <c r="F28" s="4" t="s">
        <v>6</v>
      </c>
      <c r="G28" s="7">
        <v>10000</v>
      </c>
      <c r="H28" s="4" t="s">
        <v>6</v>
      </c>
    </row>
    <row r="29" spans="1:8" ht="30" x14ac:dyDescent="0.25">
      <c r="A29" s="4" t="s">
        <v>771</v>
      </c>
      <c r="B29" s="4" t="s">
        <v>6</v>
      </c>
      <c r="C29" s="4" t="s">
        <v>6</v>
      </c>
      <c r="D29" s="4" t="s">
        <v>6</v>
      </c>
      <c r="E29" s="4" t="s">
        <v>6</v>
      </c>
      <c r="F29" s="4" t="s">
        <v>6</v>
      </c>
      <c r="G29" s="4" t="s">
        <v>6</v>
      </c>
      <c r="H29" s="4" t="s">
        <v>6</v>
      </c>
    </row>
    <row r="30" spans="1:8" x14ac:dyDescent="0.25">
      <c r="A30" s="4" t="s">
        <v>759</v>
      </c>
      <c r="B30" s="4" t="s">
        <v>6</v>
      </c>
      <c r="C30" s="4" t="s">
        <v>6</v>
      </c>
      <c r="D30" s="4" t="s">
        <v>6</v>
      </c>
      <c r="E30" s="4" t="s">
        <v>6</v>
      </c>
      <c r="F30" s="12">
        <v>3.0000000000000001E-3</v>
      </c>
      <c r="G30" s="4" t="s">
        <v>6</v>
      </c>
      <c r="H30" s="4" t="s">
        <v>6</v>
      </c>
    </row>
    <row r="31" spans="1:8" ht="30" x14ac:dyDescent="0.25">
      <c r="A31" s="4" t="s">
        <v>772</v>
      </c>
      <c r="B31" s="4" t="s">
        <v>6</v>
      </c>
      <c r="C31" s="4" t="s">
        <v>6</v>
      </c>
      <c r="D31" s="4" t="s">
        <v>6</v>
      </c>
      <c r="E31" s="4" t="s">
        <v>6</v>
      </c>
      <c r="F31" s="4" t="s">
        <v>6</v>
      </c>
      <c r="G31" s="4" t="s">
        <v>6</v>
      </c>
      <c r="H31" s="4" t="s">
        <v>6</v>
      </c>
    </row>
    <row r="32" spans="1:8" x14ac:dyDescent="0.25">
      <c r="A32" s="4" t="s">
        <v>220</v>
      </c>
      <c r="B32" s="4" t="s">
        <v>6</v>
      </c>
      <c r="C32" s="4" t="s">
        <v>6</v>
      </c>
      <c r="D32" s="4" t="s">
        <v>6</v>
      </c>
      <c r="E32" s="6">
        <v>33.5</v>
      </c>
      <c r="F32" s="5">
        <v>33.5</v>
      </c>
      <c r="G32" s="4" t="s">
        <v>6</v>
      </c>
      <c r="H32" s="7">
        <v>0</v>
      </c>
    </row>
    <row r="33" spans="1:8" ht="30" x14ac:dyDescent="0.25">
      <c r="A33" s="4" t="s">
        <v>773</v>
      </c>
      <c r="B33" s="4" t="s">
        <v>6</v>
      </c>
      <c r="C33" s="4" t="s">
        <v>6</v>
      </c>
      <c r="D33" s="4" t="s">
        <v>6</v>
      </c>
      <c r="E33" s="4" t="s">
        <v>6</v>
      </c>
      <c r="F33" s="4" t="s">
        <v>6</v>
      </c>
      <c r="G33" s="4" t="s">
        <v>6</v>
      </c>
      <c r="H33" s="4" t="s">
        <v>6</v>
      </c>
    </row>
    <row r="34" spans="1:8" x14ac:dyDescent="0.25">
      <c r="A34" s="4" t="s">
        <v>774</v>
      </c>
      <c r="B34" s="4" t="s">
        <v>6</v>
      </c>
      <c r="C34" s="4" t="s">
        <v>6</v>
      </c>
      <c r="D34" s="4" t="s">
        <v>6</v>
      </c>
      <c r="E34" s="4" t="s">
        <v>6</v>
      </c>
      <c r="F34" s="4" t="s">
        <v>6</v>
      </c>
      <c r="G34" s="13">
        <v>5000</v>
      </c>
      <c r="H34" s="4" t="s">
        <v>6</v>
      </c>
    </row>
    <row r="35" spans="1:8" x14ac:dyDescent="0.25">
      <c r="A35" s="4" t="s">
        <v>775</v>
      </c>
      <c r="B35" s="4" t="s">
        <v>6</v>
      </c>
      <c r="C35" s="4" t="s">
        <v>6</v>
      </c>
      <c r="D35" s="4" t="s">
        <v>6</v>
      </c>
      <c r="E35" s="4" t="s">
        <v>6</v>
      </c>
      <c r="F35" s="4" t="s">
        <v>6</v>
      </c>
      <c r="G35" s="4" t="s">
        <v>6</v>
      </c>
      <c r="H35" s="4" t="s">
        <v>6</v>
      </c>
    </row>
    <row r="36" spans="1:8" x14ac:dyDescent="0.25">
      <c r="A36" s="4" t="s">
        <v>220</v>
      </c>
      <c r="B36" s="4" t="s">
        <v>6</v>
      </c>
      <c r="C36" s="4" t="s">
        <v>6</v>
      </c>
      <c r="D36" s="4" t="s">
        <v>6</v>
      </c>
      <c r="E36" s="7">
        <v>0</v>
      </c>
      <c r="F36" s="7">
        <v>0</v>
      </c>
      <c r="G36" s="4" t="s">
        <v>6</v>
      </c>
      <c r="H36" s="9">
        <v>175</v>
      </c>
    </row>
    <row r="37" spans="1:8" x14ac:dyDescent="0.25">
      <c r="A37" s="4" t="s">
        <v>776</v>
      </c>
      <c r="B37" s="4" t="s">
        <v>6</v>
      </c>
      <c r="C37" s="4" t="s">
        <v>6</v>
      </c>
      <c r="D37" s="4" t="s">
        <v>6</v>
      </c>
      <c r="E37" s="9">
        <v>3000</v>
      </c>
      <c r="F37" s="9">
        <v>3000</v>
      </c>
      <c r="G37" s="4" t="s">
        <v>6</v>
      </c>
      <c r="H37" s="4" t="s">
        <v>6</v>
      </c>
    </row>
    <row r="38" spans="1:8" x14ac:dyDescent="0.25">
      <c r="A38" s="4" t="s">
        <v>777</v>
      </c>
      <c r="B38" s="4" t="s">
        <v>6</v>
      </c>
      <c r="C38" s="4" t="s">
        <v>6</v>
      </c>
      <c r="D38" s="4" t="s">
        <v>6</v>
      </c>
      <c r="E38" s="4" t="s">
        <v>6</v>
      </c>
      <c r="F38" s="4" t="s">
        <v>6</v>
      </c>
      <c r="G38" s="4" t="s">
        <v>6</v>
      </c>
      <c r="H38" s="4" t="s">
        <v>6</v>
      </c>
    </row>
    <row r="39" spans="1:8" x14ac:dyDescent="0.25">
      <c r="A39" s="4" t="s">
        <v>778</v>
      </c>
      <c r="B39" s="4" t="s">
        <v>6</v>
      </c>
      <c r="C39" s="4" t="s">
        <v>6</v>
      </c>
      <c r="D39" s="4" t="s">
        <v>6</v>
      </c>
      <c r="E39" s="4" t="s">
        <v>6</v>
      </c>
      <c r="F39" s="4" t="s">
        <v>779</v>
      </c>
      <c r="G39" s="4" t="s">
        <v>6</v>
      </c>
      <c r="H39" s="4" t="s">
        <v>6</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83"/>
  <sheetViews>
    <sheetView workbookViewId="0"/>
  </sheetViews>
  <sheetFormatPr defaultRowHeight="15" x14ac:dyDescent="0.25"/>
  <cols>
    <col min="1" max="1" width="80" customWidth="1"/>
    <col min="2" max="2" width="13" customWidth="1"/>
    <col min="3" max="3" width="16" customWidth="1"/>
    <col min="4" max="4" width="14" customWidth="1"/>
  </cols>
  <sheetData>
    <row r="1" spans="1:4" ht="30" x14ac:dyDescent="0.25">
      <c r="A1" s="42" t="s">
        <v>780</v>
      </c>
      <c r="B1" s="43"/>
      <c r="C1" s="2" t="s">
        <v>1</v>
      </c>
    </row>
    <row r="2" spans="1:4" x14ac:dyDescent="0.25">
      <c r="A2" s="43"/>
      <c r="B2" s="43"/>
      <c r="C2" s="2" t="s">
        <v>2</v>
      </c>
      <c r="D2" s="2" t="s">
        <v>72</v>
      </c>
    </row>
    <row r="3" spans="1:4" x14ac:dyDescent="0.25">
      <c r="A3" s="3" t="s">
        <v>781</v>
      </c>
      <c r="C3" s="4" t="s">
        <v>6</v>
      </c>
      <c r="D3" s="4" t="s">
        <v>6</v>
      </c>
    </row>
    <row r="4" spans="1:4" x14ac:dyDescent="0.25">
      <c r="A4" s="4" t="s">
        <v>171</v>
      </c>
      <c r="C4" s="5">
        <v>15519.3</v>
      </c>
      <c r="D4" s="5">
        <v>15038.4</v>
      </c>
    </row>
    <row r="5" spans="1:4" x14ac:dyDescent="0.25">
      <c r="A5" s="4" t="s">
        <v>782</v>
      </c>
      <c r="C5" s="6">
        <v>13426.2</v>
      </c>
      <c r="D5" s="7">
        <v>13052</v>
      </c>
    </row>
    <row r="6" spans="1:4" x14ac:dyDescent="0.25">
      <c r="A6" s="4" t="s">
        <v>783</v>
      </c>
      <c r="C6" s="6">
        <v>-113.1</v>
      </c>
      <c r="D6" s="6">
        <v>-117.2</v>
      </c>
    </row>
    <row r="7" spans="1:4" x14ac:dyDescent="0.25">
      <c r="A7" s="4" t="s">
        <v>784</v>
      </c>
      <c r="B7" s="4" t="s">
        <v>547</v>
      </c>
      <c r="C7" s="7">
        <v>-40</v>
      </c>
      <c r="D7" s="6">
        <v>-52.3</v>
      </c>
    </row>
    <row r="8" spans="1:4" x14ac:dyDescent="0.25">
      <c r="A8" s="4" t="s">
        <v>785</v>
      </c>
      <c r="C8" s="6">
        <v>15366.2</v>
      </c>
      <c r="D8" s="6">
        <v>14868.9</v>
      </c>
    </row>
    <row r="9" spans="1:4" x14ac:dyDescent="0.25">
      <c r="A9" s="4" t="s">
        <v>786</v>
      </c>
      <c r="C9" s="4" t="s">
        <v>6</v>
      </c>
      <c r="D9" s="4" t="s">
        <v>6</v>
      </c>
    </row>
    <row r="10" spans="1:4" x14ac:dyDescent="0.25">
      <c r="A10" s="3" t="s">
        <v>781</v>
      </c>
      <c r="C10" s="4" t="s">
        <v>6</v>
      </c>
      <c r="D10" s="4" t="s">
        <v>6</v>
      </c>
    </row>
    <row r="11" spans="1:4" x14ac:dyDescent="0.25">
      <c r="A11" s="4" t="s">
        <v>787</v>
      </c>
      <c r="C11" s="9">
        <v>0</v>
      </c>
      <c r="D11" s="7">
        <v>1000</v>
      </c>
    </row>
    <row r="12" spans="1:4" x14ac:dyDescent="0.25">
      <c r="A12" s="4" t="s">
        <v>788</v>
      </c>
      <c r="C12" s="12">
        <v>3.1E-2</v>
      </c>
      <c r="D12" s="4" t="s">
        <v>6</v>
      </c>
    </row>
    <row r="13" spans="1:4" x14ac:dyDescent="0.25">
      <c r="A13" s="4" t="s">
        <v>789</v>
      </c>
      <c r="B13" s="4" t="s">
        <v>790</v>
      </c>
      <c r="C13" s="14">
        <v>3.107E-2</v>
      </c>
      <c r="D13" s="4" t="s">
        <v>6</v>
      </c>
    </row>
    <row r="14" spans="1:4" ht="30" x14ac:dyDescent="0.25">
      <c r="A14" s="4" t="s">
        <v>791</v>
      </c>
      <c r="C14" s="4" t="s">
        <v>6</v>
      </c>
      <c r="D14" s="4" t="s">
        <v>6</v>
      </c>
    </row>
    <row r="15" spans="1:4" x14ac:dyDescent="0.25">
      <c r="A15" s="3" t="s">
        <v>781</v>
      </c>
      <c r="C15" s="4" t="s">
        <v>6</v>
      </c>
      <c r="D15" s="4" t="s">
        <v>6</v>
      </c>
    </row>
    <row r="16" spans="1:4" x14ac:dyDescent="0.25">
      <c r="A16" s="4" t="s">
        <v>792</v>
      </c>
      <c r="C16" s="9">
        <v>0</v>
      </c>
      <c r="D16" s="6">
        <v>996.5</v>
      </c>
    </row>
    <row r="17" spans="1:4" x14ac:dyDescent="0.25">
      <c r="A17" s="4" t="s">
        <v>793</v>
      </c>
      <c r="C17" s="4" t="s">
        <v>6</v>
      </c>
      <c r="D17" s="4" t="s">
        <v>6</v>
      </c>
    </row>
    <row r="18" spans="1:4" x14ac:dyDescent="0.25">
      <c r="A18" s="3" t="s">
        <v>781</v>
      </c>
      <c r="C18" s="4" t="s">
        <v>6</v>
      </c>
      <c r="D18" s="4" t="s">
        <v>6</v>
      </c>
    </row>
    <row r="19" spans="1:4" x14ac:dyDescent="0.25">
      <c r="A19" s="4" t="s">
        <v>787</v>
      </c>
      <c r="B19" s="4" t="s">
        <v>547</v>
      </c>
      <c r="C19" s="9">
        <v>750</v>
      </c>
      <c r="D19" s="7">
        <v>750</v>
      </c>
    </row>
    <row r="20" spans="1:4" x14ac:dyDescent="0.25">
      <c r="A20" s="4" t="s">
        <v>788</v>
      </c>
      <c r="B20" s="4" t="s">
        <v>547</v>
      </c>
      <c r="C20" s="12">
        <v>3.85E-2</v>
      </c>
      <c r="D20" s="4" t="s">
        <v>6</v>
      </c>
    </row>
    <row r="21" spans="1:4" x14ac:dyDescent="0.25">
      <c r="A21" s="4" t="s">
        <v>789</v>
      </c>
      <c r="B21" s="4" t="s">
        <v>794</v>
      </c>
      <c r="C21" s="14">
        <v>2.8590000000000001E-2</v>
      </c>
      <c r="D21" s="4" t="s">
        <v>6</v>
      </c>
    </row>
    <row r="22" spans="1:4" ht="30" x14ac:dyDescent="0.25">
      <c r="A22" s="4" t="s">
        <v>795</v>
      </c>
      <c r="C22" s="4" t="s">
        <v>6</v>
      </c>
      <c r="D22" s="4" t="s">
        <v>6</v>
      </c>
    </row>
    <row r="23" spans="1:4" x14ac:dyDescent="0.25">
      <c r="A23" s="3" t="s">
        <v>781</v>
      </c>
      <c r="C23" s="4" t="s">
        <v>6</v>
      </c>
      <c r="D23" s="4" t="s">
        <v>6</v>
      </c>
    </row>
    <row r="24" spans="1:4" x14ac:dyDescent="0.25">
      <c r="A24" s="4" t="s">
        <v>792</v>
      </c>
      <c r="B24" s="4" t="s">
        <v>547</v>
      </c>
      <c r="C24" s="5">
        <v>749.9</v>
      </c>
      <c r="D24" s="6">
        <v>744.8</v>
      </c>
    </row>
    <row r="25" spans="1:4" x14ac:dyDescent="0.25">
      <c r="A25" s="4" t="s">
        <v>796</v>
      </c>
      <c r="C25" s="4" t="s">
        <v>6</v>
      </c>
      <c r="D25" s="4" t="s">
        <v>6</v>
      </c>
    </row>
    <row r="26" spans="1:4" x14ac:dyDescent="0.25">
      <c r="A26" s="3" t="s">
        <v>781</v>
      </c>
      <c r="C26" s="4" t="s">
        <v>6</v>
      </c>
      <c r="D26" s="4" t="s">
        <v>6</v>
      </c>
    </row>
    <row r="27" spans="1:4" x14ac:dyDescent="0.25">
      <c r="A27" s="4" t="s">
        <v>787</v>
      </c>
      <c r="B27" s="4" t="s">
        <v>797</v>
      </c>
      <c r="C27" s="9">
        <v>500</v>
      </c>
      <c r="D27" s="7">
        <v>500</v>
      </c>
    </row>
    <row r="28" spans="1:4" x14ac:dyDescent="0.25">
      <c r="A28" s="4" t="s">
        <v>788</v>
      </c>
      <c r="B28" s="4" t="s">
        <v>797</v>
      </c>
      <c r="C28" s="14">
        <v>5.8529999999999999E-2</v>
      </c>
      <c r="D28" s="4" t="s">
        <v>6</v>
      </c>
    </row>
    <row r="29" spans="1:4" x14ac:dyDescent="0.25">
      <c r="A29" s="4" t="s">
        <v>789</v>
      </c>
      <c r="B29" s="4" t="s">
        <v>798</v>
      </c>
      <c r="C29" s="14">
        <v>6.0839999999999998E-2</v>
      </c>
      <c r="D29" s="4" t="s">
        <v>6</v>
      </c>
    </row>
    <row r="30" spans="1:4" x14ac:dyDescent="0.25">
      <c r="A30" s="4" t="s">
        <v>799</v>
      </c>
      <c r="C30" s="4" t="s">
        <v>6</v>
      </c>
      <c r="D30" s="4" t="s">
        <v>6</v>
      </c>
    </row>
    <row r="31" spans="1:4" x14ac:dyDescent="0.25">
      <c r="A31" s="3" t="s">
        <v>781</v>
      </c>
      <c r="C31" s="4" t="s">
        <v>6</v>
      </c>
      <c r="D31" s="4" t="s">
        <v>6</v>
      </c>
    </row>
    <row r="32" spans="1:4" x14ac:dyDescent="0.25">
      <c r="A32" s="4" t="s">
        <v>792</v>
      </c>
      <c r="B32" s="4" t="s">
        <v>797</v>
      </c>
      <c r="C32" s="5">
        <v>504.2</v>
      </c>
      <c r="D32" s="6">
        <v>497.3</v>
      </c>
    </row>
    <row r="33" spans="1:4" x14ac:dyDescent="0.25">
      <c r="A33" s="4" t="s">
        <v>800</v>
      </c>
      <c r="C33" s="4" t="s">
        <v>6</v>
      </c>
      <c r="D33" s="4" t="s">
        <v>6</v>
      </c>
    </row>
    <row r="34" spans="1:4" x14ac:dyDescent="0.25">
      <c r="A34" s="3" t="s">
        <v>781</v>
      </c>
      <c r="C34" s="4" t="s">
        <v>6</v>
      </c>
      <c r="D34" s="4" t="s">
        <v>6</v>
      </c>
    </row>
    <row r="35" spans="1:4" x14ac:dyDescent="0.25">
      <c r="A35" s="4" t="s">
        <v>787</v>
      </c>
      <c r="B35" s="4" t="s">
        <v>801</v>
      </c>
      <c r="C35" s="5">
        <v>569.29999999999995</v>
      </c>
      <c r="D35" s="6">
        <v>588.4</v>
      </c>
    </row>
    <row r="36" spans="1:4" x14ac:dyDescent="0.25">
      <c r="A36" s="4" t="s">
        <v>788</v>
      </c>
      <c r="B36" s="4" t="s">
        <v>801</v>
      </c>
      <c r="C36" s="14">
        <v>3.7200000000000002E-3</v>
      </c>
      <c r="D36" s="4" t="s">
        <v>6</v>
      </c>
    </row>
    <row r="37" spans="1:4" x14ac:dyDescent="0.25">
      <c r="A37" s="4" t="s">
        <v>789</v>
      </c>
      <c r="B37" s="4" t="s">
        <v>802</v>
      </c>
      <c r="C37" s="14">
        <v>4.62E-3</v>
      </c>
      <c r="D37" s="4" t="s">
        <v>6</v>
      </c>
    </row>
    <row r="38" spans="1:4" ht="30" x14ac:dyDescent="0.25">
      <c r="A38" s="4" t="s">
        <v>803</v>
      </c>
      <c r="C38" s="4" t="s">
        <v>6</v>
      </c>
      <c r="D38" s="4" t="s">
        <v>6</v>
      </c>
    </row>
    <row r="39" spans="1:4" x14ac:dyDescent="0.25">
      <c r="A39" s="3" t="s">
        <v>781</v>
      </c>
      <c r="C39" s="4" t="s">
        <v>6</v>
      </c>
      <c r="D39" s="4" t="s">
        <v>6</v>
      </c>
    </row>
    <row r="40" spans="1:4" x14ac:dyDescent="0.25">
      <c r="A40" s="4" t="s">
        <v>792</v>
      </c>
      <c r="B40" s="4" t="s">
        <v>801</v>
      </c>
      <c r="C40" s="5">
        <v>569.29999999999995</v>
      </c>
      <c r="D40" s="6">
        <v>584.70000000000005</v>
      </c>
    </row>
    <row r="41" spans="1:4" x14ac:dyDescent="0.25">
      <c r="A41" s="4" t="s">
        <v>804</v>
      </c>
      <c r="C41" s="4" t="s">
        <v>6</v>
      </c>
      <c r="D41" s="4" t="s">
        <v>6</v>
      </c>
    </row>
    <row r="42" spans="1:4" x14ac:dyDescent="0.25">
      <c r="A42" s="3" t="s">
        <v>781</v>
      </c>
      <c r="C42" s="4" t="s">
        <v>6</v>
      </c>
      <c r="D42" s="4" t="s">
        <v>6</v>
      </c>
    </row>
    <row r="43" spans="1:4" x14ac:dyDescent="0.25">
      <c r="A43" s="4" t="s">
        <v>787</v>
      </c>
      <c r="C43" s="9">
        <v>1250</v>
      </c>
      <c r="D43" s="7">
        <v>1250</v>
      </c>
    </row>
    <row r="44" spans="1:4" x14ac:dyDescent="0.25">
      <c r="A44" s="4" t="s">
        <v>788</v>
      </c>
      <c r="C44" s="12">
        <v>3.7999999999999999E-2</v>
      </c>
      <c r="D44" s="4" t="s">
        <v>6</v>
      </c>
    </row>
    <row r="45" spans="1:4" x14ac:dyDescent="0.25">
      <c r="A45" s="4" t="s">
        <v>789</v>
      </c>
      <c r="B45" s="4" t="s">
        <v>790</v>
      </c>
      <c r="C45" s="14">
        <v>3.721E-2</v>
      </c>
      <c r="D45" s="4" t="s">
        <v>6</v>
      </c>
    </row>
    <row r="46" spans="1:4" ht="30" x14ac:dyDescent="0.25">
      <c r="A46" s="4" t="s">
        <v>805</v>
      </c>
      <c r="C46" s="4" t="s">
        <v>6</v>
      </c>
      <c r="D46" s="4" t="s">
        <v>6</v>
      </c>
    </row>
    <row r="47" spans="1:4" x14ac:dyDescent="0.25">
      <c r="A47" s="3" t="s">
        <v>781</v>
      </c>
      <c r="C47" s="4" t="s">
        <v>6</v>
      </c>
      <c r="D47" s="4" t="s">
        <v>6</v>
      </c>
    </row>
    <row r="48" spans="1:4" x14ac:dyDescent="0.25">
      <c r="A48" s="4" t="s">
        <v>792</v>
      </c>
      <c r="C48" s="5">
        <v>1210.5</v>
      </c>
      <c r="D48" s="6">
        <v>1209.5999999999999</v>
      </c>
    </row>
    <row r="49" spans="1:4" x14ac:dyDescent="0.25">
      <c r="A49" s="4" t="s">
        <v>806</v>
      </c>
      <c r="C49" s="4" t="s">
        <v>6</v>
      </c>
      <c r="D49" s="4" t="s">
        <v>6</v>
      </c>
    </row>
    <row r="50" spans="1:4" x14ac:dyDescent="0.25">
      <c r="A50" s="3" t="s">
        <v>781</v>
      </c>
      <c r="C50" s="4" t="s">
        <v>6</v>
      </c>
      <c r="D50" s="4" t="s">
        <v>6</v>
      </c>
    </row>
    <row r="51" spans="1:4" x14ac:dyDescent="0.25">
      <c r="A51" s="4" t="s">
        <v>787</v>
      </c>
      <c r="C51" s="9">
        <v>500</v>
      </c>
      <c r="D51" s="7">
        <v>500</v>
      </c>
    </row>
    <row r="52" spans="1:4" x14ac:dyDescent="0.25">
      <c r="A52" s="4" t="s">
        <v>788</v>
      </c>
      <c r="C52" s="12">
        <v>2.4500000000000001E-2</v>
      </c>
      <c r="D52" s="4" t="s">
        <v>6</v>
      </c>
    </row>
    <row r="53" spans="1:4" x14ac:dyDescent="0.25">
      <c r="A53" s="4" t="s">
        <v>789</v>
      </c>
      <c r="B53" s="4" t="s">
        <v>790</v>
      </c>
      <c r="C53" s="14">
        <v>2.511E-2</v>
      </c>
      <c r="D53" s="4" t="s">
        <v>6</v>
      </c>
    </row>
    <row r="54" spans="1:4" ht="30" x14ac:dyDescent="0.25">
      <c r="A54" s="4" t="s">
        <v>807</v>
      </c>
      <c r="C54" s="4" t="s">
        <v>6</v>
      </c>
      <c r="D54" s="4" t="s">
        <v>6</v>
      </c>
    </row>
    <row r="55" spans="1:4" x14ac:dyDescent="0.25">
      <c r="A55" s="3" t="s">
        <v>781</v>
      </c>
      <c r="C55" s="4" t="s">
        <v>6</v>
      </c>
      <c r="D55" s="4" t="s">
        <v>6</v>
      </c>
    </row>
    <row r="56" spans="1:4" x14ac:dyDescent="0.25">
      <c r="A56" s="4" t="s">
        <v>792</v>
      </c>
      <c r="C56" s="5">
        <v>463.5</v>
      </c>
      <c r="D56" s="6">
        <v>458.3</v>
      </c>
    </row>
    <row r="57" spans="1:4" x14ac:dyDescent="0.25">
      <c r="A57" s="4" t="s">
        <v>808</v>
      </c>
      <c r="C57" s="4" t="s">
        <v>6</v>
      </c>
      <c r="D57" s="4" t="s">
        <v>6</v>
      </c>
    </row>
    <row r="58" spans="1:4" x14ac:dyDescent="0.25">
      <c r="A58" s="3" t="s">
        <v>781</v>
      </c>
      <c r="C58" s="4" t="s">
        <v>6</v>
      </c>
      <c r="D58" s="4" t="s">
        <v>6</v>
      </c>
    </row>
    <row r="59" spans="1:4" x14ac:dyDescent="0.25">
      <c r="A59" s="4" t="s">
        <v>787</v>
      </c>
      <c r="C59" s="9">
        <v>500</v>
      </c>
      <c r="D59" s="7">
        <v>500</v>
      </c>
    </row>
    <row r="60" spans="1:4" x14ac:dyDescent="0.25">
      <c r="A60" s="4" t="s">
        <v>788</v>
      </c>
      <c r="C60" s="11">
        <v>0.02</v>
      </c>
      <c r="D60" s="4" t="s">
        <v>6</v>
      </c>
    </row>
    <row r="61" spans="1:4" x14ac:dyDescent="0.25">
      <c r="A61" s="4" t="s">
        <v>789</v>
      </c>
      <c r="B61" s="4" t="s">
        <v>790</v>
      </c>
      <c r="C61" s="14">
        <v>2.0580000000000001E-2</v>
      </c>
      <c r="D61" s="4" t="s">
        <v>6</v>
      </c>
    </row>
    <row r="62" spans="1:4" ht="30" x14ac:dyDescent="0.25">
      <c r="A62" s="4" t="s">
        <v>809</v>
      </c>
      <c r="C62" s="4" t="s">
        <v>6</v>
      </c>
      <c r="D62" s="4" t="s">
        <v>6</v>
      </c>
    </row>
    <row r="63" spans="1:4" x14ac:dyDescent="0.25">
      <c r="A63" s="3" t="s">
        <v>781</v>
      </c>
      <c r="C63" s="4" t="s">
        <v>6</v>
      </c>
      <c r="D63" s="4" t="s">
        <v>6</v>
      </c>
    </row>
    <row r="64" spans="1:4" x14ac:dyDescent="0.25">
      <c r="A64" s="4" t="s">
        <v>792</v>
      </c>
      <c r="C64" s="5">
        <v>446.1</v>
      </c>
      <c r="D64" s="6">
        <v>437.9</v>
      </c>
    </row>
    <row r="65" spans="1:4" x14ac:dyDescent="0.25">
      <c r="A65" s="4" t="s">
        <v>810</v>
      </c>
      <c r="C65" s="4" t="s">
        <v>6</v>
      </c>
      <c r="D65" s="4" t="s">
        <v>6</v>
      </c>
    </row>
    <row r="66" spans="1:4" x14ac:dyDescent="0.25">
      <c r="A66" s="3" t="s">
        <v>781</v>
      </c>
      <c r="C66" s="4" t="s">
        <v>6</v>
      </c>
      <c r="D66" s="4" t="s">
        <v>6</v>
      </c>
    </row>
    <row r="67" spans="1:4" x14ac:dyDescent="0.25">
      <c r="A67" s="4" t="s">
        <v>787</v>
      </c>
      <c r="C67" s="9">
        <v>600</v>
      </c>
      <c r="D67" s="7">
        <v>600</v>
      </c>
    </row>
    <row r="68" spans="1:4" x14ac:dyDescent="0.25">
      <c r="A68" s="4" t="s">
        <v>788</v>
      </c>
      <c r="C68" s="12">
        <v>3.5000000000000003E-2</v>
      </c>
      <c r="D68" s="4" t="s">
        <v>6</v>
      </c>
    </row>
    <row r="69" spans="1:4" x14ac:dyDescent="0.25">
      <c r="A69" s="4" t="s">
        <v>789</v>
      </c>
      <c r="B69" s="4" t="s">
        <v>790</v>
      </c>
      <c r="C69" s="14">
        <v>3.5290000000000002E-2</v>
      </c>
      <c r="D69" s="4" t="s">
        <v>6</v>
      </c>
    </row>
    <row r="70" spans="1:4" ht="30" x14ac:dyDescent="0.25">
      <c r="A70" s="4" t="s">
        <v>811</v>
      </c>
      <c r="C70" s="4" t="s">
        <v>6</v>
      </c>
      <c r="D70" s="4" t="s">
        <v>6</v>
      </c>
    </row>
    <row r="71" spans="1:4" x14ac:dyDescent="0.25">
      <c r="A71" s="3" t="s">
        <v>781</v>
      </c>
      <c r="C71" s="4" t="s">
        <v>6</v>
      </c>
      <c r="D71" s="4" t="s">
        <v>6</v>
      </c>
    </row>
    <row r="72" spans="1:4" x14ac:dyDescent="0.25">
      <c r="A72" s="4" t="s">
        <v>792</v>
      </c>
      <c r="C72" s="5">
        <v>554.70000000000005</v>
      </c>
      <c r="D72" s="6">
        <v>554.79999999999995</v>
      </c>
    </row>
    <row r="73" spans="1:4" x14ac:dyDescent="0.25">
      <c r="A73" s="4" t="s">
        <v>812</v>
      </c>
      <c r="C73" s="4" t="s">
        <v>6</v>
      </c>
      <c r="D73" s="4" t="s">
        <v>6</v>
      </c>
    </row>
    <row r="74" spans="1:4" x14ac:dyDescent="0.25">
      <c r="A74" s="3" t="s">
        <v>781</v>
      </c>
      <c r="C74" s="4" t="s">
        <v>6</v>
      </c>
      <c r="D74" s="4" t="s">
        <v>6</v>
      </c>
    </row>
    <row r="75" spans="1:4" x14ac:dyDescent="0.25">
      <c r="A75" s="4" t="s">
        <v>787</v>
      </c>
      <c r="C75" s="9">
        <v>750</v>
      </c>
      <c r="D75" s="7">
        <v>750</v>
      </c>
    </row>
    <row r="76" spans="1:4" x14ac:dyDescent="0.25">
      <c r="A76" s="4" t="s">
        <v>788</v>
      </c>
      <c r="C76" s="11">
        <v>0.04</v>
      </c>
      <c r="D76" s="4" t="s">
        <v>6</v>
      </c>
    </row>
    <row r="77" spans="1:4" x14ac:dyDescent="0.25">
      <c r="A77" s="4" t="s">
        <v>789</v>
      </c>
      <c r="B77" s="4" t="s">
        <v>790</v>
      </c>
      <c r="C77" s="14">
        <v>3.9579999999999997E-2</v>
      </c>
      <c r="D77" s="4" t="s">
        <v>6</v>
      </c>
    </row>
    <row r="78" spans="1:4" ht="30" x14ac:dyDescent="0.25">
      <c r="A78" s="4" t="s">
        <v>813</v>
      </c>
      <c r="C78" s="4" t="s">
        <v>6</v>
      </c>
      <c r="D78" s="4" t="s">
        <v>6</v>
      </c>
    </row>
    <row r="79" spans="1:4" x14ac:dyDescent="0.25">
      <c r="A79" s="3" t="s">
        <v>781</v>
      </c>
      <c r="C79" s="4" t="s">
        <v>6</v>
      </c>
      <c r="D79" s="4" t="s">
        <v>6</v>
      </c>
    </row>
    <row r="80" spans="1:4" x14ac:dyDescent="0.25">
      <c r="A80" s="4" t="s">
        <v>792</v>
      </c>
      <c r="C80" s="5">
        <v>704.5</v>
      </c>
      <c r="D80" s="6">
        <v>704.7</v>
      </c>
    </row>
    <row r="81" spans="1:4" x14ac:dyDescent="0.25">
      <c r="A81" s="4" t="s">
        <v>814</v>
      </c>
      <c r="C81" s="4" t="s">
        <v>6</v>
      </c>
      <c r="D81" s="4" t="s">
        <v>6</v>
      </c>
    </row>
    <row r="82" spans="1:4" x14ac:dyDescent="0.25">
      <c r="A82" s="3" t="s">
        <v>781</v>
      </c>
      <c r="C82" s="4" t="s">
        <v>6</v>
      </c>
      <c r="D82" s="4" t="s">
        <v>6</v>
      </c>
    </row>
    <row r="83" spans="1:4" x14ac:dyDescent="0.25">
      <c r="A83" s="4" t="s">
        <v>815</v>
      </c>
      <c r="C83" s="7">
        <v>350</v>
      </c>
      <c r="D83" s="4" t="s">
        <v>6</v>
      </c>
    </row>
    <row r="84" spans="1:4" x14ac:dyDescent="0.25">
      <c r="A84" s="4" t="s">
        <v>787</v>
      </c>
      <c r="B84" s="4" t="s">
        <v>547</v>
      </c>
      <c r="C84" s="9">
        <v>1000</v>
      </c>
      <c r="D84" s="7">
        <v>1000</v>
      </c>
    </row>
    <row r="85" spans="1:4" x14ac:dyDescent="0.25">
      <c r="A85" s="4" t="s">
        <v>788</v>
      </c>
      <c r="B85" s="4" t="s">
        <v>547</v>
      </c>
      <c r="C85" s="12">
        <v>3.5499999999999997E-2</v>
      </c>
      <c r="D85" s="4" t="s">
        <v>6</v>
      </c>
    </row>
    <row r="86" spans="1:4" x14ac:dyDescent="0.25">
      <c r="A86" s="4" t="s">
        <v>789</v>
      </c>
      <c r="B86" s="4" t="s">
        <v>794</v>
      </c>
      <c r="C86" s="12">
        <v>3.8399999999999997E-2</v>
      </c>
      <c r="D86" s="4" t="s">
        <v>6</v>
      </c>
    </row>
    <row r="87" spans="1:4" ht="30" x14ac:dyDescent="0.25">
      <c r="A87" s="4" t="s">
        <v>816</v>
      </c>
      <c r="C87" s="4" t="s">
        <v>6</v>
      </c>
      <c r="D87" s="4" t="s">
        <v>6</v>
      </c>
    </row>
    <row r="88" spans="1:4" x14ac:dyDescent="0.25">
      <c r="A88" s="3" t="s">
        <v>781</v>
      </c>
      <c r="C88" s="4" t="s">
        <v>6</v>
      </c>
      <c r="D88" s="4" t="s">
        <v>6</v>
      </c>
    </row>
    <row r="89" spans="1:4" x14ac:dyDescent="0.25">
      <c r="A89" s="4" t="s">
        <v>792</v>
      </c>
      <c r="B89" s="4" t="s">
        <v>547</v>
      </c>
      <c r="C89" s="5">
        <v>904.1</v>
      </c>
      <c r="D89" s="6">
        <v>900.3</v>
      </c>
    </row>
    <row r="90" spans="1:4" x14ac:dyDescent="0.25">
      <c r="A90" s="4" t="s">
        <v>817</v>
      </c>
      <c r="C90" s="4" t="s">
        <v>6</v>
      </c>
      <c r="D90" s="4" t="s">
        <v>6</v>
      </c>
    </row>
    <row r="91" spans="1:4" x14ac:dyDescent="0.25">
      <c r="A91" s="3" t="s">
        <v>781</v>
      </c>
      <c r="C91" s="4" t="s">
        <v>6</v>
      </c>
      <c r="D91" s="4" t="s">
        <v>6</v>
      </c>
    </row>
    <row r="92" spans="1:4" x14ac:dyDescent="0.25">
      <c r="A92" s="4" t="s">
        <v>787</v>
      </c>
      <c r="C92" s="9">
        <v>750</v>
      </c>
      <c r="D92" s="7">
        <v>750</v>
      </c>
    </row>
    <row r="93" spans="1:4" x14ac:dyDescent="0.25">
      <c r="A93" s="4" t="s">
        <v>788</v>
      </c>
      <c r="C93" s="12">
        <v>2.2499999999999999E-2</v>
      </c>
      <c r="D93" s="4" t="s">
        <v>6</v>
      </c>
    </row>
    <row r="94" spans="1:4" x14ac:dyDescent="0.25">
      <c r="A94" s="4" t="s">
        <v>789</v>
      </c>
      <c r="B94" s="4" t="s">
        <v>790</v>
      </c>
      <c r="C94" s="14">
        <v>3.0839999999999999E-2</v>
      </c>
      <c r="D94" s="4" t="s">
        <v>6</v>
      </c>
    </row>
    <row r="95" spans="1:4" ht="30" x14ac:dyDescent="0.25">
      <c r="A95" s="4" t="s">
        <v>818</v>
      </c>
      <c r="C95" s="4" t="s">
        <v>6</v>
      </c>
      <c r="D95" s="4" t="s">
        <v>6</v>
      </c>
    </row>
    <row r="96" spans="1:4" x14ac:dyDescent="0.25">
      <c r="A96" s="3" t="s">
        <v>781</v>
      </c>
      <c r="C96" s="4" t="s">
        <v>6</v>
      </c>
      <c r="D96" s="4" t="s">
        <v>6</v>
      </c>
    </row>
    <row r="97" spans="1:4" x14ac:dyDescent="0.25">
      <c r="A97" s="4" t="s">
        <v>792</v>
      </c>
      <c r="C97" s="5">
        <v>615.1</v>
      </c>
      <c r="D97" s="6">
        <v>607.70000000000005</v>
      </c>
    </row>
    <row r="98" spans="1:4" x14ac:dyDescent="0.25">
      <c r="A98" s="4" t="s">
        <v>819</v>
      </c>
      <c r="C98" s="4" t="s">
        <v>6</v>
      </c>
      <c r="D98" s="4" t="s">
        <v>6</v>
      </c>
    </row>
    <row r="99" spans="1:4" x14ac:dyDescent="0.25">
      <c r="A99" s="3" t="s">
        <v>781</v>
      </c>
      <c r="C99" s="4" t="s">
        <v>6</v>
      </c>
      <c r="D99" s="4" t="s">
        <v>6</v>
      </c>
    </row>
    <row r="100" spans="1:4" x14ac:dyDescent="0.25">
      <c r="A100" s="4" t="s">
        <v>787</v>
      </c>
      <c r="C100" s="9">
        <v>1250</v>
      </c>
      <c r="D100" s="7">
        <v>1250</v>
      </c>
    </row>
    <row r="101" spans="1:4" x14ac:dyDescent="0.25">
      <c r="A101" s="4" t="s">
        <v>788</v>
      </c>
      <c r="C101" s="12">
        <v>2.5499999999999998E-2</v>
      </c>
      <c r="D101" s="4" t="s">
        <v>6</v>
      </c>
    </row>
    <row r="102" spans="1:4" x14ac:dyDescent="0.25">
      <c r="A102" s="4" t="s">
        <v>789</v>
      </c>
      <c r="B102" s="4" t="s">
        <v>790</v>
      </c>
      <c r="C102" s="14">
        <v>2.5819999999999999E-2</v>
      </c>
      <c r="D102" s="4" t="s">
        <v>6</v>
      </c>
    </row>
    <row r="103" spans="1:4" ht="30" x14ac:dyDescent="0.25">
      <c r="A103" s="4" t="s">
        <v>820</v>
      </c>
      <c r="C103" s="4" t="s">
        <v>6</v>
      </c>
      <c r="D103" s="4" t="s">
        <v>6</v>
      </c>
    </row>
    <row r="104" spans="1:4" x14ac:dyDescent="0.25">
      <c r="A104" s="3" t="s">
        <v>781</v>
      </c>
      <c r="C104" s="4" t="s">
        <v>6</v>
      </c>
      <c r="D104" s="4" t="s">
        <v>6</v>
      </c>
    </row>
    <row r="105" spans="1:4" x14ac:dyDescent="0.25">
      <c r="A105" s="4" t="s">
        <v>792</v>
      </c>
      <c r="C105" s="5">
        <v>1027.0999999999999</v>
      </c>
      <c r="D105" s="6">
        <v>1017.9</v>
      </c>
    </row>
    <row r="106" spans="1:4" x14ac:dyDescent="0.25">
      <c r="A106" s="4" t="s">
        <v>821</v>
      </c>
      <c r="C106" s="4" t="s">
        <v>6</v>
      </c>
      <c r="D106" s="4" t="s">
        <v>6</v>
      </c>
    </row>
    <row r="107" spans="1:4" x14ac:dyDescent="0.25">
      <c r="A107" s="3" t="s">
        <v>781</v>
      </c>
      <c r="C107" s="4" t="s">
        <v>6</v>
      </c>
      <c r="D107" s="4" t="s">
        <v>6</v>
      </c>
    </row>
    <row r="108" spans="1:4" x14ac:dyDescent="0.25">
      <c r="A108" s="4" t="s">
        <v>787</v>
      </c>
      <c r="C108" s="9">
        <v>1000</v>
      </c>
      <c r="D108" s="7">
        <v>1000</v>
      </c>
    </row>
    <row r="109" spans="1:4" x14ac:dyDescent="0.25">
      <c r="A109" s="4" t="s">
        <v>788</v>
      </c>
      <c r="C109" s="11">
        <v>0.03</v>
      </c>
      <c r="D109" s="4" t="s">
        <v>6</v>
      </c>
    </row>
    <row r="110" spans="1:4" x14ac:dyDescent="0.25">
      <c r="A110" s="4" t="s">
        <v>789</v>
      </c>
      <c r="B110" s="4" t="s">
        <v>790</v>
      </c>
      <c r="C110" s="14">
        <v>3.1550000000000002E-2</v>
      </c>
      <c r="D110" s="4" t="s">
        <v>6</v>
      </c>
    </row>
    <row r="111" spans="1:4" x14ac:dyDescent="0.25">
      <c r="A111" s="4" t="s">
        <v>822</v>
      </c>
      <c r="C111" s="4" t="s">
        <v>6</v>
      </c>
      <c r="D111" s="4" t="s">
        <v>6</v>
      </c>
    </row>
    <row r="112" spans="1:4" x14ac:dyDescent="0.25">
      <c r="A112" s="3" t="s">
        <v>781</v>
      </c>
      <c r="C112" s="4" t="s">
        <v>6</v>
      </c>
      <c r="D112" s="4" t="s">
        <v>6</v>
      </c>
    </row>
    <row r="113" spans="1:4" x14ac:dyDescent="0.25">
      <c r="A113" s="4" t="s">
        <v>792</v>
      </c>
      <c r="C113" s="9">
        <v>828</v>
      </c>
      <c r="D113" s="6">
        <v>827.1</v>
      </c>
    </row>
    <row r="114" spans="1:4" x14ac:dyDescent="0.25">
      <c r="A114" s="4" t="s">
        <v>823</v>
      </c>
      <c r="C114" s="4" t="s">
        <v>6</v>
      </c>
      <c r="D114" s="4" t="s">
        <v>6</v>
      </c>
    </row>
    <row r="115" spans="1:4" x14ac:dyDescent="0.25">
      <c r="A115" s="3" t="s">
        <v>781</v>
      </c>
      <c r="C115" s="4" t="s">
        <v>6</v>
      </c>
      <c r="D115" s="4" t="s">
        <v>6</v>
      </c>
    </row>
    <row r="116" spans="1:4" x14ac:dyDescent="0.25">
      <c r="A116" s="4" t="s">
        <v>787</v>
      </c>
      <c r="C116" s="9">
        <v>350</v>
      </c>
      <c r="D116" s="7">
        <v>350</v>
      </c>
    </row>
    <row r="117" spans="1:4" x14ac:dyDescent="0.25">
      <c r="A117" s="4" t="s">
        <v>788</v>
      </c>
      <c r="C117" s="12">
        <v>4.2999999999999997E-2</v>
      </c>
      <c r="D117" s="4" t="s">
        <v>6</v>
      </c>
    </row>
    <row r="118" spans="1:4" x14ac:dyDescent="0.25">
      <c r="A118" s="4" t="s">
        <v>789</v>
      </c>
      <c r="B118" s="4" t="s">
        <v>790</v>
      </c>
      <c r="C118" s="14">
        <v>4.3479999999999998E-2</v>
      </c>
      <c r="D118" s="4" t="s">
        <v>6</v>
      </c>
    </row>
    <row r="119" spans="1:4" ht="30" x14ac:dyDescent="0.25">
      <c r="A119" s="4" t="s">
        <v>824</v>
      </c>
      <c r="C119" s="4" t="s">
        <v>6</v>
      </c>
      <c r="D119" s="4" t="s">
        <v>6</v>
      </c>
    </row>
    <row r="120" spans="1:4" x14ac:dyDescent="0.25">
      <c r="A120" s="3" t="s">
        <v>781</v>
      </c>
      <c r="C120" s="4" t="s">
        <v>6</v>
      </c>
      <c r="D120" s="4" t="s">
        <v>6</v>
      </c>
    </row>
    <row r="121" spans="1:4" x14ac:dyDescent="0.25">
      <c r="A121" s="4" t="s">
        <v>792</v>
      </c>
      <c r="C121" s="5">
        <v>275.3</v>
      </c>
      <c r="D121" s="6">
        <v>281.5</v>
      </c>
    </row>
    <row r="122" spans="1:4" x14ac:dyDescent="0.25">
      <c r="A122" s="4" t="s">
        <v>825</v>
      </c>
      <c r="C122" s="4" t="s">
        <v>6</v>
      </c>
      <c r="D122" s="4" t="s">
        <v>6</v>
      </c>
    </row>
    <row r="123" spans="1:4" x14ac:dyDescent="0.25">
      <c r="A123" s="3" t="s">
        <v>781</v>
      </c>
      <c r="C123" s="4" t="s">
        <v>6</v>
      </c>
      <c r="D123" s="4" t="s">
        <v>6</v>
      </c>
    </row>
    <row r="124" spans="1:4" x14ac:dyDescent="0.25">
      <c r="A124" s="4" t="s">
        <v>787</v>
      </c>
      <c r="C124" s="9">
        <v>500</v>
      </c>
      <c r="D124" s="7">
        <v>500</v>
      </c>
    </row>
    <row r="125" spans="1:4" x14ac:dyDescent="0.25">
      <c r="A125" s="4" t="s">
        <v>788</v>
      </c>
      <c r="C125" s="12">
        <v>3.7499999999999999E-2</v>
      </c>
      <c r="D125" s="4" t="s">
        <v>6</v>
      </c>
    </row>
    <row r="126" spans="1:4" x14ac:dyDescent="0.25">
      <c r="A126" s="4" t="s">
        <v>789</v>
      </c>
      <c r="B126" s="4" t="s">
        <v>790</v>
      </c>
      <c r="C126" s="14">
        <v>3.7650000000000003E-2</v>
      </c>
      <c r="D126" s="4" t="s">
        <v>6</v>
      </c>
    </row>
    <row r="127" spans="1:4" ht="30" x14ac:dyDescent="0.25">
      <c r="A127" s="4" t="s">
        <v>826</v>
      </c>
      <c r="C127" s="4" t="s">
        <v>6</v>
      </c>
      <c r="D127" s="4" t="s">
        <v>6</v>
      </c>
    </row>
    <row r="128" spans="1:4" x14ac:dyDescent="0.25">
      <c r="A128" s="3" t="s">
        <v>781</v>
      </c>
      <c r="C128" s="4" t="s">
        <v>6</v>
      </c>
      <c r="D128" s="4" t="s">
        <v>6</v>
      </c>
    </row>
    <row r="129" spans="1:4" x14ac:dyDescent="0.25">
      <c r="A129" s="4" t="s">
        <v>792</v>
      </c>
      <c r="C129" s="9">
        <v>354</v>
      </c>
      <c r="D129" s="6">
        <v>369.6</v>
      </c>
    </row>
    <row r="130" spans="1:4" x14ac:dyDescent="0.25">
      <c r="A130" s="4" t="s">
        <v>827</v>
      </c>
      <c r="C130" s="4" t="s">
        <v>6</v>
      </c>
      <c r="D130" s="4" t="s">
        <v>6</v>
      </c>
    </row>
    <row r="131" spans="1:4" x14ac:dyDescent="0.25">
      <c r="A131" s="3" t="s">
        <v>781</v>
      </c>
      <c r="C131" s="4" t="s">
        <v>6</v>
      </c>
      <c r="D131" s="4" t="s">
        <v>6</v>
      </c>
    </row>
    <row r="132" spans="1:4" x14ac:dyDescent="0.25">
      <c r="A132" s="4" t="s">
        <v>787</v>
      </c>
      <c r="C132" s="9">
        <v>1000</v>
      </c>
      <c r="D132" s="7">
        <v>1000</v>
      </c>
    </row>
    <row r="133" spans="1:4" x14ac:dyDescent="0.25">
      <c r="A133" s="4" t="s">
        <v>788</v>
      </c>
      <c r="C133" s="12">
        <v>4.4999999999999998E-2</v>
      </c>
      <c r="D133" s="4" t="s">
        <v>6</v>
      </c>
    </row>
    <row r="134" spans="1:4" x14ac:dyDescent="0.25">
      <c r="A134" s="4" t="s">
        <v>789</v>
      </c>
      <c r="B134" s="4" t="s">
        <v>790</v>
      </c>
      <c r="C134" s="14">
        <v>4.5039999999999997E-2</v>
      </c>
      <c r="D134" s="4" t="s">
        <v>6</v>
      </c>
    </row>
    <row r="135" spans="1:4" ht="30" x14ac:dyDescent="0.25">
      <c r="A135" s="4" t="s">
        <v>828</v>
      </c>
      <c r="C135" s="4" t="s">
        <v>6</v>
      </c>
      <c r="D135" s="4" t="s">
        <v>6</v>
      </c>
    </row>
    <row r="136" spans="1:4" x14ac:dyDescent="0.25">
      <c r="A136" s="3" t="s">
        <v>781</v>
      </c>
      <c r="C136" s="4" t="s">
        <v>6</v>
      </c>
      <c r="D136" s="4" t="s">
        <v>6</v>
      </c>
    </row>
    <row r="137" spans="1:4" x14ac:dyDescent="0.25">
      <c r="A137" s="4" t="s">
        <v>792</v>
      </c>
      <c r="C137" s="9">
        <v>799</v>
      </c>
      <c r="D137" s="6">
        <v>824.6</v>
      </c>
    </row>
    <row r="138" spans="1:4" x14ac:dyDescent="0.25">
      <c r="A138" s="4" t="s">
        <v>829</v>
      </c>
      <c r="C138" s="4" t="s">
        <v>6</v>
      </c>
      <c r="D138" s="4" t="s">
        <v>6</v>
      </c>
    </row>
    <row r="139" spans="1:4" x14ac:dyDescent="0.25">
      <c r="A139" s="3" t="s">
        <v>781</v>
      </c>
      <c r="C139" s="4" t="s">
        <v>6</v>
      </c>
      <c r="D139" s="4" t="s">
        <v>6</v>
      </c>
    </row>
    <row r="140" spans="1:4" x14ac:dyDescent="0.25">
      <c r="A140" s="4" t="s">
        <v>787</v>
      </c>
      <c r="C140" s="9">
        <v>1000</v>
      </c>
      <c r="D140" s="7">
        <v>1000</v>
      </c>
    </row>
    <row r="141" spans="1:4" x14ac:dyDescent="0.25">
      <c r="A141" s="4" t="s">
        <v>788</v>
      </c>
      <c r="C141" s="12">
        <v>4.4499999999999998E-2</v>
      </c>
      <c r="D141" s="4" t="s">
        <v>6</v>
      </c>
    </row>
    <row r="142" spans="1:4" x14ac:dyDescent="0.25">
      <c r="A142" s="4" t="s">
        <v>789</v>
      </c>
      <c r="B142" s="4" t="s">
        <v>790</v>
      </c>
      <c r="C142" s="14">
        <v>4.4470000000000003E-2</v>
      </c>
      <c r="D142" s="4" t="s">
        <v>6</v>
      </c>
    </row>
    <row r="143" spans="1:4" ht="30" x14ac:dyDescent="0.25">
      <c r="A143" s="4" t="s">
        <v>830</v>
      </c>
      <c r="C143" s="4" t="s">
        <v>6</v>
      </c>
      <c r="D143" s="4" t="s">
        <v>6</v>
      </c>
    </row>
    <row r="144" spans="1:4" x14ac:dyDescent="0.25">
      <c r="A144" s="3" t="s">
        <v>781</v>
      </c>
      <c r="C144" s="4" t="s">
        <v>6</v>
      </c>
      <c r="D144" s="4" t="s">
        <v>6</v>
      </c>
    </row>
    <row r="145" spans="1:4" x14ac:dyDescent="0.25">
      <c r="A145" s="4" t="s">
        <v>792</v>
      </c>
      <c r="C145" s="5">
        <v>792.7</v>
      </c>
      <c r="D145" s="6">
        <v>817.8</v>
      </c>
    </row>
    <row r="146" spans="1:4" x14ac:dyDescent="0.25">
      <c r="A146" s="4" t="s">
        <v>831</v>
      </c>
      <c r="C146" s="4" t="s">
        <v>6</v>
      </c>
      <c r="D146" s="4" t="s">
        <v>6</v>
      </c>
    </row>
    <row r="147" spans="1:4" x14ac:dyDescent="0.25">
      <c r="A147" s="3" t="s">
        <v>781</v>
      </c>
      <c r="C147" s="4" t="s">
        <v>6</v>
      </c>
      <c r="D147" s="4" t="s">
        <v>6</v>
      </c>
    </row>
    <row r="148" spans="1:4" x14ac:dyDescent="0.25">
      <c r="A148" s="4" t="s">
        <v>787</v>
      </c>
      <c r="C148" s="9">
        <v>500</v>
      </c>
      <c r="D148" s="7">
        <v>500</v>
      </c>
    </row>
    <row r="149" spans="1:4" x14ac:dyDescent="0.25">
      <c r="A149" s="4" t="s">
        <v>788</v>
      </c>
      <c r="C149" s="12">
        <v>3.3500000000000002E-2</v>
      </c>
      <c r="D149" s="4" t="s">
        <v>6</v>
      </c>
    </row>
    <row r="150" spans="1:4" x14ac:dyDescent="0.25">
      <c r="A150" s="4" t="s">
        <v>789</v>
      </c>
      <c r="B150" s="4" t="s">
        <v>790</v>
      </c>
      <c r="C150" s="14">
        <v>3.3619999999999997E-2</v>
      </c>
      <c r="D150" s="4" t="s">
        <v>6</v>
      </c>
    </row>
    <row r="151" spans="1:4" ht="30" x14ac:dyDescent="0.25">
      <c r="A151" s="4" t="s">
        <v>832</v>
      </c>
      <c r="C151" s="4" t="s">
        <v>6</v>
      </c>
      <c r="D151" s="4" t="s">
        <v>6</v>
      </c>
    </row>
    <row r="152" spans="1:4" x14ac:dyDescent="0.25">
      <c r="A152" s="3" t="s">
        <v>781</v>
      </c>
      <c r="C152" s="4" t="s">
        <v>6</v>
      </c>
      <c r="D152" s="4" t="s">
        <v>6</v>
      </c>
    </row>
    <row r="153" spans="1:4" x14ac:dyDescent="0.25">
      <c r="A153" s="4" t="s">
        <v>792</v>
      </c>
      <c r="C153" s="5">
        <v>328.6</v>
      </c>
      <c r="D153" s="7">
        <v>342</v>
      </c>
    </row>
    <row r="154" spans="1:4" x14ac:dyDescent="0.25">
      <c r="A154" s="4" t="s">
        <v>833</v>
      </c>
      <c r="C154" s="4" t="s">
        <v>6</v>
      </c>
      <c r="D154" s="4" t="s">
        <v>6</v>
      </c>
    </row>
    <row r="155" spans="1:4" x14ac:dyDescent="0.25">
      <c r="A155" s="3" t="s">
        <v>781</v>
      </c>
      <c r="C155" s="4" t="s">
        <v>6</v>
      </c>
      <c r="D155" s="4" t="s">
        <v>6</v>
      </c>
    </row>
    <row r="156" spans="1:4" x14ac:dyDescent="0.25">
      <c r="A156" s="4" t="s">
        <v>787</v>
      </c>
      <c r="C156" s="9">
        <v>1250</v>
      </c>
      <c r="D156" s="7">
        <v>1250</v>
      </c>
    </row>
    <row r="157" spans="1:4" x14ac:dyDescent="0.25">
      <c r="A157" s="4" t="s">
        <v>788</v>
      </c>
      <c r="C157" s="12">
        <v>3.5000000000000003E-2</v>
      </c>
      <c r="D157" s="4" t="s">
        <v>6</v>
      </c>
    </row>
    <row r="158" spans="1:4" x14ac:dyDescent="0.25">
      <c r="A158" s="4" t="s">
        <v>789</v>
      </c>
      <c r="B158" s="4" t="s">
        <v>790</v>
      </c>
      <c r="C158" s="14">
        <v>3.5279999999999999E-2</v>
      </c>
      <c r="D158" s="4" t="s">
        <v>6</v>
      </c>
    </row>
    <row r="159" spans="1:4" ht="30" x14ac:dyDescent="0.25">
      <c r="A159" s="4" t="s">
        <v>834</v>
      </c>
      <c r="C159" s="4" t="s">
        <v>6</v>
      </c>
      <c r="D159" s="4" t="s">
        <v>6</v>
      </c>
    </row>
    <row r="160" spans="1:4" x14ac:dyDescent="0.25">
      <c r="A160" s="3" t="s">
        <v>781</v>
      </c>
      <c r="C160" s="4" t="s">
        <v>6</v>
      </c>
      <c r="D160" s="4" t="s">
        <v>6</v>
      </c>
    </row>
    <row r="161" spans="1:4" x14ac:dyDescent="0.25">
      <c r="A161" s="4" t="s">
        <v>792</v>
      </c>
      <c r="C161" s="5">
        <v>843.4</v>
      </c>
      <c r="D161" s="6">
        <v>874.9</v>
      </c>
    </row>
    <row r="162" spans="1:4" x14ac:dyDescent="0.25">
      <c r="A162" s="4" t="s">
        <v>835</v>
      </c>
      <c r="C162" s="4" t="s">
        <v>6</v>
      </c>
      <c r="D162" s="4" t="s">
        <v>6</v>
      </c>
    </row>
    <row r="163" spans="1:4" x14ac:dyDescent="0.25">
      <c r="A163" s="3" t="s">
        <v>781</v>
      </c>
      <c r="C163" s="4" t="s">
        <v>6</v>
      </c>
      <c r="D163" s="4" t="s">
        <v>6</v>
      </c>
    </row>
    <row r="164" spans="1:4" x14ac:dyDescent="0.25">
      <c r="A164" s="4" t="s">
        <v>787</v>
      </c>
      <c r="C164" s="9">
        <v>1000</v>
      </c>
      <c r="D164" s="7">
        <v>0</v>
      </c>
    </row>
    <row r="165" spans="1:4" x14ac:dyDescent="0.25">
      <c r="A165" s="4" t="s">
        <v>788</v>
      </c>
      <c r="C165" s="12">
        <v>4.7500000000000001E-2</v>
      </c>
      <c r="D165" s="4" t="s">
        <v>6</v>
      </c>
    </row>
    <row r="166" spans="1:4" x14ac:dyDescent="0.25">
      <c r="A166" s="4" t="s">
        <v>789</v>
      </c>
      <c r="B166" s="4" t="s">
        <v>790</v>
      </c>
      <c r="C166" s="14">
        <v>4.7879999999999999E-2</v>
      </c>
      <c r="D166" s="4" t="s">
        <v>6</v>
      </c>
    </row>
    <row r="167" spans="1:4" ht="30" x14ac:dyDescent="0.25">
      <c r="A167" s="4" t="s">
        <v>836</v>
      </c>
      <c r="C167" s="4" t="s">
        <v>6</v>
      </c>
      <c r="D167" s="4" t="s">
        <v>6</v>
      </c>
    </row>
    <row r="168" spans="1:4" x14ac:dyDescent="0.25">
      <c r="A168" s="3" t="s">
        <v>781</v>
      </c>
      <c r="C168" s="4" t="s">
        <v>6</v>
      </c>
      <c r="D168" s="4" t="s">
        <v>6</v>
      </c>
    </row>
    <row r="169" spans="1:4" x14ac:dyDescent="0.25">
      <c r="A169" s="4" t="s">
        <v>792</v>
      </c>
      <c r="C169" s="5">
        <v>985.5</v>
      </c>
      <c r="D169" s="7">
        <v>0</v>
      </c>
    </row>
    <row r="170" spans="1:4" x14ac:dyDescent="0.25">
      <c r="A170" s="4" t="s">
        <v>837</v>
      </c>
      <c r="C170" s="4" t="s">
        <v>6</v>
      </c>
      <c r="D170" s="4" t="s">
        <v>6</v>
      </c>
    </row>
    <row r="171" spans="1:4" x14ac:dyDescent="0.25">
      <c r="A171" s="3" t="s">
        <v>781</v>
      </c>
      <c r="C171" s="4" t="s">
        <v>6</v>
      </c>
      <c r="D171" s="4" t="s">
        <v>6</v>
      </c>
    </row>
    <row r="172" spans="1:4" x14ac:dyDescent="0.25">
      <c r="A172" s="4" t="s">
        <v>787</v>
      </c>
      <c r="C172" s="9">
        <v>500</v>
      </c>
      <c r="D172" s="7">
        <v>0</v>
      </c>
    </row>
    <row r="173" spans="1:4" x14ac:dyDescent="0.25">
      <c r="A173" s="4" t="s">
        <v>788</v>
      </c>
      <c r="C173" s="12">
        <v>4.8000000000000001E-2</v>
      </c>
      <c r="D173" s="4" t="s">
        <v>6</v>
      </c>
    </row>
    <row r="174" spans="1:4" x14ac:dyDescent="0.25">
      <c r="A174" s="4" t="s">
        <v>789</v>
      </c>
      <c r="B174" s="4" t="s">
        <v>790</v>
      </c>
      <c r="C174" s="14">
        <v>3.798E-2</v>
      </c>
      <c r="D174" s="4" t="s">
        <v>6</v>
      </c>
    </row>
    <row r="175" spans="1:4" ht="30" x14ac:dyDescent="0.25">
      <c r="A175" s="4" t="s">
        <v>838</v>
      </c>
      <c r="C175" s="4" t="s">
        <v>6</v>
      </c>
      <c r="D175" s="4" t="s">
        <v>6</v>
      </c>
    </row>
    <row r="176" spans="1:4" x14ac:dyDescent="0.25">
      <c r="A176" s="3" t="s">
        <v>781</v>
      </c>
      <c r="C176" s="4" t="s">
        <v>6</v>
      </c>
      <c r="D176" s="4" t="s">
        <v>6</v>
      </c>
    </row>
    <row r="177" spans="1:4" x14ac:dyDescent="0.25">
      <c r="A177" s="4" t="s">
        <v>792</v>
      </c>
      <c r="C177" s="5">
        <v>470.7</v>
      </c>
      <c r="D177" s="9">
        <v>0</v>
      </c>
    </row>
    <row r="178" spans="1:4" x14ac:dyDescent="0.25">
      <c r="A178" s="4" t="s">
        <v>839</v>
      </c>
      <c r="C178" s="4" t="s">
        <v>6</v>
      </c>
      <c r="D178" s="4" t="s">
        <v>6</v>
      </c>
    </row>
    <row r="179" spans="1:4" x14ac:dyDescent="0.25">
      <c r="A179" s="3" t="s">
        <v>781</v>
      </c>
      <c r="C179" s="4" t="s">
        <v>6</v>
      </c>
      <c r="D179" s="4" t="s">
        <v>6</v>
      </c>
    </row>
    <row r="180" spans="1:4" x14ac:dyDescent="0.25">
      <c r="A180" s="4" t="s">
        <v>759</v>
      </c>
      <c r="C180" s="12">
        <v>4.1999999999999997E-3</v>
      </c>
      <c r="D180" s="4" t="s">
        <v>6</v>
      </c>
    </row>
    <row r="181" spans="1:4" x14ac:dyDescent="0.25">
      <c r="A181" s="4" t="s">
        <v>788</v>
      </c>
      <c r="C181" s="14">
        <v>5.8529999999999999E-2</v>
      </c>
      <c r="D181" s="4" t="s">
        <v>6</v>
      </c>
    </row>
    <row r="182" spans="1:4" x14ac:dyDescent="0.25">
      <c r="A182" s="43"/>
      <c r="B182" s="43"/>
      <c r="C182" s="43"/>
    </row>
    <row r="183" spans="1:4" x14ac:dyDescent="0.25">
      <c r="A183" s="50" t="s">
        <v>840</v>
      </c>
      <c r="B183" s="43"/>
      <c r="C183" s="43"/>
    </row>
  </sheetData>
  <mergeCells count="3">
    <mergeCell ref="A1:B2"/>
    <mergeCell ref="A182:C182"/>
    <mergeCell ref="A183:C18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1"/>
  <sheetViews>
    <sheetView workbookViewId="0"/>
  </sheetViews>
  <sheetFormatPr defaultRowHeight="15" x14ac:dyDescent="0.25"/>
  <cols>
    <col min="1" max="1" width="80" customWidth="1"/>
    <col min="2" max="2" width="13" customWidth="1"/>
    <col min="3" max="4" width="14" customWidth="1"/>
  </cols>
  <sheetData>
    <row r="1" spans="1:4" x14ac:dyDescent="0.25">
      <c r="A1" s="42" t="s">
        <v>841</v>
      </c>
      <c r="B1" s="43"/>
      <c r="C1" s="2" t="s">
        <v>2</v>
      </c>
      <c r="D1" s="2" t="s">
        <v>72</v>
      </c>
    </row>
    <row r="2" spans="1:4" x14ac:dyDescent="0.25">
      <c r="A2" s="3" t="s">
        <v>781</v>
      </c>
      <c r="C2" s="4" t="s">
        <v>6</v>
      </c>
      <c r="D2" s="4" t="s">
        <v>6</v>
      </c>
    </row>
    <row r="3" spans="1:4" x14ac:dyDescent="0.25">
      <c r="A3" s="4" t="s">
        <v>56</v>
      </c>
      <c r="B3" s="4" t="s">
        <v>547</v>
      </c>
      <c r="C3" s="5">
        <v>1819.3</v>
      </c>
      <c r="D3" s="4" t="s">
        <v>6</v>
      </c>
    </row>
    <row r="4" spans="1:4" x14ac:dyDescent="0.25">
      <c r="A4" s="4" t="s">
        <v>728</v>
      </c>
      <c r="C4" s="7">
        <v>1250</v>
      </c>
      <c r="D4" s="4" t="s">
        <v>6</v>
      </c>
    </row>
    <row r="5" spans="1:4" x14ac:dyDescent="0.25">
      <c r="A5" s="4" t="s">
        <v>729</v>
      </c>
      <c r="C5" s="7">
        <v>1500</v>
      </c>
      <c r="D5" s="4" t="s">
        <v>6</v>
      </c>
    </row>
    <row r="6" spans="1:4" x14ac:dyDescent="0.25">
      <c r="A6" s="4" t="s">
        <v>730</v>
      </c>
      <c r="C6" s="7">
        <v>500</v>
      </c>
      <c r="D6" s="4" t="s">
        <v>6</v>
      </c>
    </row>
    <row r="7" spans="1:4" x14ac:dyDescent="0.25">
      <c r="A7" s="4" t="s">
        <v>731</v>
      </c>
      <c r="C7" s="7">
        <v>600</v>
      </c>
      <c r="D7" s="4" t="s">
        <v>6</v>
      </c>
    </row>
    <row r="8" spans="1:4" x14ac:dyDescent="0.25">
      <c r="A8" s="4" t="s">
        <v>732</v>
      </c>
      <c r="C8" s="7">
        <v>9850</v>
      </c>
      <c r="D8" s="4" t="s">
        <v>6</v>
      </c>
    </row>
    <row r="9" spans="1:4" x14ac:dyDescent="0.25">
      <c r="A9" s="4" t="s">
        <v>171</v>
      </c>
      <c r="C9" s="5">
        <v>15519.3</v>
      </c>
      <c r="D9" s="5">
        <v>15038.4</v>
      </c>
    </row>
    <row r="10" spans="1:4" x14ac:dyDescent="0.25">
      <c r="A10" s="43"/>
      <c r="B10" s="43"/>
      <c r="C10" s="43"/>
    </row>
    <row r="11" spans="1:4" x14ac:dyDescent="0.25">
      <c r="A11" s="50" t="s">
        <v>593</v>
      </c>
      <c r="B11" s="43"/>
      <c r="C11" s="43"/>
    </row>
  </sheetData>
  <mergeCells count="3">
    <mergeCell ref="A1:B1"/>
    <mergeCell ref="A10:C10"/>
    <mergeCell ref="A11:C1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3"/>
  <sheetViews>
    <sheetView workbookViewId="0"/>
  </sheetViews>
  <sheetFormatPr defaultRowHeight="15" x14ac:dyDescent="0.25"/>
  <cols>
    <col min="1" max="1" width="63" customWidth="1"/>
    <col min="2" max="2" width="16" customWidth="1"/>
    <col min="3" max="4" width="14" customWidth="1"/>
  </cols>
  <sheetData>
    <row r="1" spans="1:4" x14ac:dyDescent="0.25">
      <c r="A1" s="42" t="s">
        <v>842</v>
      </c>
      <c r="B1" s="49" t="s">
        <v>1</v>
      </c>
      <c r="C1" s="43"/>
    </row>
    <row r="2" spans="1:4" x14ac:dyDescent="0.25">
      <c r="A2" s="43"/>
      <c r="B2" s="2" t="s">
        <v>72</v>
      </c>
      <c r="C2" s="2" t="s">
        <v>73</v>
      </c>
      <c r="D2" s="2" t="s">
        <v>2</v>
      </c>
    </row>
    <row r="3" spans="1:4" x14ac:dyDescent="0.25">
      <c r="A3" s="3" t="s">
        <v>484</v>
      </c>
      <c r="B3" s="4" t="s">
        <v>6</v>
      </c>
      <c r="C3" s="4" t="s">
        <v>6</v>
      </c>
      <c r="D3" s="4" t="s">
        <v>6</v>
      </c>
    </row>
    <row r="4" spans="1:4" x14ac:dyDescent="0.25">
      <c r="A4" s="4" t="s">
        <v>843</v>
      </c>
      <c r="B4" s="4" t="s">
        <v>6</v>
      </c>
      <c r="C4" s="4" t="s">
        <v>6</v>
      </c>
      <c r="D4" s="9">
        <v>1400</v>
      </c>
    </row>
    <row r="5" spans="1:4" x14ac:dyDescent="0.25">
      <c r="A5" s="4" t="s">
        <v>844</v>
      </c>
      <c r="B5" s="4" t="s">
        <v>6</v>
      </c>
      <c r="C5" s="4" t="s">
        <v>6</v>
      </c>
      <c r="D5" s="4" t="s">
        <v>6</v>
      </c>
    </row>
    <row r="6" spans="1:4" x14ac:dyDescent="0.25">
      <c r="A6" s="3" t="s">
        <v>484</v>
      </c>
      <c r="B6" s="4" t="s">
        <v>6</v>
      </c>
      <c r="C6" s="4" t="s">
        <v>6</v>
      </c>
      <c r="D6" s="4" t="s">
        <v>6</v>
      </c>
    </row>
    <row r="7" spans="1:4" x14ac:dyDescent="0.25">
      <c r="A7" s="4" t="s">
        <v>845</v>
      </c>
      <c r="B7" s="5">
        <v>89.5</v>
      </c>
      <c r="C7" s="5">
        <v>89.5</v>
      </c>
      <c r="D7" s="4" t="s">
        <v>6</v>
      </c>
    </row>
    <row r="8" spans="1:4" x14ac:dyDescent="0.25">
      <c r="A8" s="4" t="s">
        <v>846</v>
      </c>
      <c r="B8" s="4" t="s">
        <v>6</v>
      </c>
      <c r="C8" s="4" t="s">
        <v>6</v>
      </c>
      <c r="D8" s="4" t="s">
        <v>6</v>
      </c>
    </row>
    <row r="9" spans="1:4" x14ac:dyDescent="0.25">
      <c r="A9" s="3" t="s">
        <v>484</v>
      </c>
      <c r="B9" s="4" t="s">
        <v>6</v>
      </c>
      <c r="C9" s="4" t="s">
        <v>6</v>
      </c>
      <c r="D9" s="4" t="s">
        <v>6</v>
      </c>
    </row>
    <row r="10" spans="1:4" x14ac:dyDescent="0.25">
      <c r="A10" s="4" t="s">
        <v>847</v>
      </c>
      <c r="B10" s="4" t="s">
        <v>6</v>
      </c>
      <c r="C10" s="4" t="s">
        <v>6</v>
      </c>
      <c r="D10" s="4" t="s">
        <v>500</v>
      </c>
    </row>
    <row r="11" spans="1:4" x14ac:dyDescent="0.25">
      <c r="A11" s="4" t="s">
        <v>599</v>
      </c>
      <c r="B11" s="4" t="s">
        <v>6</v>
      </c>
      <c r="C11" s="4" t="s">
        <v>6</v>
      </c>
      <c r="D11" s="4" t="s">
        <v>6</v>
      </c>
    </row>
    <row r="12" spans="1:4" x14ac:dyDescent="0.25">
      <c r="A12" s="3" t="s">
        <v>484</v>
      </c>
      <c r="B12" s="4" t="s">
        <v>6</v>
      </c>
      <c r="C12" s="4" t="s">
        <v>6</v>
      </c>
      <c r="D12" s="4" t="s">
        <v>6</v>
      </c>
    </row>
    <row r="13" spans="1:4" x14ac:dyDescent="0.25">
      <c r="A13" s="4" t="s">
        <v>847</v>
      </c>
      <c r="B13" s="4" t="s">
        <v>6</v>
      </c>
      <c r="C13" s="4" t="s">
        <v>6</v>
      </c>
      <c r="D13" s="4" t="s">
        <v>848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7"/>
  <sheetViews>
    <sheetView workbookViewId="0"/>
  </sheetViews>
  <sheetFormatPr defaultRowHeight="15" x14ac:dyDescent="0.25"/>
  <cols>
    <col min="1" max="1" width="65" customWidth="1"/>
    <col min="2" max="2" width="16" customWidth="1"/>
    <col min="3" max="4" width="14" customWidth="1"/>
  </cols>
  <sheetData>
    <row r="1" spans="1:4" x14ac:dyDescent="0.25">
      <c r="A1" s="42" t="s">
        <v>849</v>
      </c>
      <c r="B1" s="49" t="s">
        <v>1</v>
      </c>
      <c r="C1" s="43"/>
      <c r="D1" s="43"/>
    </row>
    <row r="2" spans="1:4" x14ac:dyDescent="0.25">
      <c r="A2" s="43"/>
      <c r="B2" s="2" t="s">
        <v>2</v>
      </c>
      <c r="C2" s="2" t="s">
        <v>72</v>
      </c>
      <c r="D2" s="2" t="s">
        <v>73</v>
      </c>
    </row>
    <row r="3" spans="1:4" x14ac:dyDescent="0.25">
      <c r="A3" s="3" t="s">
        <v>484</v>
      </c>
      <c r="B3" s="4" t="s">
        <v>6</v>
      </c>
      <c r="C3" s="4" t="s">
        <v>6</v>
      </c>
      <c r="D3" s="4" t="s">
        <v>6</v>
      </c>
    </row>
    <row r="4" spans="1:4" x14ac:dyDescent="0.25">
      <c r="A4" s="4" t="s">
        <v>850</v>
      </c>
      <c r="B4" s="9">
        <v>1601</v>
      </c>
      <c r="C4" s="5">
        <v>1554.8</v>
      </c>
      <c r="D4" s="5">
        <v>1579.2</v>
      </c>
    </row>
    <row r="5" spans="1:4" x14ac:dyDescent="0.25">
      <c r="A5" s="4" t="s">
        <v>851</v>
      </c>
      <c r="B5" s="6">
        <v>1050.3</v>
      </c>
      <c r="C5" s="6">
        <v>939.1</v>
      </c>
      <c r="D5" s="6">
        <v>949.6</v>
      </c>
    </row>
    <row r="6" spans="1:4" x14ac:dyDescent="0.25">
      <c r="A6" s="4" t="s">
        <v>852</v>
      </c>
      <c r="B6" s="7">
        <v>28</v>
      </c>
      <c r="C6" s="6">
        <v>28.1</v>
      </c>
      <c r="D6" s="6">
        <v>30.9</v>
      </c>
    </row>
    <row r="7" spans="1:4" x14ac:dyDescent="0.25">
      <c r="A7" s="4" t="s">
        <v>403</v>
      </c>
      <c r="B7" s="5">
        <v>2679.3</v>
      </c>
      <c r="C7" s="9">
        <v>2522</v>
      </c>
      <c r="D7" s="5">
        <v>2559.6999999999998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7"/>
  <sheetViews>
    <sheetView workbookViewId="0"/>
  </sheetViews>
  <sheetFormatPr defaultRowHeight="15" x14ac:dyDescent="0.25"/>
  <cols>
    <col min="1" max="1" width="80" customWidth="1"/>
    <col min="2" max="3" width="17" customWidth="1"/>
    <col min="4" max="4" width="25" customWidth="1"/>
  </cols>
  <sheetData>
    <row r="1" spans="1:4" x14ac:dyDescent="0.25">
      <c r="A1" s="42" t="s">
        <v>853</v>
      </c>
      <c r="B1" s="49" t="s">
        <v>1</v>
      </c>
      <c r="C1" s="43"/>
      <c r="D1" s="43"/>
    </row>
    <row r="2" spans="1:4" x14ac:dyDescent="0.25">
      <c r="A2" s="43"/>
      <c r="B2" s="2" t="s">
        <v>2</v>
      </c>
      <c r="C2" s="2" t="s">
        <v>72</v>
      </c>
      <c r="D2" s="2" t="s">
        <v>73</v>
      </c>
    </row>
    <row r="3" spans="1:4" x14ac:dyDescent="0.25">
      <c r="A3" s="3" t="s">
        <v>484</v>
      </c>
      <c r="B3" s="4" t="s">
        <v>6</v>
      </c>
      <c r="C3" s="4" t="s">
        <v>6</v>
      </c>
      <c r="D3" s="4" t="s">
        <v>6</v>
      </c>
    </row>
    <row r="4" spans="1:4" x14ac:dyDescent="0.25">
      <c r="A4" s="4" t="s">
        <v>854</v>
      </c>
      <c r="B4" s="5">
        <v>1657.2</v>
      </c>
      <c r="C4" s="5">
        <v>1647.3</v>
      </c>
      <c r="D4" s="5">
        <v>1707.1</v>
      </c>
    </row>
    <row r="5" spans="1:4" x14ac:dyDescent="0.25">
      <c r="A5" s="4" t="s">
        <v>855</v>
      </c>
      <c r="B5" s="5">
        <v>1893.4</v>
      </c>
      <c r="C5" s="5">
        <v>1639.4</v>
      </c>
      <c r="D5" s="5">
        <v>1590.3</v>
      </c>
    </row>
    <row r="6" spans="1:4" x14ac:dyDescent="0.25">
      <c r="A6" s="4" t="s">
        <v>856</v>
      </c>
      <c r="B6" s="4" t="s">
        <v>857</v>
      </c>
      <c r="C6" s="4" t="s">
        <v>857</v>
      </c>
      <c r="D6" s="4" t="s">
        <v>858</v>
      </c>
    </row>
    <row r="7" spans="1:4" x14ac:dyDescent="0.25">
      <c r="A7" s="4" t="s">
        <v>859</v>
      </c>
      <c r="B7" s="12">
        <v>3.1E-2</v>
      </c>
      <c r="C7" s="12">
        <v>2.5999999999999999E-2</v>
      </c>
      <c r="D7" s="12">
        <v>2.5000000000000001E-2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11"/>
  <sheetViews>
    <sheetView workbookViewId="0"/>
  </sheetViews>
  <sheetFormatPr defaultRowHeight="15" x14ac:dyDescent="0.25"/>
  <cols>
    <col min="1" max="1" width="80" customWidth="1"/>
    <col min="2" max="2" width="22" customWidth="1"/>
  </cols>
  <sheetData>
    <row r="1" spans="1:2" x14ac:dyDescent="0.25">
      <c r="A1" s="1" t="s">
        <v>860</v>
      </c>
      <c r="B1" s="2" t="s">
        <v>665</v>
      </c>
    </row>
    <row r="2" spans="1:2" x14ac:dyDescent="0.25">
      <c r="A2" s="3" t="s">
        <v>269</v>
      </c>
      <c r="B2" s="4" t="s">
        <v>6</v>
      </c>
    </row>
    <row r="3" spans="1:2" x14ac:dyDescent="0.25">
      <c r="A3" s="4" t="s">
        <v>56</v>
      </c>
      <c r="B3" s="5">
        <v>1577.6</v>
      </c>
    </row>
    <row r="4" spans="1:2" x14ac:dyDescent="0.25">
      <c r="A4" s="4" t="s">
        <v>728</v>
      </c>
      <c r="B4" s="7">
        <v>1532</v>
      </c>
    </row>
    <row r="5" spans="1:2" x14ac:dyDescent="0.25">
      <c r="A5" s="4" t="s">
        <v>729</v>
      </c>
      <c r="B5" s="6">
        <v>1399.1</v>
      </c>
    </row>
    <row r="6" spans="1:2" x14ac:dyDescent="0.25">
      <c r="A6" s="4" t="s">
        <v>730</v>
      </c>
      <c r="B6" s="6">
        <v>1206.7</v>
      </c>
    </row>
    <row r="7" spans="1:2" x14ac:dyDescent="0.25">
      <c r="A7" s="4" t="s">
        <v>731</v>
      </c>
      <c r="B7" s="6">
        <v>1000.2</v>
      </c>
    </row>
    <row r="8" spans="1:2" x14ac:dyDescent="0.25">
      <c r="A8" s="4" t="s">
        <v>732</v>
      </c>
      <c r="B8" s="6">
        <v>3878.5</v>
      </c>
    </row>
    <row r="9" spans="1:2" x14ac:dyDescent="0.25">
      <c r="A9" s="4" t="s">
        <v>861</v>
      </c>
      <c r="B9" s="6">
        <v>10594.1</v>
      </c>
    </row>
    <row r="10" spans="1:2" x14ac:dyDescent="0.25">
      <c r="A10" s="4" t="s">
        <v>862</v>
      </c>
      <c r="B10" s="7">
        <v>-1394</v>
      </c>
    </row>
    <row r="11" spans="1:2" x14ac:dyDescent="0.25">
      <c r="A11" s="4" t="s">
        <v>171</v>
      </c>
      <c r="B11" s="5">
        <v>9200.1</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F14"/>
  <sheetViews>
    <sheetView workbookViewId="0"/>
  </sheetViews>
  <sheetFormatPr defaultRowHeight="15" x14ac:dyDescent="0.25"/>
  <cols>
    <col min="1" max="1" width="74" customWidth="1"/>
    <col min="2" max="2" width="15" customWidth="1"/>
    <col min="3" max="3" width="16" customWidth="1"/>
    <col min="4" max="6" width="14" customWidth="1"/>
  </cols>
  <sheetData>
    <row r="1" spans="1:6" ht="30" x14ac:dyDescent="0.25">
      <c r="A1" s="42" t="s">
        <v>863</v>
      </c>
      <c r="B1" s="2" t="s">
        <v>743</v>
      </c>
      <c r="C1" s="49" t="s">
        <v>1</v>
      </c>
      <c r="D1" s="43"/>
      <c r="E1" s="43"/>
    </row>
    <row r="2" spans="1:6" x14ac:dyDescent="0.25">
      <c r="A2" s="43"/>
      <c r="B2" s="2" t="s">
        <v>2</v>
      </c>
      <c r="C2" s="2" t="s">
        <v>2</v>
      </c>
      <c r="D2" s="2" t="s">
        <v>72</v>
      </c>
      <c r="E2" s="2" t="s">
        <v>73</v>
      </c>
      <c r="F2" s="2" t="s">
        <v>864</v>
      </c>
    </row>
    <row r="3" spans="1:6" x14ac:dyDescent="0.25">
      <c r="A3" s="3" t="s">
        <v>865</v>
      </c>
      <c r="B3" s="4" t="s">
        <v>6</v>
      </c>
      <c r="C3" s="4" t="s">
        <v>6</v>
      </c>
      <c r="D3" s="4" t="s">
        <v>6</v>
      </c>
      <c r="E3" s="4" t="s">
        <v>6</v>
      </c>
      <c r="F3" s="4" t="s">
        <v>6</v>
      </c>
    </row>
    <row r="4" spans="1:6" x14ac:dyDescent="0.25">
      <c r="A4" s="4" t="s">
        <v>866</v>
      </c>
      <c r="B4" s="7">
        <v>7500000</v>
      </c>
      <c r="C4" s="7">
        <v>7500000</v>
      </c>
      <c r="D4" s="4" t="s">
        <v>6</v>
      </c>
      <c r="E4" s="4" t="s">
        <v>6</v>
      </c>
      <c r="F4" s="4" t="s">
        <v>6</v>
      </c>
    </row>
    <row r="5" spans="1:6" x14ac:dyDescent="0.25">
      <c r="A5" s="4" t="s">
        <v>237</v>
      </c>
      <c r="B5" s="10">
        <v>1E-3</v>
      </c>
      <c r="C5" s="10">
        <v>1E-3</v>
      </c>
      <c r="D5" s="10">
        <v>1E-3</v>
      </c>
      <c r="E5" s="4" t="s">
        <v>6</v>
      </c>
      <c r="F5" s="4" t="s">
        <v>6</v>
      </c>
    </row>
    <row r="6" spans="1:6" x14ac:dyDescent="0.25">
      <c r="A6" s="4" t="s">
        <v>238</v>
      </c>
      <c r="B6" s="7">
        <v>2400000000</v>
      </c>
      <c r="C6" s="7">
        <v>2400000000</v>
      </c>
      <c r="D6" s="7">
        <v>2400000000</v>
      </c>
      <c r="E6" s="4" t="s">
        <v>6</v>
      </c>
      <c r="F6" s="4" t="s">
        <v>6</v>
      </c>
    </row>
    <row r="7" spans="1:6" x14ac:dyDescent="0.25">
      <c r="A7" s="4" t="s">
        <v>185</v>
      </c>
      <c r="B7" s="8">
        <v>0.56999999999999995</v>
      </c>
      <c r="C7" s="8">
        <v>2.16</v>
      </c>
      <c r="D7" s="9">
        <v>2</v>
      </c>
      <c r="E7" s="8">
        <v>2.29</v>
      </c>
      <c r="F7" s="4" t="s">
        <v>6</v>
      </c>
    </row>
    <row r="8" spans="1:6" x14ac:dyDescent="0.25">
      <c r="A8" s="4" t="s">
        <v>867</v>
      </c>
      <c r="B8" s="7">
        <v>42600000</v>
      </c>
      <c r="C8" s="7">
        <v>42600000</v>
      </c>
      <c r="D8" s="4" t="s">
        <v>6</v>
      </c>
      <c r="E8" s="4" t="s">
        <v>6</v>
      </c>
      <c r="F8" s="4" t="s">
        <v>6</v>
      </c>
    </row>
    <row r="9" spans="1:6" x14ac:dyDescent="0.25">
      <c r="A9" s="4" t="s">
        <v>868</v>
      </c>
      <c r="B9" s="7">
        <v>0</v>
      </c>
      <c r="C9" s="7">
        <v>0</v>
      </c>
      <c r="D9" s="4" t="s">
        <v>6</v>
      </c>
      <c r="E9" s="4" t="s">
        <v>6</v>
      </c>
      <c r="F9" s="4" t="s">
        <v>6</v>
      </c>
    </row>
    <row r="10" spans="1:6" x14ac:dyDescent="0.25">
      <c r="A10" s="4" t="s">
        <v>869</v>
      </c>
      <c r="B10" s="4" t="s">
        <v>6</v>
      </c>
      <c r="C10" s="4" t="s">
        <v>6</v>
      </c>
      <c r="D10" s="4" t="s">
        <v>6</v>
      </c>
      <c r="E10" s="4" t="s">
        <v>6</v>
      </c>
      <c r="F10" s="4" t="s">
        <v>6</v>
      </c>
    </row>
    <row r="11" spans="1:6" x14ac:dyDescent="0.25">
      <c r="A11" s="3" t="s">
        <v>865</v>
      </c>
      <c r="B11" s="4" t="s">
        <v>6</v>
      </c>
      <c r="C11" s="4" t="s">
        <v>6</v>
      </c>
      <c r="D11" s="4" t="s">
        <v>6</v>
      </c>
      <c r="E11" s="4" t="s">
        <v>6</v>
      </c>
      <c r="F11" s="4" t="s">
        <v>6</v>
      </c>
    </row>
    <row r="12" spans="1:6" x14ac:dyDescent="0.25">
      <c r="A12" s="4" t="s">
        <v>870</v>
      </c>
      <c r="B12" s="4" t="s">
        <v>6</v>
      </c>
      <c r="C12" s="4" t="s">
        <v>6</v>
      </c>
      <c r="D12" s="4" t="s">
        <v>6</v>
      </c>
      <c r="E12" s="4" t="s">
        <v>6</v>
      </c>
      <c r="F12" s="7">
        <v>40000000</v>
      </c>
    </row>
    <row r="13" spans="1:6" x14ac:dyDescent="0.25">
      <c r="A13" s="4" t="s">
        <v>871</v>
      </c>
      <c r="B13" s="4" t="s">
        <v>6</v>
      </c>
      <c r="C13" s="7">
        <v>10000000</v>
      </c>
      <c r="D13" s="7">
        <v>36300000</v>
      </c>
      <c r="E13" s="4" t="s">
        <v>6</v>
      </c>
      <c r="F13" s="4" t="s">
        <v>6</v>
      </c>
    </row>
    <row r="14" spans="1:6" x14ac:dyDescent="0.25">
      <c r="A14" s="4" t="s">
        <v>872</v>
      </c>
      <c r="B14" s="4" t="s">
        <v>6</v>
      </c>
      <c r="C14" s="9">
        <v>1000</v>
      </c>
      <c r="D14" s="9">
        <v>4000</v>
      </c>
      <c r="E14" s="4" t="s">
        <v>6</v>
      </c>
      <c r="F14" s="4" t="s">
        <v>6</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52"/>
  <sheetViews>
    <sheetView workbookViewId="0"/>
  </sheetViews>
  <sheetFormatPr defaultRowHeight="15" x14ac:dyDescent="0.25"/>
  <cols>
    <col min="1" max="1" width="80" customWidth="1"/>
    <col min="2" max="2" width="16" customWidth="1"/>
    <col min="3" max="5" width="14" customWidth="1"/>
  </cols>
  <sheetData>
    <row r="1" spans="1:5" x14ac:dyDescent="0.25">
      <c r="A1" s="42" t="s">
        <v>873</v>
      </c>
      <c r="B1" s="49" t="s">
        <v>1</v>
      </c>
      <c r="C1" s="43"/>
      <c r="D1" s="43"/>
    </row>
    <row r="2" spans="1:5" x14ac:dyDescent="0.25">
      <c r="A2" s="43"/>
      <c r="B2" s="2" t="s">
        <v>2</v>
      </c>
      <c r="C2" s="2" t="s">
        <v>72</v>
      </c>
      <c r="D2" s="2" t="s">
        <v>73</v>
      </c>
      <c r="E2" s="2" t="s">
        <v>874</v>
      </c>
    </row>
    <row r="3" spans="1:5" x14ac:dyDescent="0.25">
      <c r="A3" s="3" t="s">
        <v>875</v>
      </c>
      <c r="B3" s="4" t="s">
        <v>6</v>
      </c>
      <c r="C3" s="4" t="s">
        <v>6</v>
      </c>
      <c r="D3" s="4" t="s">
        <v>6</v>
      </c>
      <c r="E3" s="4" t="s">
        <v>6</v>
      </c>
    </row>
    <row r="4" spans="1:5" x14ac:dyDescent="0.25">
      <c r="A4" s="4" t="s">
        <v>190</v>
      </c>
      <c r="B4" s="4" t="s">
        <v>6</v>
      </c>
      <c r="C4" s="4" t="s">
        <v>6</v>
      </c>
      <c r="D4" s="5">
        <v>-2.2000000000000002</v>
      </c>
      <c r="E4" s="4" t="s">
        <v>6</v>
      </c>
    </row>
    <row r="5" spans="1:5" x14ac:dyDescent="0.25">
      <c r="A5" s="4" t="s">
        <v>876</v>
      </c>
      <c r="B5" s="5">
        <v>-7987.8</v>
      </c>
      <c r="C5" s="5">
        <v>-8698.7000000000007</v>
      </c>
      <c r="D5" s="6">
        <v>-5314.5</v>
      </c>
      <c r="E5" s="5">
        <v>-7799.4</v>
      </c>
    </row>
    <row r="6" spans="1:5" x14ac:dyDescent="0.25">
      <c r="A6" s="4" t="s">
        <v>104</v>
      </c>
      <c r="B6" s="7">
        <v>-315</v>
      </c>
      <c r="C6" s="6">
        <v>-610.4</v>
      </c>
      <c r="D6" s="6">
        <v>511.8</v>
      </c>
      <c r="E6" s="4" t="s">
        <v>6</v>
      </c>
    </row>
    <row r="7" spans="1:5" x14ac:dyDescent="0.25">
      <c r="A7" s="4" t="s">
        <v>877</v>
      </c>
      <c r="B7" s="4" t="s">
        <v>6</v>
      </c>
      <c r="C7" s="4" t="s">
        <v>6</v>
      </c>
      <c r="D7" s="4" t="s">
        <v>6</v>
      </c>
      <c r="E7" s="4" t="s">
        <v>6</v>
      </c>
    </row>
    <row r="8" spans="1:5" x14ac:dyDescent="0.25">
      <c r="A8" s="3" t="s">
        <v>875</v>
      </c>
      <c r="B8" s="4" t="s">
        <v>6</v>
      </c>
      <c r="C8" s="4" t="s">
        <v>6</v>
      </c>
      <c r="D8" s="4" t="s">
        <v>6</v>
      </c>
      <c r="E8" s="4" t="s">
        <v>6</v>
      </c>
    </row>
    <row r="9" spans="1:5" x14ac:dyDescent="0.25">
      <c r="A9" s="4" t="s">
        <v>876</v>
      </c>
      <c r="B9" s="6">
        <v>-12.3</v>
      </c>
      <c r="C9" s="6">
        <v>-15.5</v>
      </c>
      <c r="D9" s="6">
        <v>1.5</v>
      </c>
      <c r="E9" s="6">
        <v>5.7</v>
      </c>
    </row>
    <row r="10" spans="1:5" x14ac:dyDescent="0.25">
      <c r="A10" s="4" t="s">
        <v>188</v>
      </c>
      <c r="B10" s="6">
        <v>2.5</v>
      </c>
      <c r="C10" s="6">
        <v>-17.2</v>
      </c>
      <c r="D10" s="6">
        <v>-2.7</v>
      </c>
      <c r="E10" s="4" t="s">
        <v>6</v>
      </c>
    </row>
    <row r="11" spans="1:5" x14ac:dyDescent="0.25">
      <c r="A11" s="4" t="s">
        <v>189</v>
      </c>
      <c r="B11" s="6">
        <v>0.7</v>
      </c>
      <c r="C11" s="6">
        <v>0.2</v>
      </c>
      <c r="D11" s="6">
        <v>-1.5</v>
      </c>
      <c r="E11" s="4" t="s">
        <v>6</v>
      </c>
    </row>
    <row r="12" spans="1:5" x14ac:dyDescent="0.25">
      <c r="A12" s="4" t="s">
        <v>104</v>
      </c>
      <c r="B12" s="6">
        <v>3.2</v>
      </c>
      <c r="C12" s="7">
        <v>-17</v>
      </c>
      <c r="D12" s="6">
        <v>-4.2</v>
      </c>
      <c r="E12" s="4" t="s">
        <v>6</v>
      </c>
    </row>
    <row r="13" spans="1:5" x14ac:dyDescent="0.25">
      <c r="A13" s="4" t="s">
        <v>878</v>
      </c>
      <c r="B13" s="4" t="s">
        <v>6</v>
      </c>
      <c r="C13" s="4" t="s">
        <v>6</v>
      </c>
      <c r="D13" s="4" t="s">
        <v>6</v>
      </c>
      <c r="E13" s="4" t="s">
        <v>6</v>
      </c>
    </row>
    <row r="14" spans="1:5" x14ac:dyDescent="0.25">
      <c r="A14" s="3" t="s">
        <v>875</v>
      </c>
      <c r="B14" s="4" t="s">
        <v>6</v>
      </c>
      <c r="C14" s="4" t="s">
        <v>6</v>
      </c>
      <c r="D14" s="4" t="s">
        <v>6</v>
      </c>
      <c r="E14" s="4" t="s">
        <v>6</v>
      </c>
    </row>
    <row r="15" spans="1:5" x14ac:dyDescent="0.25">
      <c r="A15" s="4" t="s">
        <v>876</v>
      </c>
      <c r="B15" s="6">
        <v>-47.5</v>
      </c>
      <c r="C15" s="7">
        <v>199</v>
      </c>
      <c r="D15" s="6">
        <v>158.30000000000001</v>
      </c>
      <c r="E15" s="6">
        <v>-82.1</v>
      </c>
    </row>
    <row r="16" spans="1:5" x14ac:dyDescent="0.25">
      <c r="A16" s="4" t="s">
        <v>188</v>
      </c>
      <c r="B16" s="6">
        <v>-132.19999999999999</v>
      </c>
      <c r="C16" s="6">
        <v>206.7</v>
      </c>
      <c r="D16" s="6">
        <v>240.2</v>
      </c>
      <c r="E16" s="4" t="s">
        <v>6</v>
      </c>
    </row>
    <row r="17" spans="1:5" x14ac:dyDescent="0.25">
      <c r="A17" s="4" t="s">
        <v>189</v>
      </c>
      <c r="B17" s="6">
        <v>-114.3</v>
      </c>
      <c r="C17" s="7">
        <v>-166</v>
      </c>
      <c r="D17" s="6">
        <v>0.2</v>
      </c>
      <c r="E17" s="4" t="s">
        <v>6</v>
      </c>
    </row>
    <row r="18" spans="1:5" x14ac:dyDescent="0.25">
      <c r="A18" s="4" t="s">
        <v>104</v>
      </c>
      <c r="B18" s="6">
        <v>-246.5</v>
      </c>
      <c r="C18" s="6">
        <v>40.700000000000003</v>
      </c>
      <c r="D18" s="6">
        <v>240.4</v>
      </c>
      <c r="E18" s="4" t="s">
        <v>6</v>
      </c>
    </row>
    <row r="19" spans="1:5" x14ac:dyDescent="0.25">
      <c r="A19" s="4" t="s">
        <v>879</v>
      </c>
      <c r="B19" s="4" t="s">
        <v>6</v>
      </c>
      <c r="C19" s="4" t="s">
        <v>6</v>
      </c>
      <c r="D19" s="4" t="s">
        <v>6</v>
      </c>
      <c r="E19" s="4" t="s">
        <v>6</v>
      </c>
    </row>
    <row r="20" spans="1:5" x14ac:dyDescent="0.25">
      <c r="A20" s="3" t="s">
        <v>875</v>
      </c>
      <c r="B20" s="4" t="s">
        <v>6</v>
      </c>
      <c r="C20" s="4" t="s">
        <v>6</v>
      </c>
      <c r="D20" s="4" t="s">
        <v>6</v>
      </c>
      <c r="E20" s="4" t="s">
        <v>6</v>
      </c>
    </row>
    <row r="21" spans="1:5" x14ac:dyDescent="0.25">
      <c r="A21" s="4" t="s">
        <v>876</v>
      </c>
      <c r="B21" s="6">
        <v>243.3</v>
      </c>
      <c r="C21" s="6">
        <v>209.1</v>
      </c>
      <c r="D21" s="6">
        <v>48.6</v>
      </c>
      <c r="E21" s="6">
        <v>11.5</v>
      </c>
    </row>
    <row r="22" spans="1:5" x14ac:dyDescent="0.25">
      <c r="A22" s="4" t="s">
        <v>188</v>
      </c>
      <c r="B22" s="6">
        <v>54.7</v>
      </c>
      <c r="C22" s="6">
        <v>171.1</v>
      </c>
      <c r="D22" s="6">
        <v>47.1</v>
      </c>
      <c r="E22" s="4" t="s">
        <v>6</v>
      </c>
    </row>
    <row r="23" spans="1:5" x14ac:dyDescent="0.25">
      <c r="A23" s="4" t="s">
        <v>189</v>
      </c>
      <c r="B23" s="6">
        <v>-20.5</v>
      </c>
      <c r="C23" s="6">
        <v>-10.6</v>
      </c>
      <c r="D23" s="7">
        <v>-10</v>
      </c>
      <c r="E23" s="4" t="s">
        <v>6</v>
      </c>
    </row>
    <row r="24" spans="1:5" x14ac:dyDescent="0.25">
      <c r="A24" s="4" t="s">
        <v>104</v>
      </c>
      <c r="B24" s="6">
        <v>34.200000000000003</v>
      </c>
      <c r="C24" s="6">
        <v>160.5</v>
      </c>
      <c r="D24" s="6">
        <v>37.1</v>
      </c>
      <c r="E24" s="4" t="s">
        <v>6</v>
      </c>
    </row>
    <row r="25" spans="1:5" x14ac:dyDescent="0.25">
      <c r="A25" s="4" t="s">
        <v>115</v>
      </c>
      <c r="B25" s="4" t="s">
        <v>6</v>
      </c>
      <c r="C25" s="4" t="s">
        <v>6</v>
      </c>
      <c r="D25" s="4" t="s">
        <v>6</v>
      </c>
      <c r="E25" s="4" t="s">
        <v>6</v>
      </c>
    </row>
    <row r="26" spans="1:5" x14ac:dyDescent="0.25">
      <c r="A26" s="3" t="s">
        <v>875</v>
      </c>
      <c r="B26" s="4" t="s">
        <v>6</v>
      </c>
      <c r="C26" s="4" t="s">
        <v>6</v>
      </c>
      <c r="D26" s="4" t="s">
        <v>6</v>
      </c>
      <c r="E26" s="4" t="s">
        <v>6</v>
      </c>
    </row>
    <row r="27" spans="1:5" x14ac:dyDescent="0.25">
      <c r="A27" s="4" t="s">
        <v>876</v>
      </c>
      <c r="B27" s="6">
        <v>-961.7</v>
      </c>
      <c r="C27" s="6">
        <v>-855.8</v>
      </c>
      <c r="D27" s="6">
        <v>-61.2</v>
      </c>
      <c r="E27" s="6">
        <v>-299.7</v>
      </c>
    </row>
    <row r="28" spans="1:5" x14ac:dyDescent="0.25">
      <c r="A28" s="4" t="s">
        <v>188</v>
      </c>
      <c r="B28" s="6">
        <v>-106.5</v>
      </c>
      <c r="C28" s="6">
        <v>-794.7</v>
      </c>
      <c r="D28" s="6">
        <v>190.4</v>
      </c>
      <c r="E28" s="4" t="s">
        <v>6</v>
      </c>
    </row>
    <row r="29" spans="1:5" x14ac:dyDescent="0.25">
      <c r="A29" s="4" t="s">
        <v>189</v>
      </c>
      <c r="B29" s="6">
        <v>1.3</v>
      </c>
      <c r="C29" s="6">
        <v>0.1</v>
      </c>
      <c r="D29" s="6">
        <v>48.1</v>
      </c>
      <c r="E29" s="4" t="s">
        <v>6</v>
      </c>
    </row>
    <row r="30" spans="1:5" x14ac:dyDescent="0.25">
      <c r="A30" s="4" t="s">
        <v>104</v>
      </c>
      <c r="B30" s="6">
        <v>-105.2</v>
      </c>
      <c r="C30" s="6">
        <v>-794.6</v>
      </c>
      <c r="D30" s="6">
        <v>238.5</v>
      </c>
      <c r="E30" s="4" t="s">
        <v>6</v>
      </c>
    </row>
    <row r="31" spans="1:5" x14ac:dyDescent="0.25">
      <c r="A31" s="4" t="s">
        <v>175</v>
      </c>
      <c r="B31" s="4" t="s">
        <v>6</v>
      </c>
      <c r="C31" s="4" t="s">
        <v>6</v>
      </c>
      <c r="D31" s="4" t="s">
        <v>6</v>
      </c>
      <c r="E31" s="4" t="s">
        <v>6</v>
      </c>
    </row>
    <row r="32" spans="1:5" x14ac:dyDescent="0.25">
      <c r="A32" s="3" t="s">
        <v>875</v>
      </c>
      <c r="B32" s="4" t="s">
        <v>6</v>
      </c>
      <c r="C32" s="4" t="s">
        <v>6</v>
      </c>
      <c r="D32" s="4" t="s">
        <v>6</v>
      </c>
      <c r="E32" s="4" t="s">
        <v>6</v>
      </c>
    </row>
    <row r="33" spans="1:5" x14ac:dyDescent="0.25">
      <c r="A33" s="4" t="s">
        <v>190</v>
      </c>
      <c r="B33" s="4" t="s">
        <v>6</v>
      </c>
      <c r="C33" s="4" t="s">
        <v>6</v>
      </c>
      <c r="D33" s="7">
        <v>0</v>
      </c>
      <c r="E33" s="4" t="s">
        <v>6</v>
      </c>
    </row>
    <row r="34" spans="1:5" x14ac:dyDescent="0.25">
      <c r="A34" s="4" t="s">
        <v>876</v>
      </c>
      <c r="B34" s="6">
        <v>-778.2</v>
      </c>
      <c r="C34" s="6">
        <v>-463.2</v>
      </c>
      <c r="D34" s="6">
        <v>147.19999999999999</v>
      </c>
      <c r="E34" s="5">
        <v>-364.6</v>
      </c>
    </row>
    <row r="35" spans="1:5" x14ac:dyDescent="0.25">
      <c r="A35" s="4" t="s">
        <v>188</v>
      </c>
      <c r="B35" s="6">
        <v>-181.5</v>
      </c>
      <c r="C35" s="6">
        <v>-434.1</v>
      </c>
      <c r="D35" s="7">
        <v>475</v>
      </c>
      <c r="E35" s="4" t="s">
        <v>6</v>
      </c>
    </row>
    <row r="36" spans="1:5" x14ac:dyDescent="0.25">
      <c r="A36" s="4" t="s">
        <v>189</v>
      </c>
      <c r="B36" s="6">
        <v>-132.80000000000001</v>
      </c>
      <c r="C36" s="6">
        <v>-176.3</v>
      </c>
      <c r="D36" s="6">
        <v>36.799999999999997</v>
      </c>
      <c r="E36" s="4" t="s">
        <v>6</v>
      </c>
    </row>
    <row r="37" spans="1:5" x14ac:dyDescent="0.25">
      <c r="A37" s="4" t="s">
        <v>104</v>
      </c>
      <c r="B37" s="6">
        <v>-314.3</v>
      </c>
      <c r="C37" s="5">
        <v>-610.4</v>
      </c>
      <c r="D37" s="5">
        <v>511.8</v>
      </c>
      <c r="E37" s="4" t="s">
        <v>6</v>
      </c>
    </row>
    <row r="38" spans="1:5" ht="30" x14ac:dyDescent="0.25">
      <c r="A38" s="4" t="s">
        <v>880</v>
      </c>
      <c r="B38" s="4" t="s">
        <v>6</v>
      </c>
      <c r="C38" s="4" t="s">
        <v>6</v>
      </c>
      <c r="D38" s="4" t="s">
        <v>6</v>
      </c>
      <c r="E38" s="4" t="s">
        <v>6</v>
      </c>
    </row>
    <row r="39" spans="1:5" x14ac:dyDescent="0.25">
      <c r="A39" s="3" t="s">
        <v>875</v>
      </c>
      <c r="B39" s="4" t="s">
        <v>6</v>
      </c>
      <c r="C39" s="4" t="s">
        <v>6</v>
      </c>
      <c r="D39" s="4" t="s">
        <v>6</v>
      </c>
      <c r="E39" s="4" t="s">
        <v>6</v>
      </c>
    </row>
    <row r="40" spans="1:5" ht="30" x14ac:dyDescent="0.25">
      <c r="A40" s="4" t="s">
        <v>880</v>
      </c>
      <c r="B40" s="7">
        <v>0</v>
      </c>
      <c r="C40" s="4" t="s">
        <v>6</v>
      </c>
      <c r="D40" s="4" t="s">
        <v>6</v>
      </c>
      <c r="E40" s="4" t="s">
        <v>6</v>
      </c>
    </row>
    <row r="41" spans="1:5" ht="30" x14ac:dyDescent="0.25">
      <c r="A41" s="4" t="s">
        <v>881</v>
      </c>
      <c r="B41" s="4" t="s">
        <v>6</v>
      </c>
      <c r="C41" s="4" t="s">
        <v>6</v>
      </c>
      <c r="D41" s="4" t="s">
        <v>6</v>
      </c>
      <c r="E41" s="4" t="s">
        <v>6</v>
      </c>
    </row>
    <row r="42" spans="1:5" x14ac:dyDescent="0.25">
      <c r="A42" s="3" t="s">
        <v>875</v>
      </c>
      <c r="B42" s="4" t="s">
        <v>6</v>
      </c>
      <c r="C42" s="4" t="s">
        <v>6</v>
      </c>
      <c r="D42" s="4" t="s">
        <v>6</v>
      </c>
      <c r="E42" s="4" t="s">
        <v>6</v>
      </c>
    </row>
    <row r="43" spans="1:5" ht="30" x14ac:dyDescent="0.25">
      <c r="A43" s="4" t="s">
        <v>880</v>
      </c>
      <c r="B43" s="7">
        <v>0</v>
      </c>
      <c r="C43" s="4" t="s">
        <v>6</v>
      </c>
      <c r="D43" s="4" t="s">
        <v>6</v>
      </c>
      <c r="E43" s="4" t="s">
        <v>6</v>
      </c>
    </row>
    <row r="44" spans="1:5" ht="30" x14ac:dyDescent="0.25">
      <c r="A44" s="4" t="s">
        <v>882</v>
      </c>
      <c r="B44" s="4" t="s">
        <v>6</v>
      </c>
      <c r="C44" s="4" t="s">
        <v>6</v>
      </c>
      <c r="D44" s="4" t="s">
        <v>6</v>
      </c>
      <c r="E44" s="4" t="s">
        <v>6</v>
      </c>
    </row>
    <row r="45" spans="1:5" x14ac:dyDescent="0.25">
      <c r="A45" s="3" t="s">
        <v>875</v>
      </c>
      <c r="B45" s="4" t="s">
        <v>6</v>
      </c>
      <c r="C45" s="4" t="s">
        <v>6</v>
      </c>
      <c r="D45" s="4" t="s">
        <v>6</v>
      </c>
      <c r="E45" s="4" t="s">
        <v>6</v>
      </c>
    </row>
    <row r="46" spans="1:5" ht="30" x14ac:dyDescent="0.25">
      <c r="A46" s="4" t="s">
        <v>880</v>
      </c>
      <c r="B46" s="7">
        <v>0</v>
      </c>
      <c r="C46" s="4" t="s">
        <v>6</v>
      </c>
      <c r="D46" s="4" t="s">
        <v>6</v>
      </c>
      <c r="E46" s="4" t="s">
        <v>6</v>
      </c>
    </row>
    <row r="47" spans="1:5" x14ac:dyDescent="0.25">
      <c r="A47" s="4" t="s">
        <v>883</v>
      </c>
      <c r="B47" s="4" t="s">
        <v>6</v>
      </c>
      <c r="C47" s="4" t="s">
        <v>6</v>
      </c>
      <c r="D47" s="4" t="s">
        <v>6</v>
      </c>
      <c r="E47" s="4" t="s">
        <v>6</v>
      </c>
    </row>
    <row r="48" spans="1:5" x14ac:dyDescent="0.25">
      <c r="A48" s="3" t="s">
        <v>875</v>
      </c>
      <c r="B48" s="4" t="s">
        <v>6</v>
      </c>
      <c r="C48" s="4" t="s">
        <v>6</v>
      </c>
      <c r="D48" s="4" t="s">
        <v>6</v>
      </c>
      <c r="E48" s="4" t="s">
        <v>6</v>
      </c>
    </row>
    <row r="49" spans="1:5" ht="30" x14ac:dyDescent="0.25">
      <c r="A49" s="4" t="s">
        <v>880</v>
      </c>
      <c r="B49" s="6">
        <v>-0.7</v>
      </c>
      <c r="C49" s="4" t="s">
        <v>6</v>
      </c>
      <c r="D49" s="4" t="s">
        <v>6</v>
      </c>
      <c r="E49" s="4" t="s">
        <v>6</v>
      </c>
    </row>
    <row r="50" spans="1:5" x14ac:dyDescent="0.25">
      <c r="A50" s="4" t="s">
        <v>884</v>
      </c>
      <c r="B50" s="4" t="s">
        <v>6</v>
      </c>
      <c r="C50" s="4" t="s">
        <v>6</v>
      </c>
      <c r="D50" s="4" t="s">
        <v>6</v>
      </c>
      <c r="E50" s="4" t="s">
        <v>6</v>
      </c>
    </row>
    <row r="51" spans="1:5" x14ac:dyDescent="0.25">
      <c r="A51" s="3" t="s">
        <v>875</v>
      </c>
      <c r="B51" s="4" t="s">
        <v>6</v>
      </c>
      <c r="C51" s="4" t="s">
        <v>6</v>
      </c>
      <c r="D51" s="4" t="s">
        <v>6</v>
      </c>
      <c r="E51" s="4" t="s">
        <v>6</v>
      </c>
    </row>
    <row r="52" spans="1:5" ht="30" x14ac:dyDescent="0.25">
      <c r="A52" s="4" t="s">
        <v>880</v>
      </c>
      <c r="B52" s="5">
        <v>-0.7</v>
      </c>
      <c r="C52" s="4" t="s">
        <v>6</v>
      </c>
      <c r="D52" s="4" t="s">
        <v>6</v>
      </c>
      <c r="E52" s="4" t="s">
        <v>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41"/>
  <sheetViews>
    <sheetView workbookViewId="0"/>
  </sheetViews>
  <sheetFormatPr defaultRowHeight="15" x14ac:dyDescent="0.25"/>
  <cols>
    <col min="1" max="1" width="80" customWidth="1"/>
    <col min="2" max="2" width="16" customWidth="1"/>
    <col min="3" max="4" width="14" customWidth="1"/>
  </cols>
  <sheetData>
    <row r="1" spans="1:4" x14ac:dyDescent="0.25">
      <c r="A1" s="42" t="s">
        <v>885</v>
      </c>
      <c r="B1" s="49" t="s">
        <v>1</v>
      </c>
      <c r="C1" s="43"/>
      <c r="D1" s="43"/>
    </row>
    <row r="2" spans="1:4" x14ac:dyDescent="0.25">
      <c r="A2" s="43"/>
      <c r="B2" s="2" t="s">
        <v>2</v>
      </c>
      <c r="C2" s="2" t="s">
        <v>72</v>
      </c>
      <c r="D2" s="2" t="s">
        <v>73</v>
      </c>
    </row>
    <row r="3" spans="1:4" ht="30" x14ac:dyDescent="0.25">
      <c r="A3" s="3" t="s">
        <v>886</v>
      </c>
      <c r="B3" s="4" t="s">
        <v>6</v>
      </c>
      <c r="C3" s="4" t="s">
        <v>6</v>
      </c>
      <c r="D3" s="4" t="s">
        <v>6</v>
      </c>
    </row>
    <row r="4" spans="1:4" x14ac:dyDescent="0.25">
      <c r="A4" s="4" t="s">
        <v>536</v>
      </c>
      <c r="B4" s="5">
        <v>81.2</v>
      </c>
      <c r="C4" s="9">
        <v>97</v>
      </c>
      <c r="D4" s="5">
        <v>90.1</v>
      </c>
    </row>
    <row r="5" spans="1:4" x14ac:dyDescent="0.25">
      <c r="A5" s="4" t="s">
        <v>887</v>
      </c>
      <c r="B5" s="6">
        <v>-550.1</v>
      </c>
      <c r="C5" s="6">
        <v>-482.9</v>
      </c>
      <c r="D5" s="6">
        <v>-469.8</v>
      </c>
    </row>
    <row r="6" spans="1:4" x14ac:dyDescent="0.25">
      <c r="A6" s="4" t="s">
        <v>888</v>
      </c>
      <c r="B6" s="6">
        <v>-1277.2</v>
      </c>
      <c r="C6" s="6">
        <v>-948.5</v>
      </c>
      <c r="D6" s="6">
        <v>-1156.5999999999999</v>
      </c>
    </row>
    <row r="7" spans="1:4" x14ac:dyDescent="0.25">
      <c r="A7" s="4" t="s">
        <v>120</v>
      </c>
      <c r="B7" s="4" t="s">
        <v>6</v>
      </c>
      <c r="C7" s="4" t="s">
        <v>6</v>
      </c>
      <c r="D7" s="4" t="s">
        <v>6</v>
      </c>
    </row>
    <row r="8" spans="1:4" ht="30" x14ac:dyDescent="0.25">
      <c r="A8" s="3" t="s">
        <v>886</v>
      </c>
      <c r="B8" s="4" t="s">
        <v>6</v>
      </c>
      <c r="C8" s="4" t="s">
        <v>6</v>
      </c>
      <c r="D8" s="4" t="s">
        <v>6</v>
      </c>
    </row>
    <row r="9" spans="1:4" x14ac:dyDescent="0.25">
      <c r="A9" s="4" t="s">
        <v>889</v>
      </c>
      <c r="B9" s="6">
        <v>158.9</v>
      </c>
      <c r="C9" s="6">
        <v>210.5</v>
      </c>
      <c r="D9" s="6">
        <v>-41.8</v>
      </c>
    </row>
    <row r="10" spans="1:4" x14ac:dyDescent="0.25">
      <c r="A10" s="4" t="s">
        <v>888</v>
      </c>
      <c r="B10" s="6">
        <v>26.1</v>
      </c>
      <c r="C10" s="6">
        <v>34.200000000000003</v>
      </c>
      <c r="D10" s="7">
        <v>-5</v>
      </c>
    </row>
    <row r="11" spans="1:4" x14ac:dyDescent="0.25">
      <c r="A11" s="4" t="s">
        <v>890</v>
      </c>
      <c r="B11" s="6">
        <v>132.80000000000001</v>
      </c>
      <c r="C11" s="6">
        <v>176.3</v>
      </c>
      <c r="D11" s="6">
        <v>-36.799999999999997</v>
      </c>
    </row>
    <row r="12" spans="1:4" x14ac:dyDescent="0.25">
      <c r="A12" s="4" t="s">
        <v>877</v>
      </c>
      <c r="B12" s="4" t="s">
        <v>6</v>
      </c>
      <c r="C12" s="4" t="s">
        <v>6</v>
      </c>
      <c r="D12" s="4" t="s">
        <v>6</v>
      </c>
    </row>
    <row r="13" spans="1:4" ht="30" x14ac:dyDescent="0.25">
      <c r="A13" s="3" t="s">
        <v>886</v>
      </c>
      <c r="B13" s="4" t="s">
        <v>6</v>
      </c>
      <c r="C13" s="4" t="s">
        <v>6</v>
      </c>
      <c r="D13" s="4" t="s">
        <v>6</v>
      </c>
    </row>
    <row r="14" spans="1:4" ht="30" x14ac:dyDescent="0.25">
      <c r="A14" s="4" t="s">
        <v>891</v>
      </c>
      <c r="B14" s="6">
        <v>-0.7</v>
      </c>
      <c r="C14" s="6">
        <v>-0.2</v>
      </c>
      <c r="D14" s="6">
        <v>1.5</v>
      </c>
    </row>
    <row r="15" spans="1:4" ht="30" x14ac:dyDescent="0.25">
      <c r="A15" s="4" t="s">
        <v>892</v>
      </c>
      <c r="B15" s="4" t="s">
        <v>6</v>
      </c>
      <c r="C15" s="4" t="s">
        <v>6</v>
      </c>
      <c r="D15" s="4" t="s">
        <v>6</v>
      </c>
    </row>
    <row r="16" spans="1:4" ht="30" x14ac:dyDescent="0.25">
      <c r="A16" s="3" t="s">
        <v>886</v>
      </c>
      <c r="B16" s="4" t="s">
        <v>6</v>
      </c>
      <c r="C16" s="4" t="s">
        <v>6</v>
      </c>
      <c r="D16" s="4" t="s">
        <v>6</v>
      </c>
    </row>
    <row r="17" spans="1:4" x14ac:dyDescent="0.25">
      <c r="A17" s="4" t="s">
        <v>536</v>
      </c>
      <c r="B17" s="6">
        <v>-0.7</v>
      </c>
      <c r="C17" s="6">
        <v>-0.4</v>
      </c>
      <c r="D17" s="6">
        <v>1.8</v>
      </c>
    </row>
    <row r="18" spans="1:4" x14ac:dyDescent="0.25">
      <c r="A18" s="4" t="s">
        <v>878</v>
      </c>
      <c r="B18" s="4" t="s">
        <v>6</v>
      </c>
      <c r="C18" s="4" t="s">
        <v>6</v>
      </c>
      <c r="D18" s="4" t="s">
        <v>6</v>
      </c>
    </row>
    <row r="19" spans="1:4" ht="30" x14ac:dyDescent="0.25">
      <c r="A19" s="3" t="s">
        <v>886</v>
      </c>
      <c r="B19" s="4" t="s">
        <v>6</v>
      </c>
      <c r="C19" s="4" t="s">
        <v>6</v>
      </c>
      <c r="D19" s="4" t="s">
        <v>6</v>
      </c>
    </row>
    <row r="20" spans="1:4" ht="30" x14ac:dyDescent="0.25">
      <c r="A20" s="4" t="s">
        <v>891</v>
      </c>
      <c r="B20" s="6">
        <v>114.3</v>
      </c>
      <c r="C20" s="7">
        <v>166</v>
      </c>
      <c r="D20" s="6">
        <v>-0.2</v>
      </c>
    </row>
    <row r="21" spans="1:4" ht="30" x14ac:dyDescent="0.25">
      <c r="A21" s="4" t="s">
        <v>893</v>
      </c>
      <c r="B21" s="4" t="s">
        <v>6</v>
      </c>
      <c r="C21" s="4" t="s">
        <v>6</v>
      </c>
      <c r="D21" s="4" t="s">
        <v>6</v>
      </c>
    </row>
    <row r="22" spans="1:4" ht="30" x14ac:dyDescent="0.25">
      <c r="A22" s="3" t="s">
        <v>886</v>
      </c>
      <c r="B22" s="4" t="s">
        <v>6</v>
      </c>
      <c r="C22" s="4" t="s">
        <v>6</v>
      </c>
      <c r="D22" s="4" t="s">
        <v>6</v>
      </c>
    </row>
    <row r="23" spans="1:4" x14ac:dyDescent="0.25">
      <c r="A23" s="4" t="s">
        <v>894</v>
      </c>
      <c r="B23" s="6">
        <v>-133.5</v>
      </c>
      <c r="C23" s="6">
        <v>-196.6</v>
      </c>
      <c r="D23" s="6">
        <v>-1.9</v>
      </c>
    </row>
    <row r="24" spans="1:4" x14ac:dyDescent="0.25">
      <c r="A24" s="4" t="s">
        <v>879</v>
      </c>
      <c r="B24" s="4" t="s">
        <v>6</v>
      </c>
      <c r="C24" s="4" t="s">
        <v>6</v>
      </c>
      <c r="D24" s="4" t="s">
        <v>6</v>
      </c>
    </row>
    <row r="25" spans="1:4" ht="30" x14ac:dyDescent="0.25">
      <c r="A25" s="3" t="s">
        <v>886</v>
      </c>
      <c r="B25" s="4" t="s">
        <v>6</v>
      </c>
      <c r="C25" s="4" t="s">
        <v>6</v>
      </c>
      <c r="D25" s="4" t="s">
        <v>6</v>
      </c>
    </row>
    <row r="26" spans="1:4" ht="30" x14ac:dyDescent="0.25">
      <c r="A26" s="4" t="s">
        <v>891</v>
      </c>
      <c r="B26" s="6">
        <v>20.5</v>
      </c>
      <c r="C26" s="6">
        <v>10.6</v>
      </c>
      <c r="D26" s="7">
        <v>10</v>
      </c>
    </row>
    <row r="27" spans="1:4" ht="30" x14ac:dyDescent="0.25">
      <c r="A27" s="4" t="s">
        <v>895</v>
      </c>
      <c r="B27" s="4" t="s">
        <v>6</v>
      </c>
      <c r="C27" s="4" t="s">
        <v>6</v>
      </c>
      <c r="D27" s="4" t="s">
        <v>6</v>
      </c>
    </row>
    <row r="28" spans="1:4" ht="30" x14ac:dyDescent="0.25">
      <c r="A28" s="3" t="s">
        <v>886</v>
      </c>
      <c r="B28" s="4" t="s">
        <v>6</v>
      </c>
      <c r="C28" s="4" t="s">
        <v>6</v>
      </c>
      <c r="D28" s="4" t="s">
        <v>6</v>
      </c>
    </row>
    <row r="29" spans="1:4" x14ac:dyDescent="0.25">
      <c r="A29" s="4" t="s">
        <v>887</v>
      </c>
      <c r="B29" s="6">
        <v>-27.4</v>
      </c>
      <c r="C29" s="6">
        <v>-14.3</v>
      </c>
      <c r="D29" s="6">
        <v>-13.4</v>
      </c>
    </row>
    <row r="30" spans="1:4" x14ac:dyDescent="0.25">
      <c r="A30" s="4" t="s">
        <v>115</v>
      </c>
      <c r="B30" s="4" t="s">
        <v>6</v>
      </c>
      <c r="C30" s="4" t="s">
        <v>6</v>
      </c>
      <c r="D30" s="4" t="s">
        <v>6</v>
      </c>
    </row>
    <row r="31" spans="1:4" ht="30" x14ac:dyDescent="0.25">
      <c r="A31" s="3" t="s">
        <v>886</v>
      </c>
      <c r="B31" s="4" t="s">
        <v>6</v>
      </c>
      <c r="C31" s="4" t="s">
        <v>6</v>
      </c>
      <c r="D31" s="4" t="s">
        <v>6</v>
      </c>
    </row>
    <row r="32" spans="1:4" ht="30" x14ac:dyDescent="0.25">
      <c r="A32" s="4" t="s">
        <v>891</v>
      </c>
      <c r="B32" s="6">
        <v>-1.3</v>
      </c>
      <c r="C32" s="6">
        <v>-0.1</v>
      </c>
      <c r="D32" s="6">
        <v>-48.1</v>
      </c>
    </row>
    <row r="33" spans="1:4" ht="30" x14ac:dyDescent="0.25">
      <c r="A33" s="4" t="s">
        <v>896</v>
      </c>
      <c r="B33" s="4" t="s">
        <v>6</v>
      </c>
      <c r="C33" s="4" t="s">
        <v>6</v>
      </c>
      <c r="D33" s="4" t="s">
        <v>6</v>
      </c>
    </row>
    <row r="34" spans="1:4" ht="30" x14ac:dyDescent="0.25">
      <c r="A34" s="3" t="s">
        <v>886</v>
      </c>
      <c r="B34" s="4" t="s">
        <v>6</v>
      </c>
      <c r="C34" s="4" t="s">
        <v>6</v>
      </c>
      <c r="D34" s="4" t="s">
        <v>6</v>
      </c>
    </row>
    <row r="35" spans="1:4" x14ac:dyDescent="0.25">
      <c r="A35" s="4" t="s">
        <v>536</v>
      </c>
      <c r="B35" s="6">
        <v>-1.3</v>
      </c>
      <c r="C35" s="7">
        <v>0</v>
      </c>
      <c r="D35" s="7">
        <v>0</v>
      </c>
    </row>
    <row r="36" spans="1:4" x14ac:dyDescent="0.25">
      <c r="A36" s="4" t="s">
        <v>460</v>
      </c>
      <c r="B36" s="4" t="s">
        <v>6</v>
      </c>
      <c r="C36" s="4" t="s">
        <v>6</v>
      </c>
      <c r="D36" s="4" t="s">
        <v>6</v>
      </c>
    </row>
    <row r="37" spans="1:4" ht="30" x14ac:dyDescent="0.25">
      <c r="A37" s="3" t="s">
        <v>886</v>
      </c>
      <c r="B37" s="4" t="s">
        <v>6</v>
      </c>
      <c r="C37" s="4" t="s">
        <v>6</v>
      </c>
      <c r="D37" s="4" t="s">
        <v>6</v>
      </c>
    </row>
    <row r="38" spans="1:4" x14ac:dyDescent="0.25">
      <c r="A38" s="4" t="s">
        <v>461</v>
      </c>
      <c r="B38" s="4" t="s">
        <v>6</v>
      </c>
      <c r="C38" s="4" t="s">
        <v>6</v>
      </c>
      <c r="D38" s="6">
        <v>864.5</v>
      </c>
    </row>
    <row r="39" spans="1:4" ht="30" x14ac:dyDescent="0.25">
      <c r="A39" s="4" t="s">
        <v>897</v>
      </c>
      <c r="B39" s="4" t="s">
        <v>6</v>
      </c>
      <c r="C39" s="4" t="s">
        <v>6</v>
      </c>
      <c r="D39" s="4" t="s">
        <v>6</v>
      </c>
    </row>
    <row r="40" spans="1:4" ht="30" x14ac:dyDescent="0.25">
      <c r="A40" s="3" t="s">
        <v>886</v>
      </c>
      <c r="B40" s="4" t="s">
        <v>6</v>
      </c>
      <c r="C40" s="4" t="s">
        <v>6</v>
      </c>
      <c r="D40" s="4" t="s">
        <v>6</v>
      </c>
    </row>
    <row r="41" spans="1:4" x14ac:dyDescent="0.25">
      <c r="A41" s="4" t="s">
        <v>461</v>
      </c>
      <c r="B41" s="9">
        <v>0</v>
      </c>
      <c r="C41" s="9">
        <v>0</v>
      </c>
      <c r="D41" s="5">
        <v>-58.9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21"/>
  <sheetViews>
    <sheetView workbookViewId="0"/>
  </sheetViews>
  <sheetFormatPr defaultRowHeight="15" x14ac:dyDescent="0.25"/>
  <cols>
    <col min="1" max="1" width="80" customWidth="1"/>
    <col min="2" max="2" width="23" customWidth="1"/>
    <col min="3" max="4" width="14" customWidth="1"/>
  </cols>
  <sheetData>
    <row r="1" spans="1:4" x14ac:dyDescent="0.25">
      <c r="A1" s="42" t="s">
        <v>898</v>
      </c>
      <c r="B1" s="49" t="s">
        <v>1</v>
      </c>
      <c r="C1" s="43"/>
      <c r="D1" s="43"/>
    </row>
    <row r="2" spans="1:4" x14ac:dyDescent="0.25">
      <c r="A2" s="43"/>
      <c r="B2" s="2" t="s">
        <v>2</v>
      </c>
      <c r="C2" s="2" t="s">
        <v>72</v>
      </c>
      <c r="D2" s="2" t="s">
        <v>73</v>
      </c>
    </row>
    <row r="3" spans="1:4" x14ac:dyDescent="0.25">
      <c r="A3" s="4" t="s">
        <v>899</v>
      </c>
      <c r="B3" s="11">
        <v>0.1</v>
      </c>
      <c r="C3" s="4" t="s">
        <v>6</v>
      </c>
      <c r="D3" s="4" t="s">
        <v>6</v>
      </c>
    </row>
    <row r="4" spans="1:4" x14ac:dyDescent="0.25">
      <c r="A4" s="4" t="s">
        <v>900</v>
      </c>
      <c r="B4" s="11">
        <v>0.95</v>
      </c>
      <c r="C4" s="4" t="s">
        <v>6</v>
      </c>
      <c r="D4" s="4" t="s">
        <v>6</v>
      </c>
    </row>
    <row r="5" spans="1:4" x14ac:dyDescent="0.25">
      <c r="A5" s="4" t="s">
        <v>901</v>
      </c>
      <c r="B5" s="6">
        <v>0.5</v>
      </c>
      <c r="C5" s="4" t="s">
        <v>6</v>
      </c>
      <c r="D5" s="4" t="s">
        <v>6</v>
      </c>
    </row>
    <row r="6" spans="1:4" x14ac:dyDescent="0.25">
      <c r="A6" s="4" t="s">
        <v>902</v>
      </c>
      <c r="B6" s="5">
        <v>178.1</v>
      </c>
      <c r="C6" s="5">
        <v>156.69999999999999</v>
      </c>
      <c r="D6" s="5">
        <v>145.1</v>
      </c>
    </row>
    <row r="7" spans="1:4" x14ac:dyDescent="0.25">
      <c r="A7" s="4" t="s">
        <v>903</v>
      </c>
      <c r="B7" s="4" t="s">
        <v>6</v>
      </c>
      <c r="C7" s="4" t="s">
        <v>6</v>
      </c>
      <c r="D7" s="4" t="s">
        <v>6</v>
      </c>
    </row>
    <row r="8" spans="1:4" x14ac:dyDescent="0.25">
      <c r="A8" s="4" t="s">
        <v>904</v>
      </c>
      <c r="B8" s="6">
        <v>92.6</v>
      </c>
      <c r="C8" s="4" t="s">
        <v>6</v>
      </c>
      <c r="D8" s="4" t="s">
        <v>6</v>
      </c>
    </row>
    <row r="9" spans="1:4" x14ac:dyDescent="0.25">
      <c r="A9" s="4" t="s">
        <v>905</v>
      </c>
      <c r="B9" s="4" t="s">
        <v>6</v>
      </c>
      <c r="C9" s="4" t="s">
        <v>6</v>
      </c>
      <c r="D9" s="4" t="s">
        <v>6</v>
      </c>
    </row>
    <row r="10" spans="1:4" x14ac:dyDescent="0.25">
      <c r="A10" s="4" t="s">
        <v>904</v>
      </c>
      <c r="B10" s="6">
        <v>10.3</v>
      </c>
      <c r="C10" s="4" t="s">
        <v>6</v>
      </c>
      <c r="D10" s="4" t="s">
        <v>6</v>
      </c>
    </row>
    <row r="11" spans="1:4" x14ac:dyDescent="0.25">
      <c r="A11" s="4" t="s">
        <v>906</v>
      </c>
      <c r="B11" s="4" t="s">
        <v>6</v>
      </c>
      <c r="C11" s="4" t="s">
        <v>6</v>
      </c>
      <c r="D11" s="4" t="s">
        <v>6</v>
      </c>
    </row>
    <row r="12" spans="1:4" x14ac:dyDescent="0.25">
      <c r="A12" s="4" t="s">
        <v>907</v>
      </c>
      <c r="B12" s="4" t="s">
        <v>495</v>
      </c>
      <c r="C12" s="4" t="s">
        <v>6</v>
      </c>
      <c r="D12" s="4" t="s">
        <v>6</v>
      </c>
    </row>
    <row r="13" spans="1:4" x14ac:dyDescent="0.25">
      <c r="A13" s="4" t="s">
        <v>908</v>
      </c>
      <c r="B13" s="9">
        <v>98</v>
      </c>
      <c r="C13" s="7">
        <v>57</v>
      </c>
      <c r="D13" s="7">
        <v>219</v>
      </c>
    </row>
    <row r="14" spans="1:4" x14ac:dyDescent="0.25">
      <c r="A14" s="4" t="s">
        <v>909</v>
      </c>
      <c r="B14" s="7">
        <v>0</v>
      </c>
      <c r="C14" s="9">
        <v>8</v>
      </c>
      <c r="D14" s="9">
        <v>14</v>
      </c>
    </row>
    <row r="15" spans="1:4" x14ac:dyDescent="0.25">
      <c r="A15" s="4" t="s">
        <v>910</v>
      </c>
      <c r="B15" s="4" t="s">
        <v>6</v>
      </c>
      <c r="C15" s="4" t="s">
        <v>6</v>
      </c>
      <c r="D15" s="4" t="s">
        <v>6</v>
      </c>
    </row>
    <row r="16" spans="1:4" x14ac:dyDescent="0.25">
      <c r="A16" s="4" t="s">
        <v>911</v>
      </c>
      <c r="B16" s="9">
        <v>175</v>
      </c>
      <c r="C16" s="4" t="s">
        <v>6</v>
      </c>
      <c r="D16" s="4" t="s">
        <v>6</v>
      </c>
    </row>
    <row r="17" spans="1:4" ht="30" x14ac:dyDescent="0.25">
      <c r="A17" s="4" t="s">
        <v>912</v>
      </c>
      <c r="B17" s="4" t="s">
        <v>913</v>
      </c>
      <c r="C17" s="4" t="s">
        <v>6</v>
      </c>
      <c r="D17" s="4" t="s">
        <v>6</v>
      </c>
    </row>
    <row r="18" spans="1:4" x14ac:dyDescent="0.25">
      <c r="A18" s="4" t="s">
        <v>914</v>
      </c>
      <c r="B18" s="8">
        <v>97.66</v>
      </c>
      <c r="C18" s="8">
        <v>107.71</v>
      </c>
      <c r="D18" s="8">
        <v>96.05</v>
      </c>
    </row>
    <row r="19" spans="1:4" x14ac:dyDescent="0.25">
      <c r="A19" s="4" t="s">
        <v>915</v>
      </c>
      <c r="B19" s="9">
        <v>292</v>
      </c>
      <c r="C19" s="9">
        <v>298</v>
      </c>
      <c r="D19" s="9">
        <v>226</v>
      </c>
    </row>
    <row r="20" spans="1:4" x14ac:dyDescent="0.25">
      <c r="A20" s="4" t="s">
        <v>916</v>
      </c>
      <c r="B20" s="4" t="s">
        <v>6</v>
      </c>
      <c r="C20" s="4" t="s">
        <v>6</v>
      </c>
      <c r="D20" s="4" t="s">
        <v>6</v>
      </c>
    </row>
    <row r="21" spans="1:4" x14ac:dyDescent="0.25">
      <c r="A21" s="4" t="s">
        <v>917</v>
      </c>
      <c r="B21" s="4" t="s">
        <v>918</v>
      </c>
      <c r="C21" s="4" t="s">
        <v>6</v>
      </c>
      <c r="D21" s="4" t="s">
        <v>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42" t="s">
        <v>919</v>
      </c>
      <c r="B1" s="49" t="s">
        <v>1</v>
      </c>
      <c r="C1" s="43"/>
      <c r="D1" s="43"/>
    </row>
    <row r="2" spans="1:4" x14ac:dyDescent="0.25">
      <c r="A2" s="43"/>
      <c r="B2" s="2" t="s">
        <v>2</v>
      </c>
      <c r="C2" s="2" t="s">
        <v>72</v>
      </c>
      <c r="D2" s="2" t="s">
        <v>73</v>
      </c>
    </row>
    <row r="3" spans="1:4" ht="30" x14ac:dyDescent="0.25">
      <c r="A3" s="3" t="s">
        <v>920</v>
      </c>
      <c r="B3" s="4" t="s">
        <v>6</v>
      </c>
      <c r="C3" s="4" t="s">
        <v>6</v>
      </c>
      <c r="D3" s="4" t="s">
        <v>6</v>
      </c>
    </row>
    <row r="4" spans="1:4" x14ac:dyDescent="0.25">
      <c r="A4" s="4" t="s">
        <v>921</v>
      </c>
      <c r="B4" s="5">
        <v>302.7</v>
      </c>
      <c r="C4" s="5">
        <v>271.60000000000002</v>
      </c>
      <c r="D4" s="5">
        <v>319.10000000000002</v>
      </c>
    </row>
    <row r="5" spans="1:4" x14ac:dyDescent="0.25">
      <c r="A5" s="4" t="s">
        <v>922</v>
      </c>
      <c r="B5" s="6">
        <v>50.9</v>
      </c>
      <c r="C5" s="6">
        <v>45.9</v>
      </c>
      <c r="D5" s="6">
        <v>51.6</v>
      </c>
    </row>
    <row r="6" spans="1:4" ht="30" x14ac:dyDescent="0.25">
      <c r="A6" s="4" t="s">
        <v>923</v>
      </c>
      <c r="B6" s="6">
        <v>3.7</v>
      </c>
      <c r="C6" s="6">
        <v>3.9</v>
      </c>
      <c r="D6" s="6">
        <v>3.7</v>
      </c>
    </row>
    <row r="7" spans="1:4" x14ac:dyDescent="0.25">
      <c r="A7" s="4" t="s">
        <v>906</v>
      </c>
      <c r="B7" s="4" t="s">
        <v>6</v>
      </c>
      <c r="C7" s="4" t="s">
        <v>6</v>
      </c>
      <c r="D7" s="4" t="s">
        <v>6</v>
      </c>
    </row>
    <row r="8" spans="1:4" ht="30" x14ac:dyDescent="0.25">
      <c r="A8" s="3" t="s">
        <v>920</v>
      </c>
      <c r="B8" s="4" t="s">
        <v>6</v>
      </c>
      <c r="C8" s="4" t="s">
        <v>6</v>
      </c>
      <c r="D8" s="4" t="s">
        <v>6</v>
      </c>
    </row>
    <row r="9" spans="1:4" x14ac:dyDescent="0.25">
      <c r="A9" s="4" t="s">
        <v>921</v>
      </c>
      <c r="B9" s="6">
        <v>0.1</v>
      </c>
      <c r="C9" s="6">
        <v>-0.2</v>
      </c>
      <c r="D9" s="6">
        <v>2.2000000000000002</v>
      </c>
    </row>
    <row r="10" spans="1:4" x14ac:dyDescent="0.25">
      <c r="A10" s="4" t="s">
        <v>910</v>
      </c>
      <c r="B10" s="4" t="s">
        <v>6</v>
      </c>
      <c r="C10" s="4" t="s">
        <v>6</v>
      </c>
      <c r="D10" s="4" t="s">
        <v>6</v>
      </c>
    </row>
    <row r="11" spans="1:4" ht="30" x14ac:dyDescent="0.25">
      <c r="A11" s="3" t="s">
        <v>920</v>
      </c>
      <c r="B11" s="4" t="s">
        <v>6</v>
      </c>
      <c r="C11" s="4" t="s">
        <v>6</v>
      </c>
      <c r="D11" s="4" t="s">
        <v>6</v>
      </c>
    </row>
    <row r="12" spans="1:4" x14ac:dyDescent="0.25">
      <c r="A12" s="4" t="s">
        <v>921</v>
      </c>
      <c r="B12" s="5">
        <v>302.60000000000002</v>
      </c>
      <c r="C12" s="5">
        <v>271.8</v>
      </c>
      <c r="D12" s="5">
        <v>316.89999999999998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9"/>
  <sheetViews>
    <sheetView workbookViewId="0"/>
  </sheetViews>
  <sheetFormatPr defaultRowHeight="15" x14ac:dyDescent="0.25"/>
  <cols>
    <col min="1" max="1" width="80" customWidth="1"/>
    <col min="2" max="2" width="16" customWidth="1"/>
    <col min="3" max="3" width="23" customWidth="1"/>
  </cols>
  <sheetData>
    <row r="1" spans="1:3" x14ac:dyDescent="0.25">
      <c r="A1" s="42" t="s">
        <v>924</v>
      </c>
      <c r="B1" s="49" t="s">
        <v>1</v>
      </c>
      <c r="C1" s="43"/>
    </row>
    <row r="2" spans="1:3" x14ac:dyDescent="0.25">
      <c r="A2" s="43"/>
      <c r="B2" s="2" t="s">
        <v>2</v>
      </c>
      <c r="C2" s="2" t="s">
        <v>73</v>
      </c>
    </row>
    <row r="3" spans="1:3" x14ac:dyDescent="0.25">
      <c r="A3" s="3" t="s">
        <v>276</v>
      </c>
      <c r="B3" s="4" t="s">
        <v>6</v>
      </c>
      <c r="C3" s="4" t="s">
        <v>6</v>
      </c>
    </row>
    <row r="4" spans="1:3" x14ac:dyDescent="0.25">
      <c r="A4" s="4" t="s">
        <v>925</v>
      </c>
      <c r="B4" s="4" t="s">
        <v>6</v>
      </c>
      <c r="C4" s="4" t="s">
        <v>926</v>
      </c>
    </row>
    <row r="5" spans="1:3" x14ac:dyDescent="0.25">
      <c r="A5" s="4" t="s">
        <v>927</v>
      </c>
      <c r="B5" s="4" t="s">
        <v>6</v>
      </c>
      <c r="C5" s="12">
        <v>0.26300000000000001</v>
      </c>
    </row>
    <row r="6" spans="1:3" x14ac:dyDescent="0.25">
      <c r="A6" s="4" t="s">
        <v>928</v>
      </c>
      <c r="B6" s="4" t="s">
        <v>6</v>
      </c>
      <c r="C6" s="12">
        <v>1.4E-2</v>
      </c>
    </row>
    <row r="7" spans="1:3" x14ac:dyDescent="0.25">
      <c r="A7" s="4" t="s">
        <v>929</v>
      </c>
      <c r="B7" s="4" t="s">
        <v>6</v>
      </c>
      <c r="C7" s="12">
        <v>1.6E-2</v>
      </c>
    </row>
    <row r="8" spans="1:3" x14ac:dyDescent="0.25">
      <c r="A8" s="4" t="s">
        <v>930</v>
      </c>
      <c r="B8" s="9">
        <v>0</v>
      </c>
      <c r="C8" s="8">
        <v>110.46</v>
      </c>
    </row>
    <row r="9" spans="1:3" x14ac:dyDescent="0.25">
      <c r="A9" s="4" t="s">
        <v>931</v>
      </c>
      <c r="B9" s="4" t="s">
        <v>6</v>
      </c>
      <c r="C9" s="8">
        <v>27.59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26"/>
  <sheetViews>
    <sheetView workbookViewId="0"/>
  </sheetViews>
  <sheetFormatPr defaultRowHeight="15" x14ac:dyDescent="0.25"/>
  <cols>
    <col min="1" max="1" width="80" customWidth="1"/>
    <col min="2" max="2" width="25" customWidth="1"/>
    <col min="3" max="3" width="24" customWidth="1"/>
    <col min="4" max="4" width="14" customWidth="1"/>
  </cols>
  <sheetData>
    <row r="1" spans="1:4" x14ac:dyDescent="0.25">
      <c r="A1" s="42" t="s">
        <v>932</v>
      </c>
      <c r="B1" s="49" t="s">
        <v>1</v>
      </c>
      <c r="C1" s="43"/>
      <c r="D1" s="43"/>
    </row>
    <row r="2" spans="1:4" x14ac:dyDescent="0.25">
      <c r="A2" s="43"/>
      <c r="B2" s="2" t="s">
        <v>2</v>
      </c>
      <c r="C2" s="2" t="s">
        <v>72</v>
      </c>
      <c r="D2" s="2" t="s">
        <v>73</v>
      </c>
    </row>
    <row r="3" spans="1:4" x14ac:dyDescent="0.25">
      <c r="A3" s="3" t="s">
        <v>933</v>
      </c>
      <c r="B3" s="4" t="s">
        <v>6</v>
      </c>
      <c r="C3" s="4" t="s">
        <v>6</v>
      </c>
      <c r="D3" s="4" t="s">
        <v>6</v>
      </c>
    </row>
    <row r="4" spans="1:4" x14ac:dyDescent="0.25">
      <c r="A4" s="4" t="s">
        <v>934</v>
      </c>
      <c r="B4" s="6">
        <v>4.0999999999999996</v>
      </c>
      <c r="C4" s="4" t="s">
        <v>6</v>
      </c>
      <c r="D4" s="4" t="s">
        <v>6</v>
      </c>
    </row>
    <row r="5" spans="1:4" ht="30" x14ac:dyDescent="0.25">
      <c r="A5" s="4" t="s">
        <v>935</v>
      </c>
      <c r="B5" s="7">
        <v>0</v>
      </c>
      <c r="C5" s="4" t="s">
        <v>6</v>
      </c>
      <c r="D5" s="4" t="s">
        <v>6</v>
      </c>
    </row>
    <row r="6" spans="1:4" x14ac:dyDescent="0.25">
      <c r="A6" s="4" t="s">
        <v>936</v>
      </c>
      <c r="B6" s="6">
        <v>-2.1</v>
      </c>
      <c r="C6" s="4" t="s">
        <v>6</v>
      </c>
      <c r="D6" s="4" t="s">
        <v>6</v>
      </c>
    </row>
    <row r="7" spans="1:4" x14ac:dyDescent="0.25">
      <c r="A7" s="4" t="s">
        <v>937</v>
      </c>
      <c r="B7" s="7">
        <v>0</v>
      </c>
      <c r="C7" s="4" t="s">
        <v>6</v>
      </c>
      <c r="D7" s="4" t="s">
        <v>6</v>
      </c>
    </row>
    <row r="8" spans="1:4" x14ac:dyDescent="0.25">
      <c r="A8" s="4" t="s">
        <v>938</v>
      </c>
      <c r="B8" s="7">
        <v>2</v>
      </c>
      <c r="C8" s="6">
        <v>4.0999999999999996</v>
      </c>
      <c r="D8" s="4" t="s">
        <v>6</v>
      </c>
    </row>
    <row r="9" spans="1:4" x14ac:dyDescent="0.25">
      <c r="A9" s="4" t="s">
        <v>939</v>
      </c>
      <c r="B9" s="7">
        <v>2</v>
      </c>
      <c r="C9" s="4" t="s">
        <v>6</v>
      </c>
      <c r="D9" s="4" t="s">
        <v>6</v>
      </c>
    </row>
    <row r="10" spans="1:4" x14ac:dyDescent="0.25">
      <c r="A10" s="4" t="s">
        <v>940</v>
      </c>
      <c r="B10" s="7">
        <v>2</v>
      </c>
      <c r="C10" s="4" t="s">
        <v>6</v>
      </c>
      <c r="D10" s="4" t="s">
        <v>6</v>
      </c>
    </row>
    <row r="11" spans="1:4" x14ac:dyDescent="0.25">
      <c r="A11" s="3" t="s">
        <v>941</v>
      </c>
      <c r="B11" s="4" t="s">
        <v>6</v>
      </c>
      <c r="C11" s="4" t="s">
        <v>6</v>
      </c>
      <c r="D11" s="4" t="s">
        <v>6</v>
      </c>
    </row>
    <row r="12" spans="1:4" ht="30" x14ac:dyDescent="0.25">
      <c r="A12" s="4" t="s">
        <v>942</v>
      </c>
      <c r="B12" s="8">
        <v>55.86</v>
      </c>
      <c r="C12" s="4" t="s">
        <v>6</v>
      </c>
      <c r="D12" s="4" t="s">
        <v>6</v>
      </c>
    </row>
    <row r="13" spans="1:4" x14ac:dyDescent="0.25">
      <c r="A13" s="4" t="s">
        <v>943</v>
      </c>
      <c r="B13" s="7">
        <v>0</v>
      </c>
      <c r="C13" s="4" t="s">
        <v>6</v>
      </c>
      <c r="D13" s="8">
        <v>110.46</v>
      </c>
    </row>
    <row r="14" spans="1:4" x14ac:dyDescent="0.25">
      <c r="A14" s="4" t="s">
        <v>944</v>
      </c>
      <c r="B14" s="15">
        <v>56.55</v>
      </c>
      <c r="C14" s="4" t="s">
        <v>6</v>
      </c>
      <c r="D14" s="4" t="s">
        <v>6</v>
      </c>
    </row>
    <row r="15" spans="1:4" x14ac:dyDescent="0.25">
      <c r="A15" s="4" t="s">
        <v>945</v>
      </c>
      <c r="B15" s="15">
        <v>50.26</v>
      </c>
      <c r="C15" s="4" t="s">
        <v>6</v>
      </c>
      <c r="D15" s="4" t="s">
        <v>6</v>
      </c>
    </row>
    <row r="16" spans="1:4" ht="30" x14ac:dyDescent="0.25">
      <c r="A16" s="4" t="s">
        <v>946</v>
      </c>
      <c r="B16" s="15">
        <v>55.16</v>
      </c>
      <c r="C16" s="8">
        <v>55.86</v>
      </c>
      <c r="D16" s="4" t="s">
        <v>6</v>
      </c>
    </row>
    <row r="17" spans="1:4" x14ac:dyDescent="0.25">
      <c r="A17" s="4" t="s">
        <v>947</v>
      </c>
      <c r="B17" s="15">
        <v>55.16</v>
      </c>
      <c r="C17" s="4" t="s">
        <v>6</v>
      </c>
      <c r="D17" s="4" t="s">
        <v>6</v>
      </c>
    </row>
    <row r="18" spans="1:4" ht="30" x14ac:dyDescent="0.25">
      <c r="A18" s="4" t="s">
        <v>948</v>
      </c>
      <c r="B18" s="8">
        <v>55.16</v>
      </c>
      <c r="C18" s="4" t="s">
        <v>6</v>
      </c>
      <c r="D18" s="4" t="s">
        <v>6</v>
      </c>
    </row>
    <row r="19" spans="1:4" x14ac:dyDescent="0.25">
      <c r="A19" s="3" t="s">
        <v>949</v>
      </c>
      <c r="B19" s="4" t="s">
        <v>6</v>
      </c>
      <c r="C19" s="4" t="s">
        <v>6</v>
      </c>
      <c r="D19" s="4" t="s">
        <v>6</v>
      </c>
    </row>
    <row r="20" spans="1:4" x14ac:dyDescent="0.25">
      <c r="A20" s="4" t="s">
        <v>950</v>
      </c>
      <c r="B20" s="4" t="s">
        <v>951</v>
      </c>
      <c r="C20" s="4" t="s">
        <v>952</v>
      </c>
      <c r="D20" s="4" t="s">
        <v>6</v>
      </c>
    </row>
    <row r="21" spans="1:4" x14ac:dyDescent="0.25">
      <c r="A21" s="4" t="s">
        <v>953</v>
      </c>
      <c r="B21" s="4" t="s">
        <v>951</v>
      </c>
      <c r="C21" s="4" t="s">
        <v>6</v>
      </c>
      <c r="D21" s="4" t="s">
        <v>6</v>
      </c>
    </row>
    <row r="22" spans="1:4" ht="30" x14ac:dyDescent="0.25">
      <c r="A22" s="4" t="s">
        <v>954</v>
      </c>
      <c r="B22" s="4" t="s">
        <v>951</v>
      </c>
      <c r="C22" s="4" t="s">
        <v>6</v>
      </c>
      <c r="D22" s="4" t="s">
        <v>6</v>
      </c>
    </row>
    <row r="23" spans="1:4" x14ac:dyDescent="0.25">
      <c r="A23" s="3" t="s">
        <v>955</v>
      </c>
      <c r="B23" s="4" t="s">
        <v>6</v>
      </c>
      <c r="C23" s="4" t="s">
        <v>6</v>
      </c>
      <c r="D23" s="4" t="s">
        <v>6</v>
      </c>
    </row>
    <row r="24" spans="1:4" x14ac:dyDescent="0.25">
      <c r="A24" s="4" t="s">
        <v>956</v>
      </c>
      <c r="B24" s="9">
        <v>72</v>
      </c>
      <c r="C24" s="9">
        <v>117</v>
      </c>
      <c r="D24" s="4" t="s">
        <v>6</v>
      </c>
    </row>
    <row r="25" spans="1:4" x14ac:dyDescent="0.25">
      <c r="A25" s="4" t="s">
        <v>957</v>
      </c>
      <c r="B25" s="7">
        <v>72</v>
      </c>
      <c r="C25" s="4" t="s">
        <v>6</v>
      </c>
      <c r="D25" s="4" t="s">
        <v>6</v>
      </c>
    </row>
    <row r="26" spans="1:4" x14ac:dyDescent="0.25">
      <c r="A26" s="4" t="s">
        <v>958</v>
      </c>
      <c r="B26" s="9">
        <v>72</v>
      </c>
      <c r="C26" s="4" t="s">
        <v>6</v>
      </c>
      <c r="D26" s="4" t="s">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42" t="s">
        <v>959</v>
      </c>
      <c r="B1" s="49" t="s">
        <v>1</v>
      </c>
      <c r="C1" s="43"/>
      <c r="D1" s="43"/>
    </row>
    <row r="2" spans="1:4" x14ac:dyDescent="0.25">
      <c r="A2" s="43"/>
      <c r="B2" s="2" t="s">
        <v>2</v>
      </c>
      <c r="C2" s="2" t="s">
        <v>72</v>
      </c>
      <c r="D2" s="2" t="s">
        <v>73</v>
      </c>
    </row>
    <row r="3" spans="1:4" x14ac:dyDescent="0.25">
      <c r="A3" s="3" t="s">
        <v>960</v>
      </c>
      <c r="B3" s="4" t="s">
        <v>6</v>
      </c>
      <c r="C3" s="4" t="s">
        <v>6</v>
      </c>
      <c r="D3" s="4" t="s">
        <v>6</v>
      </c>
    </row>
    <row r="4" spans="1:4" x14ac:dyDescent="0.25">
      <c r="A4" s="4" t="s">
        <v>961</v>
      </c>
      <c r="B4" s="7">
        <v>7</v>
      </c>
      <c r="C4" s="4" t="s">
        <v>6</v>
      </c>
      <c r="D4" s="4" t="s">
        <v>6</v>
      </c>
    </row>
    <row r="5" spans="1:4" x14ac:dyDescent="0.25">
      <c r="A5" s="4" t="s">
        <v>962</v>
      </c>
      <c r="B5" s="6">
        <v>4.5</v>
      </c>
      <c r="C5" s="4" t="s">
        <v>6</v>
      </c>
      <c r="D5" s="4" t="s">
        <v>6</v>
      </c>
    </row>
    <row r="6" spans="1:4" x14ac:dyDescent="0.25">
      <c r="A6" s="4" t="s">
        <v>963</v>
      </c>
      <c r="B6" s="6">
        <v>-3.1</v>
      </c>
      <c r="C6" s="4" t="s">
        <v>6</v>
      </c>
      <c r="D6" s="4" t="s">
        <v>6</v>
      </c>
    </row>
    <row r="7" spans="1:4" x14ac:dyDescent="0.25">
      <c r="A7" s="4" t="s">
        <v>964</v>
      </c>
      <c r="B7" s="6">
        <v>-1.1000000000000001</v>
      </c>
      <c r="C7" s="4" t="s">
        <v>6</v>
      </c>
      <c r="D7" s="4" t="s">
        <v>6</v>
      </c>
    </row>
    <row r="8" spans="1:4" x14ac:dyDescent="0.25">
      <c r="A8" s="4" t="s">
        <v>965</v>
      </c>
      <c r="B8" s="6">
        <v>7.3</v>
      </c>
      <c r="C8" s="7">
        <v>7</v>
      </c>
      <c r="D8" s="4" t="s">
        <v>6</v>
      </c>
    </row>
    <row r="9" spans="1:4" x14ac:dyDescent="0.25">
      <c r="A9" s="3" t="s">
        <v>966</v>
      </c>
      <c r="B9" s="4" t="s">
        <v>6</v>
      </c>
      <c r="C9" s="4" t="s">
        <v>6</v>
      </c>
      <c r="D9" s="4" t="s">
        <v>6</v>
      </c>
    </row>
    <row r="10" spans="1:4" x14ac:dyDescent="0.25">
      <c r="A10" s="4" t="s">
        <v>967</v>
      </c>
      <c r="B10" s="8">
        <v>98.88</v>
      </c>
      <c r="C10" s="4" t="s">
        <v>6</v>
      </c>
      <c r="D10" s="4" t="s">
        <v>6</v>
      </c>
    </row>
    <row r="11" spans="1:4" x14ac:dyDescent="0.25">
      <c r="A11" s="4" t="s">
        <v>968</v>
      </c>
      <c r="B11" s="15">
        <v>97.66</v>
      </c>
      <c r="C11" s="8">
        <v>107.71</v>
      </c>
      <c r="D11" s="8">
        <v>96.05</v>
      </c>
    </row>
    <row r="12" spans="1:4" x14ac:dyDescent="0.25">
      <c r="A12" s="4" t="s">
        <v>969</v>
      </c>
      <c r="B12" s="15">
        <v>95.89</v>
      </c>
      <c r="C12" s="4" t="s">
        <v>6</v>
      </c>
      <c r="D12" s="4" t="s">
        <v>6</v>
      </c>
    </row>
    <row r="13" spans="1:4" x14ac:dyDescent="0.25">
      <c r="A13" s="4" t="s">
        <v>970</v>
      </c>
      <c r="B13" s="15">
        <v>95.28</v>
      </c>
      <c r="C13" s="4" t="s">
        <v>6</v>
      </c>
      <c r="D13" s="4" t="s">
        <v>6</v>
      </c>
    </row>
    <row r="14" spans="1:4" x14ac:dyDescent="0.25">
      <c r="A14" s="4" t="s">
        <v>971</v>
      </c>
      <c r="B14" s="8">
        <v>99.56</v>
      </c>
      <c r="C14" s="8">
        <v>98.88</v>
      </c>
      <c r="D14" s="4" t="s">
        <v>6</v>
      </c>
    </row>
    <row r="15" spans="1:4" x14ac:dyDescent="0.25">
      <c r="A15" s="3" t="s">
        <v>949</v>
      </c>
      <c r="B15" s="4" t="s">
        <v>6</v>
      </c>
      <c r="C15" s="4" t="s">
        <v>6</v>
      </c>
      <c r="D15" s="4" t="s">
        <v>6</v>
      </c>
    </row>
    <row r="16" spans="1:4" x14ac:dyDescent="0.25">
      <c r="A16" s="4" t="s">
        <v>972</v>
      </c>
      <c r="B16" s="4" t="s">
        <v>918</v>
      </c>
      <c r="C16" s="4" t="s">
        <v>918</v>
      </c>
      <c r="D16" s="4" t="s">
        <v>6</v>
      </c>
    </row>
    <row r="17" spans="1:4" x14ac:dyDescent="0.25">
      <c r="A17" s="4" t="s">
        <v>973</v>
      </c>
      <c r="B17" s="9">
        <v>670</v>
      </c>
      <c r="C17" s="9">
        <v>587</v>
      </c>
      <c r="D17" s="4" t="s">
        <v>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42" t="s">
        <v>974</v>
      </c>
      <c r="B1" s="49" t="s">
        <v>1</v>
      </c>
      <c r="C1" s="43"/>
      <c r="D1" s="43"/>
    </row>
    <row r="2" spans="1:4" x14ac:dyDescent="0.25">
      <c r="A2" s="43"/>
      <c r="B2" s="2" t="s">
        <v>2</v>
      </c>
      <c r="C2" s="2" t="s">
        <v>72</v>
      </c>
      <c r="D2" s="2" t="s">
        <v>73</v>
      </c>
    </row>
    <row r="3" spans="1:4" x14ac:dyDescent="0.25">
      <c r="A3" s="3" t="s">
        <v>279</v>
      </c>
      <c r="B3" s="4" t="s">
        <v>6</v>
      </c>
      <c r="C3" s="4" t="s">
        <v>6</v>
      </c>
      <c r="D3" s="4" t="s">
        <v>6</v>
      </c>
    </row>
    <row r="4" spans="1:4" x14ac:dyDescent="0.25">
      <c r="A4" s="4" t="s">
        <v>975</v>
      </c>
      <c r="B4" s="5">
        <v>4488.6000000000004</v>
      </c>
      <c r="C4" s="5">
        <v>3484.9</v>
      </c>
      <c r="D4" s="5">
        <v>4138.5</v>
      </c>
    </row>
    <row r="5" spans="1:4" x14ac:dyDescent="0.25">
      <c r="A5" s="4" t="s">
        <v>976</v>
      </c>
      <c r="B5" s="6">
        <v>913.3</v>
      </c>
      <c r="C5" s="7">
        <v>747</v>
      </c>
      <c r="D5" s="6">
        <v>1218.4000000000001</v>
      </c>
    </row>
    <row r="6" spans="1:4" x14ac:dyDescent="0.25">
      <c r="A6" s="4" t="s">
        <v>89</v>
      </c>
      <c r="B6" s="5">
        <v>5401.9</v>
      </c>
      <c r="C6" s="5">
        <v>4231.8999999999996</v>
      </c>
      <c r="D6" s="5">
        <v>5356.9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2"/>
  <sheetViews>
    <sheetView workbookViewId="0"/>
  </sheetViews>
  <sheetFormatPr defaultRowHeight="15" x14ac:dyDescent="0.25"/>
  <cols>
    <col min="1" max="1" width="76" customWidth="1"/>
    <col min="2" max="2" width="16" customWidth="1"/>
    <col min="3" max="4" width="14" customWidth="1"/>
  </cols>
  <sheetData>
    <row r="1" spans="1:4" x14ac:dyDescent="0.25">
      <c r="A1" s="42" t="s">
        <v>977</v>
      </c>
      <c r="B1" s="49" t="s">
        <v>1</v>
      </c>
      <c r="C1" s="43"/>
      <c r="D1" s="43"/>
    </row>
    <row r="2" spans="1:4" x14ac:dyDescent="0.25">
      <c r="A2" s="43"/>
      <c r="B2" s="2" t="s">
        <v>2</v>
      </c>
      <c r="C2" s="2" t="s">
        <v>72</v>
      </c>
      <c r="D2" s="2" t="s">
        <v>73</v>
      </c>
    </row>
    <row r="3" spans="1:4" x14ac:dyDescent="0.25">
      <c r="A3" s="3" t="s">
        <v>279</v>
      </c>
      <c r="B3" s="4" t="s">
        <v>6</v>
      </c>
      <c r="C3" s="4" t="s">
        <v>6</v>
      </c>
      <c r="D3" s="4" t="s">
        <v>6</v>
      </c>
    </row>
    <row r="4" spans="1:4" x14ac:dyDescent="0.25">
      <c r="A4" s="4" t="s">
        <v>978</v>
      </c>
      <c r="B4" s="5">
        <v>678.2</v>
      </c>
      <c r="C4" s="5">
        <v>477.6</v>
      </c>
      <c r="D4" s="5">
        <v>681.8</v>
      </c>
    </row>
    <row r="5" spans="1:4" x14ac:dyDescent="0.25">
      <c r="A5" s="4" t="s">
        <v>979</v>
      </c>
      <c r="B5" s="6">
        <v>235.9</v>
      </c>
      <c r="C5" s="7">
        <v>164</v>
      </c>
      <c r="D5" s="7">
        <v>190</v>
      </c>
    </row>
    <row r="6" spans="1:4" x14ac:dyDescent="0.25">
      <c r="A6" s="4" t="s">
        <v>980</v>
      </c>
      <c r="B6" s="6">
        <v>422.4</v>
      </c>
      <c r="C6" s="6">
        <v>283.8</v>
      </c>
      <c r="D6" s="6">
        <v>409.8</v>
      </c>
    </row>
    <row r="7" spans="1:4" x14ac:dyDescent="0.25">
      <c r="A7" s="4" t="s">
        <v>981</v>
      </c>
      <c r="B7" s="6">
        <v>1336.5</v>
      </c>
      <c r="C7" s="6">
        <v>925.4</v>
      </c>
      <c r="D7" s="6">
        <v>1281.5999999999999</v>
      </c>
    </row>
    <row r="8" spans="1:4" x14ac:dyDescent="0.25">
      <c r="A8" s="4" t="s">
        <v>982</v>
      </c>
      <c r="B8" s="7">
        <v>117</v>
      </c>
      <c r="C8" s="6">
        <v>92.6</v>
      </c>
      <c r="D8" s="6">
        <v>10.4</v>
      </c>
    </row>
    <row r="9" spans="1:4" x14ac:dyDescent="0.25">
      <c r="A9" s="4" t="s">
        <v>983</v>
      </c>
      <c r="B9" s="6">
        <v>-0.8</v>
      </c>
      <c r="C9" s="6">
        <v>10.5</v>
      </c>
      <c r="D9" s="6">
        <v>-6.4</v>
      </c>
    </row>
    <row r="10" spans="1:4" x14ac:dyDescent="0.25">
      <c r="A10" s="4" t="s">
        <v>984</v>
      </c>
      <c r="B10" s="6">
        <v>-175.5</v>
      </c>
      <c r="C10" s="7">
        <v>-80</v>
      </c>
      <c r="D10" s="7">
        <v>-129</v>
      </c>
    </row>
    <row r="11" spans="1:4" x14ac:dyDescent="0.25">
      <c r="A11" s="4" t="s">
        <v>985</v>
      </c>
      <c r="B11" s="6">
        <v>-59.3</v>
      </c>
      <c r="C11" s="6">
        <v>23.1</v>
      </c>
      <c r="D11" s="7">
        <v>-125</v>
      </c>
    </row>
    <row r="12" spans="1:4" x14ac:dyDescent="0.25">
      <c r="A12" s="4" t="s">
        <v>986</v>
      </c>
      <c r="B12" s="5">
        <v>1277.2</v>
      </c>
      <c r="C12" s="5">
        <v>948.5</v>
      </c>
      <c r="D12" s="5">
        <v>1156.5999999999999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42" t="s">
        <v>987</v>
      </c>
      <c r="B1" s="49" t="s">
        <v>1</v>
      </c>
      <c r="C1" s="43"/>
      <c r="D1" s="43"/>
    </row>
    <row r="2" spans="1:4" x14ac:dyDescent="0.25">
      <c r="A2" s="43"/>
      <c r="B2" s="2" t="s">
        <v>2</v>
      </c>
      <c r="C2" s="2" t="s">
        <v>72</v>
      </c>
      <c r="D2" s="2" t="s">
        <v>73</v>
      </c>
    </row>
    <row r="3" spans="1:4" x14ac:dyDescent="0.25">
      <c r="A3" s="3" t="s">
        <v>279</v>
      </c>
      <c r="B3" s="4" t="s">
        <v>6</v>
      </c>
      <c r="C3" s="4" t="s">
        <v>6</v>
      </c>
      <c r="D3" s="4" t="s">
        <v>6</v>
      </c>
    </row>
    <row r="4" spans="1:4" ht="30" x14ac:dyDescent="0.25">
      <c r="A4" s="4" t="s">
        <v>988</v>
      </c>
      <c r="B4" s="11">
        <v>0.21</v>
      </c>
      <c r="C4" s="11">
        <v>0.21</v>
      </c>
      <c r="D4" s="11">
        <v>0.21</v>
      </c>
    </row>
    <row r="5" spans="1:4" x14ac:dyDescent="0.25">
      <c r="A5" s="4" t="s">
        <v>989</v>
      </c>
      <c r="B5" s="12">
        <v>3.4000000000000002E-2</v>
      </c>
      <c r="C5" s="12">
        <v>3.3000000000000002E-2</v>
      </c>
      <c r="D5" s="12">
        <v>2.7E-2</v>
      </c>
    </row>
    <row r="6" spans="1:4" x14ac:dyDescent="0.25">
      <c r="A6" s="4" t="s">
        <v>990</v>
      </c>
      <c r="B6" s="12">
        <v>4.0000000000000001E-3</v>
      </c>
      <c r="C6" s="12">
        <v>3.0000000000000001E-3</v>
      </c>
      <c r="D6" s="12">
        <v>5.0000000000000001E-3</v>
      </c>
    </row>
    <row r="7" spans="1:4" x14ac:dyDescent="0.25">
      <c r="A7" s="4" t="s">
        <v>991</v>
      </c>
      <c r="B7" s="11">
        <v>0</v>
      </c>
      <c r="C7" s="11">
        <v>0</v>
      </c>
      <c r="D7" s="4" t="s">
        <v>992</v>
      </c>
    </row>
    <row r="8" spans="1:4" x14ac:dyDescent="0.25">
      <c r="A8" s="4" t="s">
        <v>993</v>
      </c>
      <c r="B8" s="4" t="s">
        <v>994</v>
      </c>
      <c r="C8" s="4" t="s">
        <v>995</v>
      </c>
      <c r="D8" s="4" t="s">
        <v>992</v>
      </c>
    </row>
    <row r="9" spans="1:4" x14ac:dyDescent="0.25">
      <c r="A9" s="4" t="s">
        <v>996</v>
      </c>
      <c r="B9" s="12">
        <v>0.23599999999999999</v>
      </c>
      <c r="C9" s="12">
        <v>0.224</v>
      </c>
      <c r="D9" s="12">
        <v>0.216</v>
      </c>
    </row>
    <row r="10" spans="1:4" x14ac:dyDescent="0.25">
      <c r="A10" s="4" t="s">
        <v>997</v>
      </c>
      <c r="B10" s="4" t="s">
        <v>6</v>
      </c>
      <c r="C10" s="4" t="s">
        <v>6</v>
      </c>
      <c r="D10" s="4" t="s">
        <v>6</v>
      </c>
    </row>
    <row r="11" spans="1:4" x14ac:dyDescent="0.25">
      <c r="A11" s="3" t="s">
        <v>998</v>
      </c>
      <c r="B11" s="4" t="s">
        <v>6</v>
      </c>
      <c r="C11" s="4" t="s">
        <v>6</v>
      </c>
      <c r="D11" s="4" t="s">
        <v>6</v>
      </c>
    </row>
    <row r="12" spans="1:4" x14ac:dyDescent="0.25">
      <c r="A12" s="4" t="s">
        <v>999</v>
      </c>
      <c r="B12" s="9">
        <v>2500000000</v>
      </c>
      <c r="C12" s="4" t="s">
        <v>6</v>
      </c>
      <c r="D12" s="4" t="s">
        <v>6</v>
      </c>
    </row>
    <row r="13" spans="1:4" ht="30" x14ac:dyDescent="0.25">
      <c r="A13" s="4" t="s">
        <v>1000</v>
      </c>
      <c r="B13" s="9">
        <v>250000000</v>
      </c>
      <c r="C13" s="4" t="s">
        <v>6</v>
      </c>
      <c r="D13" s="4" t="s">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26"/>
  <sheetViews>
    <sheetView workbookViewId="0"/>
  </sheetViews>
  <sheetFormatPr defaultRowHeight="15" x14ac:dyDescent="0.25"/>
  <cols>
    <col min="1" max="1" width="80" customWidth="1"/>
    <col min="2" max="3" width="14" customWidth="1"/>
  </cols>
  <sheetData>
    <row r="1" spans="1:3" ht="45" x14ac:dyDescent="0.25">
      <c r="A1" s="1" t="s">
        <v>1001</v>
      </c>
      <c r="B1" s="2" t="s">
        <v>2</v>
      </c>
      <c r="C1" s="2" t="s">
        <v>72</v>
      </c>
    </row>
    <row r="2" spans="1:3" x14ac:dyDescent="0.25">
      <c r="A2" s="3" t="s">
        <v>998</v>
      </c>
      <c r="B2" s="4" t="s">
        <v>6</v>
      </c>
      <c r="C2" s="4" t="s">
        <v>6</v>
      </c>
    </row>
    <row r="3" spans="1:3" x14ac:dyDescent="0.25">
      <c r="A3" s="4" t="s">
        <v>140</v>
      </c>
      <c r="B3" s="5">
        <v>2395.3000000000002</v>
      </c>
      <c r="C3" s="5">
        <v>2289.1</v>
      </c>
    </row>
    <row r="4" spans="1:3" x14ac:dyDescent="0.25">
      <c r="A4" s="4" t="s">
        <v>1002</v>
      </c>
      <c r="B4" s="6">
        <v>1638.1</v>
      </c>
      <c r="C4" s="6">
        <v>1662.6</v>
      </c>
    </row>
    <row r="5" spans="1:3" x14ac:dyDescent="0.25">
      <c r="A5" s="4" t="s">
        <v>1003</v>
      </c>
      <c r="B5" s="6">
        <v>313.39999999999998</v>
      </c>
      <c r="C5" s="6">
        <v>313.60000000000002</v>
      </c>
    </row>
    <row r="6" spans="1:3" x14ac:dyDescent="0.25">
      <c r="A6" s="4" t="s">
        <v>133</v>
      </c>
      <c r="B6" s="6">
        <v>642.29999999999995</v>
      </c>
      <c r="C6" s="6">
        <v>605.70000000000005</v>
      </c>
    </row>
    <row r="7" spans="1:3" x14ac:dyDescent="0.25">
      <c r="A7" s="4" t="s">
        <v>171</v>
      </c>
      <c r="B7" s="6">
        <v>4989.1000000000004</v>
      </c>
      <c r="C7" s="7">
        <v>4871</v>
      </c>
    </row>
    <row r="8" spans="1:3" x14ac:dyDescent="0.25">
      <c r="A8" s="4" t="s">
        <v>1004</v>
      </c>
      <c r="B8" s="6">
        <v>-148.6</v>
      </c>
      <c r="C8" s="6">
        <v>-228.7</v>
      </c>
    </row>
    <row r="9" spans="1:3" x14ac:dyDescent="0.25">
      <c r="A9" s="4" t="s">
        <v>1005</v>
      </c>
      <c r="B9" s="6">
        <v>4840.5</v>
      </c>
      <c r="C9" s="6">
        <v>4642.3</v>
      </c>
    </row>
    <row r="10" spans="1:3" x14ac:dyDescent="0.25">
      <c r="A10" s="4" t="s">
        <v>1006</v>
      </c>
      <c r="B10" s="6">
        <v>-2291.8000000000002</v>
      </c>
      <c r="C10" s="6">
        <v>-2194.3000000000002</v>
      </c>
    </row>
    <row r="11" spans="1:3" x14ac:dyDescent="0.25">
      <c r="A11" s="4" t="s">
        <v>1007</v>
      </c>
      <c r="B11" s="6">
        <v>-525.4</v>
      </c>
      <c r="C11" s="6">
        <v>-482.2</v>
      </c>
    </row>
    <row r="12" spans="1:3" x14ac:dyDescent="0.25">
      <c r="A12" s="4" t="s">
        <v>133</v>
      </c>
      <c r="B12" s="6">
        <v>-268.10000000000002</v>
      </c>
      <c r="C12" s="6">
        <v>-284.7</v>
      </c>
    </row>
    <row r="13" spans="1:3" x14ac:dyDescent="0.25">
      <c r="A13" s="4" t="s">
        <v>171</v>
      </c>
      <c r="B13" s="6">
        <v>-3085.3</v>
      </c>
      <c r="C13" s="6">
        <v>-2961.2</v>
      </c>
    </row>
    <row r="14" spans="1:3" x14ac:dyDescent="0.25">
      <c r="A14" s="4" t="s">
        <v>1008</v>
      </c>
      <c r="B14" s="6">
        <v>-14.6</v>
      </c>
      <c r="C14" s="6">
        <v>-118.6</v>
      </c>
    </row>
    <row r="15" spans="1:3" x14ac:dyDescent="0.25">
      <c r="A15" s="4" t="s">
        <v>1009</v>
      </c>
      <c r="B15" s="6">
        <v>1755.2</v>
      </c>
      <c r="C15" s="6">
        <v>1681.1</v>
      </c>
    </row>
    <row r="16" spans="1:3" x14ac:dyDescent="0.25">
      <c r="A16" s="4" t="s">
        <v>209</v>
      </c>
      <c r="B16" s="6">
        <v>1769.8</v>
      </c>
      <c r="C16" s="5">
        <v>1799.7</v>
      </c>
    </row>
    <row r="17" spans="1:3" x14ac:dyDescent="0.25">
      <c r="A17" s="4" t="s">
        <v>1010</v>
      </c>
      <c r="B17" s="4" t="s">
        <v>6</v>
      </c>
      <c r="C17" s="4" t="s">
        <v>6</v>
      </c>
    </row>
    <row r="18" spans="1:3" x14ac:dyDescent="0.25">
      <c r="A18" s="3" t="s">
        <v>998</v>
      </c>
      <c r="B18" s="4" t="s">
        <v>6</v>
      </c>
      <c r="C18" s="4" t="s">
        <v>6</v>
      </c>
    </row>
    <row r="19" spans="1:3" x14ac:dyDescent="0.25">
      <c r="A19" s="4" t="s">
        <v>1011</v>
      </c>
      <c r="B19" s="6">
        <v>70.8</v>
      </c>
      <c r="C19" s="4" t="s">
        <v>6</v>
      </c>
    </row>
    <row r="20" spans="1:3" x14ac:dyDescent="0.25">
      <c r="A20" s="4" t="s">
        <v>1012</v>
      </c>
      <c r="B20" s="6">
        <v>95.4</v>
      </c>
      <c r="C20" s="4" t="s">
        <v>6</v>
      </c>
    </row>
    <row r="21" spans="1:3" x14ac:dyDescent="0.25">
      <c r="A21" s="4" t="s">
        <v>1013</v>
      </c>
      <c r="B21" s="4" t="s">
        <v>6</v>
      </c>
      <c r="C21" s="4" t="s">
        <v>6</v>
      </c>
    </row>
    <row r="22" spans="1:3" x14ac:dyDescent="0.25">
      <c r="A22" s="3" t="s">
        <v>998</v>
      </c>
      <c r="B22" s="4" t="s">
        <v>6</v>
      </c>
      <c r="C22" s="4" t="s">
        <v>6</v>
      </c>
    </row>
    <row r="23" spans="1:3" x14ac:dyDescent="0.25">
      <c r="A23" s="4" t="s">
        <v>1014</v>
      </c>
      <c r="B23" s="6">
        <v>50.4</v>
      </c>
      <c r="C23" s="4" t="s">
        <v>6</v>
      </c>
    </row>
    <row r="24" spans="1:3" x14ac:dyDescent="0.25">
      <c r="A24" s="4" t="s">
        <v>1015</v>
      </c>
      <c r="B24" s="4" t="s">
        <v>6</v>
      </c>
      <c r="C24" s="4" t="s">
        <v>6</v>
      </c>
    </row>
    <row r="25" spans="1:3" x14ac:dyDescent="0.25">
      <c r="A25" s="3" t="s">
        <v>998</v>
      </c>
      <c r="B25" s="4" t="s">
        <v>6</v>
      </c>
      <c r="C25" s="4" t="s">
        <v>6</v>
      </c>
    </row>
    <row r="26" spans="1:3" x14ac:dyDescent="0.25">
      <c r="A26" s="4" t="s">
        <v>1012</v>
      </c>
      <c r="B26" s="5">
        <v>434.8</v>
      </c>
      <c r="C26" s="4" t="s">
        <v>6</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42" t="s">
        <v>1016</v>
      </c>
      <c r="B1" s="49" t="s">
        <v>1</v>
      </c>
      <c r="C1" s="43"/>
      <c r="D1" s="43"/>
    </row>
    <row r="2" spans="1:4" x14ac:dyDescent="0.25">
      <c r="A2" s="43"/>
      <c r="B2" s="2" t="s">
        <v>2</v>
      </c>
      <c r="C2" s="2" t="s">
        <v>72</v>
      </c>
      <c r="D2" s="2" t="s">
        <v>73</v>
      </c>
    </row>
    <row r="3" spans="1:4" x14ac:dyDescent="0.25">
      <c r="A3" s="3" t="s">
        <v>1017</v>
      </c>
      <c r="B3" s="4" t="s">
        <v>6</v>
      </c>
      <c r="C3" s="4" t="s">
        <v>6</v>
      </c>
      <c r="D3" s="4" t="s">
        <v>6</v>
      </c>
    </row>
    <row r="4" spans="1:4" x14ac:dyDescent="0.25">
      <c r="A4" s="4" t="s">
        <v>1018</v>
      </c>
      <c r="B4" s="5">
        <v>89.7</v>
      </c>
      <c r="C4" s="5">
        <v>82.6</v>
      </c>
      <c r="D4" s="5">
        <v>123.7</v>
      </c>
    </row>
    <row r="5" spans="1:4" x14ac:dyDescent="0.25">
      <c r="A5" s="4" t="s">
        <v>1019</v>
      </c>
      <c r="B5" s="6">
        <v>1.2</v>
      </c>
      <c r="C5" s="6">
        <v>0.2</v>
      </c>
      <c r="D5" s="6">
        <v>4.8</v>
      </c>
    </row>
    <row r="6" spans="1:4" x14ac:dyDescent="0.25">
      <c r="A6" s="4" t="s">
        <v>1020</v>
      </c>
      <c r="B6" s="6">
        <v>-0.4</v>
      </c>
      <c r="C6" s="6">
        <v>-0.7</v>
      </c>
      <c r="D6" s="6">
        <v>-11.9</v>
      </c>
    </row>
    <row r="7" spans="1:4" x14ac:dyDescent="0.25">
      <c r="A7" s="4" t="s">
        <v>1021</v>
      </c>
      <c r="B7" s="6">
        <v>14.5</v>
      </c>
      <c r="C7" s="7">
        <v>9</v>
      </c>
      <c r="D7" s="6">
        <v>8.9</v>
      </c>
    </row>
    <row r="8" spans="1:4" x14ac:dyDescent="0.25">
      <c r="A8" s="4" t="s">
        <v>1022</v>
      </c>
      <c r="B8" s="7">
        <v>0</v>
      </c>
      <c r="C8" s="7">
        <v>0</v>
      </c>
      <c r="D8" s="6">
        <v>-4.4000000000000004</v>
      </c>
    </row>
    <row r="9" spans="1:4" x14ac:dyDescent="0.25">
      <c r="A9" s="4" t="s">
        <v>1023</v>
      </c>
      <c r="B9" s="7">
        <v>0</v>
      </c>
      <c r="C9" s="6">
        <v>-1.4</v>
      </c>
      <c r="D9" s="6">
        <v>-38.5</v>
      </c>
    </row>
    <row r="10" spans="1:4" x14ac:dyDescent="0.25">
      <c r="A10" s="4" t="s">
        <v>1024</v>
      </c>
      <c r="B10" s="7">
        <v>105</v>
      </c>
      <c r="C10" s="6">
        <v>89.7</v>
      </c>
      <c r="D10" s="6">
        <v>82.6</v>
      </c>
    </row>
    <row r="11" spans="1:4" x14ac:dyDescent="0.25">
      <c r="A11" s="4" t="s">
        <v>1025</v>
      </c>
      <c r="B11" s="7">
        <v>105</v>
      </c>
      <c r="C11" s="6">
        <v>89.7</v>
      </c>
      <c r="D11" s="6">
        <v>82.6</v>
      </c>
    </row>
    <row r="12" spans="1:4" x14ac:dyDescent="0.25">
      <c r="A12" s="4" t="s">
        <v>1026</v>
      </c>
      <c r="B12" s="6">
        <v>72.8</v>
      </c>
      <c r="C12" s="4" t="s">
        <v>6</v>
      </c>
      <c r="D12" s="4" t="s">
        <v>6</v>
      </c>
    </row>
    <row r="13" spans="1:4" x14ac:dyDescent="0.25">
      <c r="A13" s="4" t="s">
        <v>1027</v>
      </c>
      <c r="B13" s="6">
        <v>5.7</v>
      </c>
      <c r="C13" s="6">
        <v>-2.2999999999999998</v>
      </c>
      <c r="D13" s="5">
        <v>-4.5999999999999996</v>
      </c>
    </row>
    <row r="14" spans="1:4" x14ac:dyDescent="0.25">
      <c r="A14" s="4" t="s">
        <v>1028</v>
      </c>
      <c r="B14" s="6">
        <v>15.1</v>
      </c>
      <c r="C14" s="5">
        <v>9.4</v>
      </c>
      <c r="D14" s="4" t="s">
        <v>6</v>
      </c>
    </row>
    <row r="15" spans="1:4" x14ac:dyDescent="0.25">
      <c r="A15" s="4" t="s">
        <v>599</v>
      </c>
      <c r="B15" s="4" t="s">
        <v>6</v>
      </c>
      <c r="C15" s="4" t="s">
        <v>6</v>
      </c>
      <c r="D15" s="4" t="s">
        <v>6</v>
      </c>
    </row>
    <row r="16" spans="1:4" x14ac:dyDescent="0.25">
      <c r="A16" s="3" t="s">
        <v>1017</v>
      </c>
      <c r="B16" s="4" t="s">
        <v>6</v>
      </c>
      <c r="C16" s="4" t="s">
        <v>6</v>
      </c>
      <c r="D16" s="4" t="s">
        <v>6</v>
      </c>
    </row>
    <row r="17" spans="1:4" x14ac:dyDescent="0.25">
      <c r="A17" s="4" t="s">
        <v>1029</v>
      </c>
      <c r="B17" s="9">
        <v>54</v>
      </c>
      <c r="C17" s="4" t="s">
        <v>6</v>
      </c>
      <c r="D17" s="4" t="s">
        <v>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42" t="s">
        <v>1030</v>
      </c>
      <c r="B1" s="49" t="s">
        <v>1</v>
      </c>
      <c r="C1" s="43"/>
      <c r="D1" s="43"/>
    </row>
    <row r="2" spans="1:4" x14ac:dyDescent="0.25">
      <c r="A2" s="43"/>
      <c r="B2" s="2" t="s">
        <v>2</v>
      </c>
      <c r="C2" s="2" t="s">
        <v>72</v>
      </c>
      <c r="D2" s="2" t="s">
        <v>73</v>
      </c>
    </row>
    <row r="3" spans="1:4" x14ac:dyDescent="0.25">
      <c r="A3" s="3" t="s">
        <v>282</v>
      </c>
      <c r="B3" s="4" t="s">
        <v>6</v>
      </c>
      <c r="C3" s="4" t="s">
        <v>6</v>
      </c>
      <c r="D3" s="4" t="s">
        <v>6</v>
      </c>
    </row>
    <row r="4" spans="1:4" x14ac:dyDescent="0.25">
      <c r="A4" s="4" t="s">
        <v>93</v>
      </c>
      <c r="B4" s="5">
        <v>4124.5</v>
      </c>
      <c r="C4" s="5">
        <v>3281.6</v>
      </c>
      <c r="D4" s="5">
        <v>4199.3</v>
      </c>
    </row>
    <row r="5" spans="1:4" ht="30" x14ac:dyDescent="0.25">
      <c r="A5" s="4" t="s">
        <v>1031</v>
      </c>
      <c r="B5" s="6">
        <v>1146.8</v>
      </c>
      <c r="C5" s="6">
        <v>1153.3</v>
      </c>
      <c r="D5" s="6">
        <v>1177.5999999999999</v>
      </c>
    </row>
    <row r="6" spans="1:4" x14ac:dyDescent="0.25">
      <c r="A6" s="4" t="s">
        <v>1032</v>
      </c>
      <c r="B6" s="6">
        <v>4.5</v>
      </c>
      <c r="C6" s="6">
        <v>5.2</v>
      </c>
      <c r="D6" s="6">
        <v>7.9</v>
      </c>
    </row>
    <row r="7" spans="1:4" ht="30" x14ac:dyDescent="0.25">
      <c r="A7" s="4" t="s">
        <v>1033</v>
      </c>
      <c r="B7" s="6">
        <v>1151.3</v>
      </c>
      <c r="C7" s="6">
        <v>1158.5</v>
      </c>
      <c r="D7" s="6">
        <v>1185.5</v>
      </c>
    </row>
    <row r="8" spans="1:4" x14ac:dyDescent="0.25">
      <c r="A8" s="4" t="s">
        <v>94</v>
      </c>
      <c r="B8" s="8">
        <v>3.6</v>
      </c>
      <c r="C8" s="8">
        <v>2.85</v>
      </c>
      <c r="D8" s="8">
        <v>3.57</v>
      </c>
    </row>
    <row r="9" spans="1:4" x14ac:dyDescent="0.25">
      <c r="A9" s="4" t="s">
        <v>95</v>
      </c>
      <c r="B9" s="8">
        <v>3.58</v>
      </c>
      <c r="C9" s="8">
        <v>2.83</v>
      </c>
      <c r="D9" s="8">
        <v>3.54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14"/>
  <sheetViews>
    <sheetView workbookViewId="0"/>
  </sheetViews>
  <sheetFormatPr defaultRowHeight="15" x14ac:dyDescent="0.25"/>
  <cols>
    <col min="1" max="2" width="80" customWidth="1"/>
  </cols>
  <sheetData>
    <row r="1" spans="1:2" x14ac:dyDescent="0.25">
      <c r="A1" s="42" t="s">
        <v>1034</v>
      </c>
      <c r="B1" s="2" t="s">
        <v>1</v>
      </c>
    </row>
    <row r="2" spans="1:2" x14ac:dyDescent="0.25">
      <c r="A2" s="43"/>
      <c r="B2" s="2" t="s">
        <v>2</v>
      </c>
    </row>
    <row r="3" spans="1:2" x14ac:dyDescent="0.25">
      <c r="A3" s="3" t="s">
        <v>1035</v>
      </c>
      <c r="B3" s="4" t="s">
        <v>6</v>
      </c>
    </row>
    <row r="4" spans="1:2" ht="45" x14ac:dyDescent="0.25">
      <c r="A4" s="4" t="s">
        <v>1036</v>
      </c>
      <c r="B4" s="4" t="s">
        <v>1037</v>
      </c>
    </row>
    <row r="5" spans="1:2" x14ac:dyDescent="0.25">
      <c r="A5" s="4" t="s">
        <v>1038</v>
      </c>
      <c r="B5" s="4" t="s">
        <v>1039</v>
      </c>
    </row>
    <row r="6" spans="1:2" ht="30" x14ac:dyDescent="0.25">
      <c r="A6" s="4" t="s">
        <v>1040</v>
      </c>
      <c r="B6" s="4" t="s">
        <v>6</v>
      </c>
    </row>
    <row r="7" spans="1:2" x14ac:dyDescent="0.25">
      <c r="A7" s="3" t="s">
        <v>1035</v>
      </c>
      <c r="B7" s="4" t="s">
        <v>6</v>
      </c>
    </row>
    <row r="8" spans="1:2" x14ac:dyDescent="0.25">
      <c r="A8" s="4" t="s">
        <v>1041</v>
      </c>
      <c r="B8" s="11">
        <v>0.71</v>
      </c>
    </row>
    <row r="9" spans="1:2" ht="30" x14ac:dyDescent="0.25">
      <c r="A9" s="4" t="s">
        <v>1042</v>
      </c>
      <c r="B9" s="4" t="s">
        <v>6</v>
      </c>
    </row>
    <row r="10" spans="1:2" x14ac:dyDescent="0.25">
      <c r="A10" s="3" t="s">
        <v>1035</v>
      </c>
      <c r="B10" s="4" t="s">
        <v>6</v>
      </c>
    </row>
    <row r="11" spans="1:2" ht="45" x14ac:dyDescent="0.25">
      <c r="A11" s="4" t="s">
        <v>1043</v>
      </c>
      <c r="B11" s="4" t="s">
        <v>1044</v>
      </c>
    </row>
    <row r="12" spans="1:2" x14ac:dyDescent="0.25">
      <c r="A12" s="4" t="s">
        <v>1045</v>
      </c>
      <c r="B12" s="4" t="s">
        <v>6</v>
      </c>
    </row>
    <row r="13" spans="1:2" x14ac:dyDescent="0.25">
      <c r="A13" s="3" t="s">
        <v>1035</v>
      </c>
      <c r="B13" s="4" t="s">
        <v>6</v>
      </c>
    </row>
    <row r="14" spans="1:2" ht="60" x14ac:dyDescent="0.25">
      <c r="A14" s="4" t="s">
        <v>1043</v>
      </c>
      <c r="B14" s="4" t="s">
        <v>1046</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27"/>
  <sheetViews>
    <sheetView workbookViewId="0"/>
  </sheetViews>
  <sheetFormatPr defaultRowHeight="15" x14ac:dyDescent="0.25"/>
  <cols>
    <col min="1" max="1" width="80" customWidth="1"/>
    <col min="2" max="2" width="13" customWidth="1"/>
    <col min="3" max="3" width="16" customWidth="1"/>
    <col min="4" max="5" width="14" customWidth="1"/>
  </cols>
  <sheetData>
    <row r="1" spans="1:5" x14ac:dyDescent="0.25">
      <c r="A1" s="42" t="s">
        <v>1047</v>
      </c>
      <c r="B1" s="43"/>
      <c r="C1" s="49" t="s">
        <v>1</v>
      </c>
      <c r="D1" s="43"/>
      <c r="E1" s="43"/>
    </row>
    <row r="2" spans="1:5" x14ac:dyDescent="0.25">
      <c r="A2" s="43"/>
      <c r="B2" s="43"/>
      <c r="C2" s="2" t="s">
        <v>2</v>
      </c>
      <c r="D2" s="2" t="s">
        <v>72</v>
      </c>
      <c r="E2" s="2" t="s">
        <v>73</v>
      </c>
    </row>
    <row r="3" spans="1:5" x14ac:dyDescent="0.25">
      <c r="A3" s="3" t="s">
        <v>1048</v>
      </c>
      <c r="C3" s="4" t="s">
        <v>6</v>
      </c>
      <c r="D3" s="4" t="s">
        <v>6</v>
      </c>
      <c r="E3" s="4" t="s">
        <v>6</v>
      </c>
    </row>
    <row r="4" spans="1:5" x14ac:dyDescent="0.25">
      <c r="A4" s="4" t="s">
        <v>75</v>
      </c>
      <c r="C4" s="5">
        <v>35975.599999999999</v>
      </c>
      <c r="D4" s="5">
        <v>32250.3</v>
      </c>
      <c r="E4" s="5">
        <v>29060.6</v>
      </c>
    </row>
    <row r="5" spans="1:5" x14ac:dyDescent="0.25">
      <c r="A5" s="4" t="s">
        <v>1049</v>
      </c>
      <c r="C5" s="4" t="s">
        <v>6</v>
      </c>
      <c r="D5" s="4" t="s">
        <v>6</v>
      </c>
      <c r="E5" s="4" t="s">
        <v>6</v>
      </c>
    </row>
    <row r="6" spans="1:5" x14ac:dyDescent="0.25">
      <c r="A6" s="3" t="s">
        <v>1048</v>
      </c>
      <c r="C6" s="4" t="s">
        <v>6</v>
      </c>
      <c r="D6" s="4" t="s">
        <v>6</v>
      </c>
      <c r="E6" s="4" t="s">
        <v>6</v>
      </c>
    </row>
    <row r="7" spans="1:5" x14ac:dyDescent="0.25">
      <c r="A7" s="4" t="s">
        <v>75</v>
      </c>
      <c r="B7" s="4" t="s">
        <v>547</v>
      </c>
      <c r="C7" s="6">
        <v>21684.799999999999</v>
      </c>
      <c r="D7" s="6">
        <v>19555.3</v>
      </c>
      <c r="E7" s="7">
        <v>18317</v>
      </c>
    </row>
    <row r="8" spans="1:5" x14ac:dyDescent="0.25">
      <c r="A8" s="4" t="s">
        <v>1050</v>
      </c>
      <c r="C8" s="4" t="s">
        <v>6</v>
      </c>
      <c r="D8" s="4" t="s">
        <v>6</v>
      </c>
      <c r="E8" s="4" t="s">
        <v>6</v>
      </c>
    </row>
    <row r="9" spans="1:5" x14ac:dyDescent="0.25">
      <c r="A9" s="3" t="s">
        <v>1048</v>
      </c>
      <c r="C9" s="4" t="s">
        <v>6</v>
      </c>
      <c r="D9" s="4" t="s">
        <v>6</v>
      </c>
      <c r="E9" s="4" t="s">
        <v>6</v>
      </c>
    </row>
    <row r="10" spans="1:5" x14ac:dyDescent="0.25">
      <c r="A10" s="4" t="s">
        <v>75</v>
      </c>
      <c r="B10" s="4" t="s">
        <v>790</v>
      </c>
      <c r="C10" s="6">
        <v>6585.1</v>
      </c>
      <c r="D10" s="6">
        <v>5804.2</v>
      </c>
      <c r="E10" s="6">
        <v>5053.3999999999996</v>
      </c>
    </row>
    <row r="11" spans="1:5" x14ac:dyDescent="0.25">
      <c r="A11" s="4" t="s">
        <v>1051</v>
      </c>
      <c r="C11" s="4" t="s">
        <v>6</v>
      </c>
      <c r="D11" s="4" t="s">
        <v>6</v>
      </c>
      <c r="E11" s="4" t="s">
        <v>6</v>
      </c>
    </row>
    <row r="12" spans="1:5" x14ac:dyDescent="0.25">
      <c r="A12" s="3" t="s">
        <v>1048</v>
      </c>
      <c r="C12" s="4" t="s">
        <v>6</v>
      </c>
      <c r="D12" s="4" t="s">
        <v>6</v>
      </c>
      <c r="E12" s="4" t="s">
        <v>6</v>
      </c>
    </row>
    <row r="13" spans="1:5" x14ac:dyDescent="0.25">
      <c r="A13" s="4" t="s">
        <v>75</v>
      </c>
      <c r="B13" s="4" t="s">
        <v>797</v>
      </c>
      <c r="C13" s="5">
        <v>7705.7</v>
      </c>
      <c r="D13" s="5">
        <v>6890.8</v>
      </c>
      <c r="E13" s="5">
        <v>5690.2</v>
      </c>
    </row>
    <row r="14" spans="1:5" x14ac:dyDescent="0.25">
      <c r="A14" s="4" t="s">
        <v>1052</v>
      </c>
      <c r="C14" s="4" t="s">
        <v>6</v>
      </c>
      <c r="D14" s="4" t="s">
        <v>6</v>
      </c>
      <c r="E14" s="4" t="s">
        <v>6</v>
      </c>
    </row>
    <row r="15" spans="1:5" x14ac:dyDescent="0.25">
      <c r="A15" s="3" t="s">
        <v>1048</v>
      </c>
      <c r="C15" s="4" t="s">
        <v>6</v>
      </c>
      <c r="D15" s="4" t="s">
        <v>6</v>
      </c>
      <c r="E15" s="4" t="s">
        <v>6</v>
      </c>
    </row>
    <row r="16" spans="1:5" x14ac:dyDescent="0.25">
      <c r="A16" s="4" t="s">
        <v>1053</v>
      </c>
      <c r="C16" s="11">
        <v>1</v>
      </c>
      <c r="D16" s="11">
        <v>1</v>
      </c>
      <c r="E16" s="11">
        <v>1</v>
      </c>
    </row>
    <row r="17" spans="1:5" x14ac:dyDescent="0.25">
      <c r="A17" s="4" t="s">
        <v>1054</v>
      </c>
      <c r="C17" s="4" t="s">
        <v>6</v>
      </c>
      <c r="D17" s="4" t="s">
        <v>6</v>
      </c>
      <c r="E17" s="4" t="s">
        <v>6</v>
      </c>
    </row>
    <row r="18" spans="1:5" x14ac:dyDescent="0.25">
      <c r="A18" s="3" t="s">
        <v>1048</v>
      </c>
      <c r="C18" s="4" t="s">
        <v>6</v>
      </c>
      <c r="D18" s="4" t="s">
        <v>6</v>
      </c>
      <c r="E18" s="4" t="s">
        <v>6</v>
      </c>
    </row>
    <row r="19" spans="1:5" x14ac:dyDescent="0.25">
      <c r="A19" s="4" t="s">
        <v>1053</v>
      </c>
      <c r="C19" s="11">
        <v>0.6</v>
      </c>
      <c r="D19" s="11">
        <v>0.61</v>
      </c>
      <c r="E19" s="11">
        <v>0.63</v>
      </c>
    </row>
    <row r="20" spans="1:5" x14ac:dyDescent="0.25">
      <c r="A20" s="4" t="s">
        <v>1055</v>
      </c>
      <c r="C20" s="4" t="s">
        <v>6</v>
      </c>
      <c r="D20" s="4" t="s">
        <v>6</v>
      </c>
      <c r="E20" s="4" t="s">
        <v>6</v>
      </c>
    </row>
    <row r="21" spans="1:5" x14ac:dyDescent="0.25">
      <c r="A21" s="3" t="s">
        <v>1048</v>
      </c>
      <c r="C21" s="4" t="s">
        <v>6</v>
      </c>
      <c r="D21" s="4" t="s">
        <v>6</v>
      </c>
      <c r="E21" s="4" t="s">
        <v>6</v>
      </c>
    </row>
    <row r="22" spans="1:5" x14ac:dyDescent="0.25">
      <c r="A22" s="4" t="s">
        <v>1053</v>
      </c>
      <c r="C22" s="11">
        <v>0.18</v>
      </c>
      <c r="D22" s="11">
        <v>0.18</v>
      </c>
      <c r="E22" s="11">
        <v>0.17</v>
      </c>
    </row>
    <row r="23" spans="1:5" x14ac:dyDescent="0.25">
      <c r="A23" s="4" t="s">
        <v>1056</v>
      </c>
      <c r="C23" s="4" t="s">
        <v>6</v>
      </c>
      <c r="D23" s="4" t="s">
        <v>6</v>
      </c>
      <c r="E23" s="4" t="s">
        <v>6</v>
      </c>
    </row>
    <row r="24" spans="1:5" x14ac:dyDescent="0.25">
      <c r="A24" s="3" t="s">
        <v>1048</v>
      </c>
      <c r="C24" s="4" t="s">
        <v>6</v>
      </c>
      <c r="D24" s="4" t="s">
        <v>6</v>
      </c>
      <c r="E24" s="4" t="s">
        <v>6</v>
      </c>
    </row>
    <row r="25" spans="1:5" x14ac:dyDescent="0.25">
      <c r="A25" s="4" t="s">
        <v>1053</v>
      </c>
      <c r="C25" s="11">
        <v>0.22</v>
      </c>
      <c r="D25" s="11">
        <v>0.21</v>
      </c>
      <c r="E25" s="11">
        <v>0.2</v>
      </c>
    </row>
    <row r="26" spans="1:5" x14ac:dyDescent="0.25">
      <c r="A26" s="43"/>
      <c r="B26" s="43"/>
      <c r="C26" s="43"/>
      <c r="D26" s="43"/>
    </row>
    <row r="27" spans="1:5" x14ac:dyDescent="0.25">
      <c r="A27" s="50" t="s">
        <v>1057</v>
      </c>
      <c r="B27" s="43"/>
      <c r="C27" s="43"/>
      <c r="D27" s="43"/>
    </row>
  </sheetData>
  <mergeCells count="4">
    <mergeCell ref="A1:B2"/>
    <mergeCell ref="C1:E1"/>
    <mergeCell ref="A26:D26"/>
    <mergeCell ref="A27:D27"/>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42" t="s">
        <v>1058</v>
      </c>
      <c r="B1" s="49" t="s">
        <v>1</v>
      </c>
      <c r="C1" s="43"/>
      <c r="D1" s="43"/>
    </row>
    <row r="2" spans="1:4" x14ac:dyDescent="0.25">
      <c r="A2" s="43"/>
      <c r="B2" s="2" t="s">
        <v>2</v>
      </c>
      <c r="C2" s="2" t="s">
        <v>72</v>
      </c>
      <c r="D2" s="2" t="s">
        <v>73</v>
      </c>
    </row>
    <row r="3" spans="1:4" x14ac:dyDescent="0.25">
      <c r="A3" s="3" t="s">
        <v>1059</v>
      </c>
      <c r="B3" s="4" t="s">
        <v>6</v>
      </c>
      <c r="C3" s="4" t="s">
        <v>6</v>
      </c>
      <c r="D3" s="4" t="s">
        <v>6</v>
      </c>
    </row>
    <row r="4" spans="1:4" x14ac:dyDescent="0.25">
      <c r="A4" s="4" t="s">
        <v>75</v>
      </c>
      <c r="B4" s="5">
        <v>35975.599999999999</v>
      </c>
      <c r="C4" s="5">
        <v>32250.3</v>
      </c>
      <c r="D4" s="5">
        <v>29060.6</v>
      </c>
    </row>
    <row r="5" spans="1:4" x14ac:dyDescent="0.25">
      <c r="A5" s="4" t="s">
        <v>1060</v>
      </c>
      <c r="B5" s="6">
        <v>22142.1</v>
      </c>
      <c r="C5" s="6">
        <v>20959.7</v>
      </c>
      <c r="D5" s="4" t="s">
        <v>6</v>
      </c>
    </row>
    <row r="6" spans="1:4" x14ac:dyDescent="0.25">
      <c r="A6" s="4" t="s">
        <v>1061</v>
      </c>
      <c r="B6" s="4" t="s">
        <v>6</v>
      </c>
      <c r="C6" s="4" t="s">
        <v>6</v>
      </c>
      <c r="D6" s="4" t="s">
        <v>6</v>
      </c>
    </row>
    <row r="7" spans="1:4" x14ac:dyDescent="0.25">
      <c r="A7" s="3" t="s">
        <v>1059</v>
      </c>
      <c r="B7" s="4" t="s">
        <v>6</v>
      </c>
      <c r="C7" s="4" t="s">
        <v>6</v>
      </c>
      <c r="D7" s="4" t="s">
        <v>6</v>
      </c>
    </row>
    <row r="8" spans="1:4" x14ac:dyDescent="0.25">
      <c r="A8" s="4" t="s">
        <v>75</v>
      </c>
      <c r="B8" s="6">
        <v>26398.3</v>
      </c>
      <c r="C8" s="6">
        <v>23365.599999999999</v>
      </c>
      <c r="D8" s="6">
        <v>20377.8</v>
      </c>
    </row>
    <row r="9" spans="1:4" x14ac:dyDescent="0.25">
      <c r="A9" s="4" t="s">
        <v>1060</v>
      </c>
      <c r="B9" s="6">
        <v>14011.4</v>
      </c>
      <c r="C9" s="6">
        <v>13176.2</v>
      </c>
      <c r="D9" s="4" t="s">
        <v>6</v>
      </c>
    </row>
    <row r="10" spans="1:4" x14ac:dyDescent="0.25">
      <c r="A10" s="4" t="s">
        <v>1062</v>
      </c>
      <c r="B10" s="4" t="s">
        <v>6</v>
      </c>
      <c r="C10" s="4" t="s">
        <v>6</v>
      </c>
      <c r="D10" s="4" t="s">
        <v>6</v>
      </c>
    </row>
    <row r="11" spans="1:4" x14ac:dyDescent="0.25">
      <c r="A11" s="3" t="s">
        <v>1059</v>
      </c>
      <c r="B11" s="4" t="s">
        <v>6</v>
      </c>
      <c r="C11" s="4" t="s">
        <v>6</v>
      </c>
      <c r="D11" s="4" t="s">
        <v>6</v>
      </c>
    </row>
    <row r="12" spans="1:4" x14ac:dyDescent="0.25">
      <c r="A12" s="4" t="s">
        <v>75</v>
      </c>
      <c r="B12" s="6">
        <v>6495.8</v>
      </c>
      <c r="C12" s="6">
        <v>5876.4</v>
      </c>
      <c r="D12" s="7">
        <v>5008</v>
      </c>
    </row>
    <row r="13" spans="1:4" x14ac:dyDescent="0.25">
      <c r="A13" s="4" t="s">
        <v>1060</v>
      </c>
      <c r="B13" s="6">
        <v>3885.8</v>
      </c>
      <c r="C13" s="6">
        <v>3609.5</v>
      </c>
      <c r="D13" s="4" t="s">
        <v>6</v>
      </c>
    </row>
    <row r="14" spans="1:4" x14ac:dyDescent="0.25">
      <c r="A14" s="4" t="s">
        <v>1063</v>
      </c>
      <c r="B14" s="4" t="s">
        <v>6</v>
      </c>
      <c r="C14" s="4" t="s">
        <v>6</v>
      </c>
      <c r="D14" s="4" t="s">
        <v>6</v>
      </c>
    </row>
    <row r="15" spans="1:4" x14ac:dyDescent="0.25">
      <c r="A15" s="3" t="s">
        <v>1059</v>
      </c>
      <c r="B15" s="4" t="s">
        <v>6</v>
      </c>
      <c r="C15" s="4" t="s">
        <v>6</v>
      </c>
      <c r="D15" s="4" t="s">
        <v>6</v>
      </c>
    </row>
    <row r="16" spans="1:4" x14ac:dyDescent="0.25">
      <c r="A16" s="4" t="s">
        <v>75</v>
      </c>
      <c r="B16" s="6">
        <v>3081.5</v>
      </c>
      <c r="C16" s="6">
        <v>3008.3</v>
      </c>
      <c r="D16" s="5">
        <v>3674.8</v>
      </c>
    </row>
    <row r="17" spans="1:4" x14ac:dyDescent="0.25">
      <c r="A17" s="4" t="s">
        <v>1060</v>
      </c>
      <c r="B17" s="5">
        <v>4244.8999999999996</v>
      </c>
      <c r="C17" s="9">
        <v>4174</v>
      </c>
      <c r="D17" s="4" t="s">
        <v>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36"/>
  <sheetViews>
    <sheetView workbookViewId="0"/>
  </sheetViews>
  <sheetFormatPr defaultRowHeight="15" x14ac:dyDescent="0.25"/>
  <cols>
    <col min="1" max="1" width="80" customWidth="1"/>
    <col min="2" max="2" width="16" customWidth="1"/>
    <col min="3" max="4" width="14" customWidth="1"/>
  </cols>
  <sheetData>
    <row r="1" spans="1:4" x14ac:dyDescent="0.25">
      <c r="A1" s="42" t="s">
        <v>1064</v>
      </c>
      <c r="B1" s="49" t="s">
        <v>1</v>
      </c>
      <c r="C1" s="43"/>
      <c r="D1" s="43"/>
    </row>
    <row r="2" spans="1:4" x14ac:dyDescent="0.25">
      <c r="A2" s="43"/>
      <c r="B2" s="2" t="s">
        <v>2</v>
      </c>
      <c r="C2" s="2" t="s">
        <v>72</v>
      </c>
      <c r="D2" s="2" t="s">
        <v>73</v>
      </c>
    </row>
    <row r="3" spans="1:4" x14ac:dyDescent="0.25">
      <c r="A3" s="3" t="s">
        <v>1035</v>
      </c>
      <c r="B3" s="4" t="s">
        <v>6</v>
      </c>
      <c r="C3" s="4" t="s">
        <v>6</v>
      </c>
      <c r="D3" s="4" t="s">
        <v>6</v>
      </c>
    </row>
    <row r="4" spans="1:4" x14ac:dyDescent="0.25">
      <c r="A4" s="4" t="s">
        <v>75</v>
      </c>
      <c r="B4" s="5">
        <v>35975.599999999999</v>
      </c>
      <c r="C4" s="5">
        <v>32250.3</v>
      </c>
      <c r="D4" s="5">
        <v>29060.6</v>
      </c>
    </row>
    <row r="5" spans="1:4" x14ac:dyDescent="0.25">
      <c r="A5" s="4" t="s">
        <v>79</v>
      </c>
      <c r="B5" s="6">
        <v>1362.6</v>
      </c>
      <c r="C5" s="6">
        <v>1447.9</v>
      </c>
      <c r="D5" s="6">
        <v>1441.7</v>
      </c>
    </row>
    <row r="6" spans="1:4" x14ac:dyDescent="0.25">
      <c r="A6" s="4" t="s">
        <v>83</v>
      </c>
      <c r="B6" s="6">
        <v>298.39999999999998</v>
      </c>
      <c r="C6" s="6">
        <v>234.1</v>
      </c>
      <c r="D6" s="6">
        <v>385.3</v>
      </c>
    </row>
    <row r="7" spans="1:4" x14ac:dyDescent="0.25">
      <c r="A7" s="4" t="s">
        <v>1065</v>
      </c>
      <c r="B7" s="6">
        <v>5870.8</v>
      </c>
      <c r="C7" s="6">
        <v>4617.8</v>
      </c>
      <c r="D7" s="6">
        <v>4872.1000000000004</v>
      </c>
    </row>
    <row r="8" spans="1:4" x14ac:dyDescent="0.25">
      <c r="A8" s="4" t="s">
        <v>213</v>
      </c>
      <c r="B8" s="6">
        <v>29445.5</v>
      </c>
      <c r="C8" s="6">
        <v>27978.400000000001</v>
      </c>
      <c r="D8" s="4" t="s">
        <v>6</v>
      </c>
    </row>
    <row r="9" spans="1:4" x14ac:dyDescent="0.25">
      <c r="A9" s="4" t="s">
        <v>1066</v>
      </c>
      <c r="B9" s="4" t="s">
        <v>6</v>
      </c>
      <c r="C9" s="4" t="s">
        <v>6</v>
      </c>
      <c r="D9" s="4" t="s">
        <v>6</v>
      </c>
    </row>
    <row r="10" spans="1:4" x14ac:dyDescent="0.25">
      <c r="A10" s="3" t="s">
        <v>1035</v>
      </c>
      <c r="B10" s="4" t="s">
        <v>6</v>
      </c>
      <c r="C10" s="4" t="s">
        <v>6</v>
      </c>
      <c r="D10" s="4" t="s">
        <v>6</v>
      </c>
    </row>
    <row r="11" spans="1:4" x14ac:dyDescent="0.25">
      <c r="A11" s="4" t="s">
        <v>75</v>
      </c>
      <c r="B11" s="6">
        <v>26569.599999999999</v>
      </c>
      <c r="C11" s="6">
        <v>23370.799999999999</v>
      </c>
      <c r="D11" s="6">
        <v>20447.900000000001</v>
      </c>
    </row>
    <row r="12" spans="1:4" x14ac:dyDescent="0.25">
      <c r="A12" s="4" t="s">
        <v>79</v>
      </c>
      <c r="B12" s="6">
        <v>910.1</v>
      </c>
      <c r="C12" s="6">
        <v>808.4</v>
      </c>
      <c r="D12" s="6">
        <v>753.9</v>
      </c>
    </row>
    <row r="13" spans="1:4" x14ac:dyDescent="0.25">
      <c r="A13" s="4" t="s">
        <v>83</v>
      </c>
      <c r="B13" s="7">
        <v>0</v>
      </c>
      <c r="C13" s="7">
        <v>0</v>
      </c>
      <c r="D13" s="7">
        <v>0</v>
      </c>
    </row>
    <row r="14" spans="1:4" x14ac:dyDescent="0.25">
      <c r="A14" s="4" t="s">
        <v>1065</v>
      </c>
      <c r="B14" s="6">
        <v>5495.7</v>
      </c>
      <c r="C14" s="6">
        <v>4486.5</v>
      </c>
      <c r="D14" s="6">
        <v>4259.3</v>
      </c>
    </row>
    <row r="15" spans="1:4" x14ac:dyDescent="0.25">
      <c r="A15" s="4" t="s">
        <v>213</v>
      </c>
      <c r="B15" s="6">
        <v>10869.1</v>
      </c>
      <c r="C15" s="6">
        <v>10029.9</v>
      </c>
      <c r="D15" s="4" t="s">
        <v>6</v>
      </c>
    </row>
    <row r="16" spans="1:4" x14ac:dyDescent="0.25">
      <c r="A16" s="4" t="s">
        <v>1067</v>
      </c>
      <c r="B16" s="4" t="s">
        <v>6</v>
      </c>
      <c r="C16" s="4" t="s">
        <v>6</v>
      </c>
      <c r="D16" s="4" t="s">
        <v>6</v>
      </c>
    </row>
    <row r="17" spans="1:4" x14ac:dyDescent="0.25">
      <c r="A17" s="3" t="s">
        <v>1035</v>
      </c>
      <c r="B17" s="4" t="s">
        <v>6</v>
      </c>
      <c r="C17" s="4" t="s">
        <v>6</v>
      </c>
      <c r="D17" s="4" t="s">
        <v>6</v>
      </c>
    </row>
    <row r="18" spans="1:4" x14ac:dyDescent="0.25">
      <c r="A18" s="4" t="s">
        <v>75</v>
      </c>
      <c r="B18" s="6">
        <v>7487.6</v>
      </c>
      <c r="C18" s="6">
        <v>6940.1</v>
      </c>
      <c r="D18" s="6">
        <v>6921.6</v>
      </c>
    </row>
    <row r="19" spans="1:4" x14ac:dyDescent="0.25">
      <c r="A19" s="4" t="s">
        <v>79</v>
      </c>
      <c r="B19" s="6">
        <v>335.1</v>
      </c>
      <c r="C19" s="7">
        <v>513</v>
      </c>
      <c r="D19" s="6">
        <v>544.70000000000005</v>
      </c>
    </row>
    <row r="20" spans="1:4" x14ac:dyDescent="0.25">
      <c r="A20" s="4" t="s">
        <v>83</v>
      </c>
      <c r="B20" s="6">
        <v>2.7</v>
      </c>
      <c r="C20" s="6">
        <v>2.2999999999999998</v>
      </c>
      <c r="D20" s="6">
        <v>135.30000000000001</v>
      </c>
    </row>
    <row r="21" spans="1:4" x14ac:dyDescent="0.25">
      <c r="A21" s="4" t="s">
        <v>1065</v>
      </c>
      <c r="B21" s="6">
        <v>1230.9000000000001</v>
      </c>
      <c r="C21" s="6">
        <v>833.2</v>
      </c>
      <c r="D21" s="6">
        <v>1245.7</v>
      </c>
    </row>
    <row r="22" spans="1:4" x14ac:dyDescent="0.25">
      <c r="A22" s="4" t="s">
        <v>213</v>
      </c>
      <c r="B22" s="6">
        <v>8045.3</v>
      </c>
      <c r="C22" s="6">
        <v>8602.7999999999993</v>
      </c>
      <c r="D22" s="4" t="s">
        <v>6</v>
      </c>
    </row>
    <row r="23" spans="1:4" x14ac:dyDescent="0.25">
      <c r="A23" s="4" t="s">
        <v>1045</v>
      </c>
      <c r="B23" s="4" t="s">
        <v>6</v>
      </c>
      <c r="C23" s="4" t="s">
        <v>6</v>
      </c>
      <c r="D23" s="4" t="s">
        <v>6</v>
      </c>
    </row>
    <row r="24" spans="1:4" x14ac:dyDescent="0.25">
      <c r="A24" s="3" t="s">
        <v>1035</v>
      </c>
      <c r="B24" s="4" t="s">
        <v>6</v>
      </c>
      <c r="C24" s="4" t="s">
        <v>6</v>
      </c>
      <c r="D24" s="4" t="s">
        <v>6</v>
      </c>
    </row>
    <row r="25" spans="1:4" x14ac:dyDescent="0.25">
      <c r="A25" s="4" t="s">
        <v>75</v>
      </c>
      <c r="B25" s="6">
        <v>1893.8</v>
      </c>
      <c r="C25" s="6">
        <v>1843.6</v>
      </c>
      <c r="D25" s="6">
        <v>1593.6</v>
      </c>
    </row>
    <row r="26" spans="1:4" x14ac:dyDescent="0.25">
      <c r="A26" s="4" t="s">
        <v>79</v>
      </c>
      <c r="B26" s="6">
        <v>0.1</v>
      </c>
      <c r="C26" s="6">
        <v>0.1</v>
      </c>
      <c r="D26" s="6">
        <v>1.2</v>
      </c>
    </row>
    <row r="27" spans="1:4" x14ac:dyDescent="0.25">
      <c r="A27" s="4" t="s">
        <v>83</v>
      </c>
      <c r="B27" s="6">
        <v>295.7</v>
      </c>
      <c r="C27" s="6">
        <v>231.8</v>
      </c>
      <c r="D27" s="7">
        <v>250</v>
      </c>
    </row>
    <row r="28" spans="1:4" x14ac:dyDescent="0.25">
      <c r="A28" s="4" t="s">
        <v>1065</v>
      </c>
      <c r="B28" s="6">
        <v>967.6</v>
      </c>
      <c r="C28" s="6">
        <v>817.3</v>
      </c>
      <c r="D28" s="6">
        <v>789.1</v>
      </c>
    </row>
    <row r="29" spans="1:4" x14ac:dyDescent="0.25">
      <c r="A29" s="4" t="s">
        <v>213</v>
      </c>
      <c r="B29" s="6">
        <v>188.8</v>
      </c>
      <c r="C29" s="6">
        <v>130.5</v>
      </c>
      <c r="D29" s="4" t="s">
        <v>6</v>
      </c>
    </row>
    <row r="30" spans="1:4" x14ac:dyDescent="0.25">
      <c r="A30" s="4" t="s">
        <v>1068</v>
      </c>
      <c r="B30" s="4" t="s">
        <v>6</v>
      </c>
      <c r="C30" s="4" t="s">
        <v>6</v>
      </c>
      <c r="D30" s="4" t="s">
        <v>6</v>
      </c>
    </row>
    <row r="31" spans="1:4" x14ac:dyDescent="0.25">
      <c r="A31" s="3" t="s">
        <v>1035</v>
      </c>
      <c r="B31" s="4" t="s">
        <v>6</v>
      </c>
      <c r="C31" s="4" t="s">
        <v>6</v>
      </c>
      <c r="D31" s="4" t="s">
        <v>6</v>
      </c>
    </row>
    <row r="32" spans="1:4" x14ac:dyDescent="0.25">
      <c r="A32" s="4" t="s">
        <v>75</v>
      </c>
      <c r="B32" s="6">
        <v>24.6</v>
      </c>
      <c r="C32" s="6">
        <v>95.8</v>
      </c>
      <c r="D32" s="6">
        <v>97.5</v>
      </c>
    </row>
    <row r="33" spans="1:4" x14ac:dyDescent="0.25">
      <c r="A33" s="4" t="s">
        <v>79</v>
      </c>
      <c r="B33" s="6">
        <v>117.3</v>
      </c>
      <c r="C33" s="6">
        <v>126.4</v>
      </c>
      <c r="D33" s="6">
        <v>141.9</v>
      </c>
    </row>
    <row r="34" spans="1:4" x14ac:dyDescent="0.25">
      <c r="A34" s="4" t="s">
        <v>83</v>
      </c>
      <c r="B34" s="7">
        <v>0</v>
      </c>
      <c r="C34" s="7">
        <v>0</v>
      </c>
      <c r="D34" s="7">
        <v>0</v>
      </c>
    </row>
    <row r="35" spans="1:4" x14ac:dyDescent="0.25">
      <c r="A35" s="4" t="s">
        <v>1065</v>
      </c>
      <c r="B35" s="6">
        <v>-1823.4</v>
      </c>
      <c r="C35" s="6">
        <v>-1519.2</v>
      </c>
      <c r="D35" s="9">
        <v>-1422</v>
      </c>
    </row>
    <row r="36" spans="1:4" x14ac:dyDescent="0.25">
      <c r="A36" s="4" t="s">
        <v>213</v>
      </c>
      <c r="B36" s="5">
        <v>10342.299999999999</v>
      </c>
      <c r="C36" s="5">
        <v>9215.2000000000007</v>
      </c>
      <c r="D36" s="4" t="s">
        <v>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16"/>
  <sheetViews>
    <sheetView workbookViewId="0"/>
  </sheetViews>
  <sheetFormatPr defaultRowHeight="15" x14ac:dyDescent="0.25"/>
  <cols>
    <col min="1" max="1" width="80" customWidth="1"/>
    <col min="2" max="2" width="14" customWidth="1"/>
    <col min="3" max="3" width="16" customWidth="1"/>
    <col min="4" max="5" width="14" customWidth="1"/>
  </cols>
  <sheetData>
    <row r="1" spans="1:5" x14ac:dyDescent="0.25">
      <c r="A1" s="42" t="s">
        <v>1069</v>
      </c>
      <c r="C1" s="49" t="s">
        <v>1</v>
      </c>
      <c r="D1" s="43"/>
    </row>
    <row r="2" spans="1:5" x14ac:dyDescent="0.25">
      <c r="A2" s="43"/>
      <c r="B2" s="2" t="s">
        <v>463</v>
      </c>
      <c r="C2" s="2" t="s">
        <v>2</v>
      </c>
      <c r="D2" s="2" t="s">
        <v>72</v>
      </c>
      <c r="E2" s="2" t="s">
        <v>73</v>
      </c>
    </row>
    <row r="3" spans="1:5" x14ac:dyDescent="0.25">
      <c r="A3" s="4" t="s">
        <v>225</v>
      </c>
      <c r="B3" s="4" t="s">
        <v>6</v>
      </c>
      <c r="C3" s="5">
        <v>6101.8</v>
      </c>
      <c r="D3" s="5">
        <v>6279.7</v>
      </c>
      <c r="E3" s="4" t="s">
        <v>6</v>
      </c>
    </row>
    <row r="4" spans="1:5" x14ac:dyDescent="0.25">
      <c r="A4" s="4" t="s">
        <v>292</v>
      </c>
      <c r="B4" s="9">
        <v>7000</v>
      </c>
      <c r="C4" s="4" t="s">
        <v>6</v>
      </c>
      <c r="D4" s="4" t="s">
        <v>6</v>
      </c>
      <c r="E4" s="4" t="s">
        <v>6</v>
      </c>
    </row>
    <row r="5" spans="1:5" x14ac:dyDescent="0.25">
      <c r="A5" s="4" t="s">
        <v>219</v>
      </c>
      <c r="B5" s="4" t="s">
        <v>6</v>
      </c>
      <c r="C5" s="6">
        <v>1700.2</v>
      </c>
      <c r="D5" s="6">
        <v>1641.9</v>
      </c>
      <c r="E5" s="4" t="s">
        <v>6</v>
      </c>
    </row>
    <row r="6" spans="1:5" x14ac:dyDescent="0.25">
      <c r="A6" s="4" t="s">
        <v>476</v>
      </c>
      <c r="B6" s="4" t="s">
        <v>477</v>
      </c>
      <c r="C6" s="4" t="s">
        <v>6</v>
      </c>
      <c r="D6" s="4" t="s">
        <v>6</v>
      </c>
      <c r="E6" s="4" t="s">
        <v>6</v>
      </c>
    </row>
    <row r="7" spans="1:5" x14ac:dyDescent="0.25">
      <c r="A7" s="4" t="s">
        <v>507</v>
      </c>
      <c r="B7" s="4" t="s">
        <v>6</v>
      </c>
      <c r="C7" s="4" t="s">
        <v>6</v>
      </c>
      <c r="D7" s="4" t="s">
        <v>6</v>
      </c>
      <c r="E7" s="4" t="s">
        <v>6</v>
      </c>
    </row>
    <row r="8" spans="1:5" x14ac:dyDescent="0.25">
      <c r="A8" s="4" t="s">
        <v>225</v>
      </c>
      <c r="B8" s="4" t="s">
        <v>6</v>
      </c>
      <c r="C8" s="7">
        <v>6000</v>
      </c>
      <c r="D8" s="7">
        <v>6200</v>
      </c>
      <c r="E8" s="4" t="s">
        <v>6</v>
      </c>
    </row>
    <row r="9" spans="1:5" x14ac:dyDescent="0.25">
      <c r="A9" s="4" t="s">
        <v>219</v>
      </c>
      <c r="B9" s="4" t="s">
        <v>6</v>
      </c>
      <c r="C9" s="7">
        <v>177</v>
      </c>
      <c r="D9" s="7">
        <v>177</v>
      </c>
      <c r="E9" s="4" t="s">
        <v>6</v>
      </c>
    </row>
    <row r="10" spans="1:5" ht="30" x14ac:dyDescent="0.25">
      <c r="A10" s="4" t="s">
        <v>1070</v>
      </c>
      <c r="B10" s="4" t="s">
        <v>6</v>
      </c>
      <c r="C10" s="4" t="s">
        <v>6</v>
      </c>
      <c r="D10" s="4" t="s">
        <v>6</v>
      </c>
      <c r="E10" s="4" t="s">
        <v>6</v>
      </c>
    </row>
    <row r="11" spans="1:5" x14ac:dyDescent="0.25">
      <c r="A11" s="4" t="s">
        <v>219</v>
      </c>
      <c r="B11" s="4" t="s">
        <v>6</v>
      </c>
      <c r="C11" s="7">
        <v>1500</v>
      </c>
      <c r="D11" s="7">
        <v>1400</v>
      </c>
      <c r="E11" s="4" t="s">
        <v>6</v>
      </c>
    </row>
    <row r="12" spans="1:5" x14ac:dyDescent="0.25">
      <c r="A12" s="4" t="s">
        <v>1071</v>
      </c>
      <c r="B12" s="4" t="s">
        <v>6</v>
      </c>
      <c r="C12" s="4" t="s">
        <v>6</v>
      </c>
      <c r="D12" s="4" t="s">
        <v>6</v>
      </c>
      <c r="E12" s="4" t="s">
        <v>6</v>
      </c>
    </row>
    <row r="13" spans="1:5" x14ac:dyDescent="0.25">
      <c r="A13" s="4" t="s">
        <v>292</v>
      </c>
      <c r="B13" s="4" t="s">
        <v>6</v>
      </c>
      <c r="C13" s="6">
        <v>1567.5</v>
      </c>
      <c r="D13" s="7">
        <v>1503</v>
      </c>
      <c r="E13" s="5">
        <v>1448.5</v>
      </c>
    </row>
    <row r="14" spans="1:5" x14ac:dyDescent="0.25">
      <c r="A14" s="4" t="s">
        <v>1072</v>
      </c>
      <c r="B14" s="4" t="s">
        <v>6</v>
      </c>
      <c r="C14" s="6">
        <v>14922.1</v>
      </c>
      <c r="D14" s="6">
        <v>13464.7</v>
      </c>
      <c r="E14" s="4" t="s">
        <v>6</v>
      </c>
    </row>
    <row r="15" spans="1:5" x14ac:dyDescent="0.25">
      <c r="A15" s="4" t="s">
        <v>478</v>
      </c>
      <c r="B15" s="4" t="s">
        <v>6</v>
      </c>
      <c r="C15" s="7">
        <v>-14853</v>
      </c>
      <c r="D15" s="6">
        <v>-13361.9</v>
      </c>
      <c r="E15" s="4" t="s">
        <v>6</v>
      </c>
    </row>
    <row r="16" spans="1:5" x14ac:dyDescent="0.25">
      <c r="A16" s="4" t="s">
        <v>1073</v>
      </c>
      <c r="B16" s="4" t="s">
        <v>6</v>
      </c>
      <c r="C16" s="5">
        <v>-4.5999999999999996</v>
      </c>
      <c r="D16" s="5">
        <v>-48.3</v>
      </c>
      <c r="E16" s="4" t="s">
        <v>6</v>
      </c>
    </row>
  </sheetData>
  <mergeCells count="2">
    <mergeCell ref="A1:A2"/>
    <mergeCell ref="C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
  <sheetViews>
    <sheetView workbookViewId="0"/>
  </sheetViews>
  <sheetFormatPr defaultRowHeight="15" x14ac:dyDescent="0.25"/>
  <cols>
    <col min="1" max="1" width="80" customWidth="1"/>
    <col min="2" max="2" width="32" customWidth="1"/>
    <col min="3" max="3" width="80" customWidth="1"/>
  </cols>
  <sheetData>
    <row r="1" spans="1:3" x14ac:dyDescent="0.25">
      <c r="A1" s="2" t="s">
        <v>1074</v>
      </c>
      <c r="B1" s="1" t="s">
        <v>1075</v>
      </c>
      <c r="C1" s="2" t="s">
        <v>1076</v>
      </c>
    </row>
    <row r="2" spans="1:3" ht="30" x14ac:dyDescent="0.25">
      <c r="A2" s="4" t="s">
        <v>1077</v>
      </c>
      <c r="C2" s="4" t="s">
        <v>6</v>
      </c>
    </row>
    <row r="3" spans="1:3" ht="409.5" x14ac:dyDescent="0.25">
      <c r="A3" s="4" t="s">
        <v>1078</v>
      </c>
      <c r="B3" s="4" t="s">
        <v>1079</v>
      </c>
      <c r="C3" s="4" t="s">
        <v>1080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Cover Page</vt:lpstr>
      <vt:lpstr>Audit Information</vt:lpstr>
      <vt:lpstr>Consolidated Statements of Earn</vt:lpstr>
      <vt:lpstr>Consolidated Statements of Comp</vt:lpstr>
      <vt:lpstr>Consolidated Statements of Cash</vt:lpstr>
      <vt:lpstr>Consolidated Statements of Equi</vt:lpstr>
      <vt:lpstr>Consolidated Balance Sheets</vt:lpstr>
      <vt:lpstr>Consolidated Balance Sheets (Pa</vt:lpstr>
      <vt:lpstr>Acquisitions and Divestitures</vt:lpstr>
      <vt:lpstr>Accounting Policies</vt:lpstr>
      <vt:lpstr>Derivative Financial Instrument</vt:lpstr>
      <vt:lpstr>Fair Value Measurements</vt:lpstr>
      <vt:lpstr>Inventories</vt:lpstr>
      <vt:lpstr>Equity Investments</vt:lpstr>
      <vt:lpstr>Supplemental Balance Sheet and </vt:lpstr>
      <vt:lpstr>Other Intangible Assets and Goo</vt:lpstr>
      <vt:lpstr>Leases</vt:lpstr>
      <vt:lpstr>Equity</vt:lpstr>
      <vt:lpstr>Employee Stock and Benefit Plan</vt:lpstr>
      <vt:lpstr>Income Taxes</vt:lpstr>
      <vt:lpstr>Earnings Per Share</vt:lpstr>
      <vt:lpstr>Commitments And Contingencies (</vt:lpstr>
      <vt:lpstr>Segment Reporting</vt:lpstr>
      <vt:lpstr>Deferred Revenue</vt:lpstr>
      <vt:lpstr>Pay vs Performance Disclosure</vt:lpstr>
      <vt:lpstr>Insider Trading Arrangements</vt:lpstr>
      <vt:lpstr>Summary of Significant Accounti</vt:lpstr>
      <vt:lpstr>Derivative Financial Instrume_2</vt:lpstr>
      <vt:lpstr>Fair Value Measurements (Tables</vt:lpstr>
      <vt:lpstr>Inventory (Tables)</vt:lpstr>
      <vt:lpstr>Equity Method and Other Investm</vt:lpstr>
      <vt:lpstr>Supplemental Balance Sheet Info</vt:lpstr>
      <vt:lpstr>Other Intangible Assets and G_2</vt:lpstr>
      <vt:lpstr>Debt (Tables)</vt:lpstr>
      <vt:lpstr>Leases (Tables)</vt:lpstr>
      <vt:lpstr>Equity (Tables)</vt:lpstr>
      <vt:lpstr>Employee Stock and Benefit Pl_2</vt:lpstr>
      <vt:lpstr>Income Taxes (Tables)</vt:lpstr>
      <vt:lpstr>Earnings Per Share (Tables)</vt:lpstr>
      <vt:lpstr>Segment Reporting (Tables)</vt:lpstr>
      <vt:lpstr>Property, Plant and Equipment (</vt:lpstr>
      <vt:lpstr>Deferred Revenue (Tables)</vt:lpstr>
      <vt:lpstr>Acquisitions and Divestitures (</vt:lpstr>
      <vt:lpstr>Acquisitions and Divestitures_2</vt:lpstr>
      <vt:lpstr>Summary of Significant Accoun_2</vt:lpstr>
      <vt:lpstr>Summary of Significant Accoun_3</vt:lpstr>
      <vt:lpstr>Summary of Significant Accoun_4</vt:lpstr>
      <vt:lpstr>Summary of Significant Accoun_5</vt:lpstr>
      <vt:lpstr>Derivative Financial Instrume_3</vt:lpstr>
      <vt:lpstr>Derivative Financial Instrume_4</vt:lpstr>
      <vt:lpstr>Derivative Financial Instrume_5</vt:lpstr>
      <vt:lpstr>Derivative Financial Instrume_6</vt:lpstr>
      <vt:lpstr>Derivative Financial Instrume_7</vt:lpstr>
      <vt:lpstr>Derivative Financial Instrume_8</vt:lpstr>
      <vt:lpstr>Fair Value Measurements (Narrat</vt:lpstr>
      <vt:lpstr>Fair Value Measurements (Assets</vt:lpstr>
      <vt:lpstr>Inventories (Narrative) (Detail</vt:lpstr>
      <vt:lpstr>Inventories (Components of Inve</vt:lpstr>
      <vt:lpstr>Equity Method and Other Inves_2</vt:lpstr>
      <vt:lpstr>Equity Method and Other Inves_3</vt:lpstr>
      <vt:lpstr>Supplemental Balance Sheet In_2</vt:lpstr>
      <vt:lpstr>Supplemental Balance Sheet In_3</vt:lpstr>
      <vt:lpstr>Supplemental Balance Sheet In_4</vt:lpstr>
      <vt:lpstr>Supplemental Statement of Earni</vt:lpstr>
      <vt:lpstr>Other Intangible Assets and G_3</vt:lpstr>
      <vt:lpstr>Other Intangible Assets and G_4</vt:lpstr>
      <vt:lpstr>Other Intangible Assets and G_5</vt:lpstr>
      <vt:lpstr>Other Intangible Assets and G_6</vt:lpstr>
      <vt:lpstr>Other Intangible Assets and G_7</vt:lpstr>
      <vt:lpstr>Debt (Narrative) (Details)</vt:lpstr>
      <vt:lpstr>Debt (Components of Long-Term D</vt:lpstr>
      <vt:lpstr>Debt (Summary of long-term debt</vt:lpstr>
      <vt:lpstr>Leases (Narrative) (Details)</vt:lpstr>
      <vt:lpstr>Leases- Schedule of Lease Cost </vt:lpstr>
      <vt:lpstr>Leases- Schedule of Cash Flow, </vt:lpstr>
      <vt:lpstr>Leases- Schedule of Maturity of</vt:lpstr>
      <vt:lpstr>Equity (Narrative) (Details)</vt:lpstr>
      <vt:lpstr>Equity (Changes in Components O</vt:lpstr>
      <vt:lpstr>Equity (Impact of Reclassificat</vt:lpstr>
      <vt:lpstr>Employee Stock and Benefit Pl_3</vt:lpstr>
      <vt:lpstr>Employee Stock and Benefit Pl_4</vt:lpstr>
      <vt:lpstr>Employee Stock and Benefit Pl_5</vt:lpstr>
      <vt:lpstr>Employee Stock and Benefit Pl_6</vt:lpstr>
      <vt:lpstr>Employee Stock and Benefit Pl_7</vt:lpstr>
      <vt:lpstr>Income Taxes (Components of Ear</vt:lpstr>
      <vt:lpstr>Income Taxes (Provision for Inc</vt:lpstr>
      <vt:lpstr>Income Taxes (Reconciliation of</vt:lpstr>
      <vt:lpstr>Income Taxes (Tax Effect of Tem</vt:lpstr>
      <vt:lpstr>Income Taxes (Summary of Activi</vt:lpstr>
      <vt:lpstr>Earnings Per Share (Calculation</vt:lpstr>
      <vt:lpstr>Segment Reporting (Narrative) (</vt:lpstr>
      <vt:lpstr>Segment Reporting (Consolidated</vt:lpstr>
      <vt:lpstr>Segment Reporting (Information </vt:lpstr>
      <vt:lpstr>Segment Reporting (Financial In</vt:lpstr>
      <vt:lpstr>Deferred Revenue (Narrative) (D</vt:lpstr>
      <vt:lpstr>Uncategorized Items - sbux-2023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Morton, Josh</cp:lastModifiedBy>
  <dcterms:created xsi:type="dcterms:W3CDTF">2023-11-17T22:30:55Z</dcterms:created>
  <dcterms:modified xsi:type="dcterms:W3CDTF">2024-04-12T14:09:24Z</dcterms:modified>
</cp:coreProperties>
</file>