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rt\OneDrive\Documents\2022 MAIN\Personal Finance\"/>
    </mc:Choice>
  </mc:AlternateContent>
  <xr:revisionPtr revIDLastSave="0" documentId="13_ncr:1_{8D8E819C-2ADE-421F-BB46-FBBDF390C8C3}" xr6:coauthVersionLast="47" xr6:coauthVersionMax="47" xr10:uidLastSave="{00000000-0000-0000-0000-000000000000}"/>
  <bookViews>
    <workbookView xWindow="-28920" yWindow="-120" windowWidth="29040" windowHeight="15720" xr2:uid="{F3F49F30-595F-4102-BD9F-8531870F3E48}"/>
  </bookViews>
  <sheets>
    <sheet name="Instruction Tab" sheetId="2" r:id="rId1"/>
    <sheet name="Option Valu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H8" i="1"/>
  <c r="H10" i="1" s="1"/>
  <c r="D32" i="1"/>
  <c r="D31" i="1"/>
  <c r="D22" i="1"/>
  <c r="D21" i="1"/>
  <c r="H9" i="1" l="1"/>
  <c r="H11" i="1" s="1"/>
  <c r="D16" i="1" s="1"/>
  <c r="D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Morton</author>
  </authors>
  <commentList>
    <comment ref="E8" authorId="0" shapeId="0" xr:uid="{B6DBCD7B-67AA-4213-8A67-DA03C2801DA8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When entering this input, you must put " =(# of days)/365 "
</t>
        </r>
      </text>
    </comment>
  </commentList>
</comments>
</file>

<file path=xl/sharedStrings.xml><?xml version="1.0" encoding="utf-8"?>
<sst xmlns="http://schemas.openxmlformats.org/spreadsheetml/2006/main" count="24" uniqueCount="24">
  <si>
    <t>Josh Morton</t>
  </si>
  <si>
    <t>Inputs</t>
  </si>
  <si>
    <t xml:space="preserve">Time till expiration(in years aka = (days till expiration/365) </t>
  </si>
  <si>
    <t xml:space="preserve">Strike Price </t>
  </si>
  <si>
    <t xml:space="preserve">Current Stock Price </t>
  </si>
  <si>
    <t>Volaility</t>
  </si>
  <si>
    <t>Risk-free Rate</t>
  </si>
  <si>
    <t>d1</t>
  </si>
  <si>
    <t>d2</t>
  </si>
  <si>
    <t>N(d1)</t>
  </si>
  <si>
    <t>N(d2)</t>
  </si>
  <si>
    <t>Outputs</t>
  </si>
  <si>
    <t>Call Option Value</t>
  </si>
  <si>
    <t>Intrinsic Value (Call)</t>
  </si>
  <si>
    <t>Put Option Value</t>
  </si>
  <si>
    <t>Intrinsic Value (Put)</t>
  </si>
  <si>
    <t>Ticker</t>
  </si>
  <si>
    <t>Black Scholes Option-Pricing Model for Basic Theoretical Values</t>
  </si>
  <si>
    <t>1. Enter the option values into cells E7:E12</t>
  </si>
  <si>
    <t xml:space="preserve"> The sheet is password protected so you cannot alter any formulas aside from that range of cells</t>
  </si>
  <si>
    <t>Instructions</t>
  </si>
  <si>
    <t>If using for, or in conjunction with the etade pro excel manager, reach out to me for a different workpaper</t>
  </si>
  <si>
    <t>SPY</t>
  </si>
  <si>
    <t xml:space="preserve">Click to next tab or ( ctrl + page down ) as a shortcut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</si>
</sst>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ont="1"/>
    <xf numFmtId="0" fontId="0" fillId="0" borderId="0" xfId="0" applyFont="1" applyFill="1"/>
    <xf numFmtId="0" fontId="2" fillId="0" borderId="0" xfId="0" applyFont="1"/>
    <xf numFmtId="0" fontId="0" fillId="0" borderId="0" xfId="0" applyFont="1" applyBorder="1"/>
    <xf numFmtId="0" fontId="0" fillId="3" borderId="4" xfId="0" applyFont="1" applyFill="1" applyBorder="1"/>
    <xf numFmtId="0" fontId="0" fillId="3" borderId="6" xfId="0" applyFont="1" applyFill="1" applyBorder="1"/>
    <xf numFmtId="0" fontId="5" fillId="3" borderId="5" xfId="0" applyFont="1" applyFill="1" applyBorder="1"/>
    <xf numFmtId="0" fontId="5" fillId="3" borderId="5" xfId="0" applyFont="1" applyFill="1" applyBorder="1" applyAlignment="1">
      <alignment horizontal="right"/>
    </xf>
    <xf numFmtId="0" fontId="5" fillId="3" borderId="6" xfId="0" applyFont="1" applyFill="1" applyBorder="1"/>
    <xf numFmtId="0" fontId="0" fillId="2" borderId="7" xfId="0" applyFont="1" applyFill="1" applyBorder="1"/>
    <xf numFmtId="0" fontId="0" fillId="2" borderId="9" xfId="0" applyFont="1" applyFill="1" applyBorder="1"/>
    <xf numFmtId="0" fontId="0" fillId="2" borderId="11" xfId="0" applyFont="1" applyFill="1" applyBorder="1"/>
    <xf numFmtId="0" fontId="0" fillId="4" borderId="3" xfId="0" applyFont="1" applyFill="1" applyBorder="1"/>
    <xf numFmtId="0" fontId="6" fillId="4" borderId="2" xfId="0" applyFont="1" applyFill="1" applyBorder="1"/>
    <xf numFmtId="0" fontId="0" fillId="3" borderId="13" xfId="0" applyFont="1" applyFill="1" applyBorder="1"/>
    <xf numFmtId="0" fontId="0" fillId="3" borderId="8" xfId="0" applyFont="1" applyFill="1" applyBorder="1"/>
    <xf numFmtId="0" fontId="0" fillId="3" borderId="14" xfId="0" applyFont="1" applyFill="1" applyBorder="1"/>
    <xf numFmtId="0" fontId="0" fillId="3" borderId="10" xfId="0" applyFont="1" applyFill="1" applyBorder="1"/>
    <xf numFmtId="0" fontId="0" fillId="3" borderId="15" xfId="0" applyFont="1" applyFill="1" applyBorder="1"/>
    <xf numFmtId="0" fontId="0" fillId="3" borderId="12" xfId="0" applyFont="1" applyFill="1" applyBorder="1"/>
    <xf numFmtId="0" fontId="6" fillId="4" borderId="1" xfId="0" applyFont="1" applyFill="1" applyBorder="1"/>
    <xf numFmtId="0" fontId="0" fillId="0" borderId="10" xfId="0" applyFont="1" applyFill="1" applyBorder="1" applyProtection="1">
      <protection locked="0"/>
    </xf>
    <xf numFmtId="10" fontId="0" fillId="0" borderId="12" xfId="1" applyNumberFormat="1" applyFont="1" applyFill="1" applyBorder="1" applyProtection="1">
      <protection locked="0"/>
    </xf>
    <xf numFmtId="0" fontId="7" fillId="0" borderId="0" xfId="0" applyFont="1"/>
    <xf numFmtId="0" fontId="7" fillId="3" borderId="13" xfId="0" applyFont="1" applyFill="1" applyBorder="1"/>
    <xf numFmtId="0" fontId="7" fillId="3" borderId="16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7" fillId="3" borderId="15" xfId="0" applyFont="1" applyFill="1" applyBorder="1"/>
    <xf numFmtId="0" fontId="7" fillId="3" borderId="18" xfId="0" applyFont="1" applyFill="1" applyBorder="1"/>
    <xf numFmtId="0" fontId="0" fillId="3" borderId="18" xfId="0" applyFill="1" applyBorder="1"/>
    <xf numFmtId="0" fontId="0" fillId="3" borderId="19" xfId="0" applyFill="1" applyBorder="1"/>
    <xf numFmtId="0" fontId="2" fillId="2" borderId="2" xfId="0" applyFont="1" applyFill="1" applyBorder="1"/>
    <xf numFmtId="0" fontId="8" fillId="2" borderId="20" xfId="0" applyFont="1" applyFill="1" applyBorder="1"/>
    <xf numFmtId="0" fontId="2" fillId="2" borderId="20" xfId="0" applyFont="1" applyFill="1" applyBorder="1"/>
    <xf numFmtId="0" fontId="0" fillId="0" borderId="8" xfId="0" applyFont="1" applyFill="1" applyBorder="1" applyAlignment="1" applyProtection="1">
      <alignment horizontal="right"/>
      <protection locked="0"/>
    </xf>
    <xf numFmtId="10" fontId="0" fillId="0" borderId="10" xfId="1" applyNumberFormat="1" applyFont="1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AEEF2"/>
      <color rgb="FFFF7C80"/>
      <color rgb="FFFFCC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7</xdr:row>
      <xdr:rowOff>28575</xdr:rowOff>
    </xdr:from>
    <xdr:to>
      <xdr:col>3</xdr:col>
      <xdr:colOff>361950</xdr:colOff>
      <xdr:row>28</xdr:row>
      <xdr:rowOff>171450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307CF05-D690-A106-C599-5C2999E5FFA5}"/>
            </a:ext>
          </a:extLst>
        </xdr:cNvPr>
        <xdr:cNvCxnSpPr/>
      </xdr:nvCxnSpPr>
      <xdr:spPr>
        <a:xfrm>
          <a:off x="857250" y="2295525"/>
          <a:ext cx="1333500" cy="4314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C451-2CFA-433D-985E-638FCAE230FF}">
  <dimension ref="A1:S9"/>
  <sheetViews>
    <sheetView tabSelected="1" workbookViewId="0">
      <selection activeCell="C11" sqref="C11"/>
    </sheetView>
  </sheetViews>
  <sheetFormatPr defaultRowHeight="15" x14ac:dyDescent="0.25"/>
  <sheetData>
    <row r="1" spans="1:19" ht="15.75" thickBot="1" x14ac:dyDescent="0.3"/>
    <row r="2" spans="1:19" s="35" customFormat="1" ht="32.25" thickBot="1" x14ac:dyDescent="0.55000000000000004">
      <c r="A2" s="33"/>
      <c r="B2" s="34" t="s">
        <v>20</v>
      </c>
    </row>
    <row r="3" spans="1:19" ht="15.75" thickBot="1" x14ac:dyDescent="0.3"/>
    <row r="4" spans="1:19" ht="28.5" x14ac:dyDescent="0.45">
      <c r="B4" s="25" t="s">
        <v>18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7"/>
      <c r="N4" s="27"/>
      <c r="O4" s="27"/>
      <c r="P4" s="27"/>
      <c r="Q4" s="27"/>
      <c r="R4" s="27"/>
      <c r="S4" s="28"/>
    </row>
    <row r="5" spans="1:19" ht="29.25" thickBot="1" x14ac:dyDescent="0.5">
      <c r="B5" s="29" t="s">
        <v>19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  <c r="N5" s="31"/>
      <c r="O5" s="31"/>
      <c r="P5" s="31"/>
      <c r="Q5" s="31"/>
      <c r="R5" s="31"/>
      <c r="S5" s="32"/>
    </row>
    <row r="6" spans="1:19" ht="28.5" x14ac:dyDescent="0.45"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9" ht="28.5" x14ac:dyDescent="0.45">
      <c r="B7" s="24" t="s">
        <v>21</v>
      </c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19" ht="28.5" x14ac:dyDescent="0.45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</row>
    <row r="9" spans="1:19" x14ac:dyDescent="0.25">
      <c r="C9" t="s">
        <v>23</v>
      </c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B632-4E3C-4599-BA80-F0C11DDA5CE1}">
  <dimension ref="B2:Q32"/>
  <sheetViews>
    <sheetView showGridLines="0" workbookViewId="0">
      <selection activeCell="J11" sqref="J11"/>
    </sheetView>
  </sheetViews>
  <sheetFormatPr defaultRowHeight="15" x14ac:dyDescent="0.25"/>
  <cols>
    <col min="1" max="1" width="2.28515625" style="1" customWidth="1"/>
    <col min="2" max="2" width="0.140625" style="1" customWidth="1"/>
    <col min="3" max="3" width="9.140625" style="1" hidden="1" customWidth="1"/>
    <col min="4" max="4" width="54.28515625" style="1" bestFit="1" customWidth="1"/>
    <col min="5" max="5" width="9.85546875" style="1" customWidth="1"/>
    <col min="6" max="6" width="1.85546875" style="1" customWidth="1"/>
    <col min="7" max="8" width="9.140625" style="1"/>
    <col min="9" max="9" width="2.7109375" style="1" customWidth="1"/>
    <col min="10" max="10" width="16.5703125" style="1" bestFit="1" customWidth="1"/>
    <col min="11" max="11" width="1.7109375" style="1" customWidth="1"/>
    <col min="12" max="12" width="19.140625" style="1" bestFit="1" customWidth="1"/>
    <col min="13" max="13" width="1.85546875" style="1" customWidth="1"/>
    <col min="14" max="14" width="16.28515625" style="1" bestFit="1" customWidth="1"/>
    <col min="15" max="15" width="2.5703125" style="1" customWidth="1"/>
    <col min="16" max="16" width="18.85546875" style="1" bestFit="1" customWidth="1"/>
    <col min="17" max="16384" width="9.140625" style="1"/>
  </cols>
  <sheetData>
    <row r="2" spans="2:17" x14ac:dyDescent="0.25">
      <c r="B2" s="3" t="s">
        <v>0</v>
      </c>
    </row>
    <row r="3" spans="2:17" x14ac:dyDescent="0.25">
      <c r="B3" s="3" t="s">
        <v>17</v>
      </c>
    </row>
    <row r="5" spans="2:17" ht="15.75" thickBot="1" x14ac:dyDescent="0.3"/>
    <row r="6" spans="2:17" s="2" customFormat="1" ht="14.25" customHeight="1" thickBot="1" x14ac:dyDescent="0.3">
      <c r="D6" s="14" t="s">
        <v>1</v>
      </c>
      <c r="E6" s="13"/>
      <c r="G6" s="14" t="s">
        <v>11</v>
      </c>
      <c r="H6" s="13"/>
    </row>
    <row r="7" spans="2:17" x14ac:dyDescent="0.25">
      <c r="D7" s="10" t="s">
        <v>16</v>
      </c>
      <c r="E7" s="36" t="s">
        <v>22</v>
      </c>
      <c r="G7" s="15"/>
      <c r="H7" s="16"/>
    </row>
    <row r="8" spans="2:17" x14ac:dyDescent="0.25">
      <c r="D8" s="11" t="s">
        <v>2</v>
      </c>
      <c r="E8" s="22">
        <f>1/365</f>
        <v>2.7397260273972603E-3</v>
      </c>
      <c r="G8" s="17" t="s">
        <v>7</v>
      </c>
      <c r="H8" s="18">
        <f>(LN(E10/E9)+(E12+0.5*(E11^2))*E8)/(E11*(E8^0.5))</f>
        <v>6.7876367412246202E-2</v>
      </c>
    </row>
    <row r="9" spans="2:17" x14ac:dyDescent="0.25">
      <c r="D9" s="11" t="s">
        <v>3</v>
      </c>
      <c r="E9" s="22">
        <v>380</v>
      </c>
      <c r="G9" s="17" t="s">
        <v>8</v>
      </c>
      <c r="H9" s="18">
        <f>(H8-E11*(E8^0.5))</f>
        <v>5.1273360587684627E-2</v>
      </c>
    </row>
    <row r="10" spans="2:17" x14ac:dyDescent="0.25">
      <c r="D10" s="11" t="s">
        <v>4</v>
      </c>
      <c r="E10" s="22">
        <v>380.35</v>
      </c>
      <c r="G10" s="17" t="s">
        <v>9</v>
      </c>
      <c r="H10" s="18">
        <f>NORMSDIST(H8)</f>
        <v>0.52705797428516876</v>
      </c>
      <c r="J10" s="4"/>
      <c r="K10" s="4"/>
      <c r="L10" s="4"/>
      <c r="M10" s="4"/>
      <c r="N10" s="4"/>
      <c r="O10" s="4"/>
      <c r="P10" s="4"/>
      <c r="Q10" s="4"/>
    </row>
    <row r="11" spans="2:17" x14ac:dyDescent="0.25">
      <c r="D11" s="11" t="s">
        <v>5</v>
      </c>
      <c r="E11" s="37">
        <v>0.31719999999999998</v>
      </c>
      <c r="G11" s="17" t="s">
        <v>10</v>
      </c>
      <c r="H11" s="18">
        <f>NORMSDIST(H9)</f>
        <v>0.52044615232682845</v>
      </c>
      <c r="J11" s="4"/>
      <c r="K11" s="4"/>
      <c r="L11" s="4"/>
      <c r="M11" s="4"/>
      <c r="N11" s="4"/>
      <c r="O11" s="4"/>
      <c r="P11" s="4"/>
      <c r="Q11" s="4"/>
    </row>
    <row r="12" spans="2:17" ht="15.75" thickBot="1" x14ac:dyDescent="0.3">
      <c r="D12" s="12" t="s">
        <v>6</v>
      </c>
      <c r="E12" s="23">
        <v>2.5000000000000001E-2</v>
      </c>
      <c r="G12" s="19"/>
      <c r="H12" s="20"/>
      <c r="J12" s="4"/>
      <c r="K12" s="4"/>
      <c r="L12" s="4"/>
      <c r="M12" s="4"/>
      <c r="N12" s="4"/>
      <c r="O12" s="4"/>
      <c r="P12" s="4"/>
      <c r="Q12" s="4"/>
    </row>
    <row r="13" spans="2:17" ht="15.75" thickBot="1" x14ac:dyDescent="0.3">
      <c r="J13" s="4"/>
      <c r="K13" s="4"/>
      <c r="L13" s="4"/>
      <c r="M13" s="4"/>
      <c r="N13" s="4"/>
      <c r="O13" s="4"/>
      <c r="P13" s="4"/>
      <c r="Q13" s="4"/>
    </row>
    <row r="14" spans="2:17" ht="15.75" thickBot="1" x14ac:dyDescent="0.3">
      <c r="D14" s="21" t="s">
        <v>12</v>
      </c>
      <c r="J14" s="4"/>
      <c r="K14" s="4"/>
      <c r="L14" s="4"/>
      <c r="M14" s="4"/>
      <c r="N14" s="4"/>
      <c r="O14" s="4"/>
      <c r="P14" s="4"/>
      <c r="Q14" s="4"/>
    </row>
    <row r="15" spans="2:17" x14ac:dyDescent="0.25">
      <c r="D15" s="5"/>
    </row>
    <row r="16" spans="2:17" ht="18.75" x14ac:dyDescent="0.3">
      <c r="D16" s="7">
        <f>(E10*H10)-((E9/EXP(E12*E8)))*H11</f>
        <v>2.710508030039648</v>
      </c>
    </row>
    <row r="17" spans="4:4" ht="15.75" thickBot="1" x14ac:dyDescent="0.3">
      <c r="D17" s="6"/>
    </row>
    <row r="18" spans="4:4" ht="15.75" thickBot="1" x14ac:dyDescent="0.3"/>
    <row r="19" spans="4:4" ht="15.75" thickBot="1" x14ac:dyDescent="0.3">
      <c r="D19" s="21" t="s">
        <v>13</v>
      </c>
    </row>
    <row r="20" spans="4:4" x14ac:dyDescent="0.25">
      <c r="D20" s="5"/>
    </row>
    <row r="21" spans="4:4" ht="18.75" x14ac:dyDescent="0.3">
      <c r="D21" s="8" t="b">
        <f>IF(E9&lt;E10,TRUE,FALSE)</f>
        <v>1</v>
      </c>
    </row>
    <row r="22" spans="4:4" ht="19.5" thickBot="1" x14ac:dyDescent="0.35">
      <c r="D22" s="9">
        <f>E10-E9</f>
        <v>0.35000000000002274</v>
      </c>
    </row>
    <row r="23" spans="4:4" ht="15.75" thickBot="1" x14ac:dyDescent="0.3"/>
    <row r="24" spans="4:4" ht="15.75" thickBot="1" x14ac:dyDescent="0.3">
      <c r="D24" s="21" t="s">
        <v>14</v>
      </c>
    </row>
    <row r="25" spans="4:4" x14ac:dyDescent="0.25">
      <c r="D25" s="5"/>
    </row>
    <row r="26" spans="4:4" ht="18.75" x14ac:dyDescent="0.3">
      <c r="D26" s="7">
        <f>(D16+(E9/EXP(E12*E8)))-E10</f>
        <v>2.3344815241082415</v>
      </c>
    </row>
    <row r="27" spans="4:4" ht="15.75" thickBot="1" x14ac:dyDescent="0.3">
      <c r="D27" s="6"/>
    </row>
    <row r="28" spans="4:4" ht="15.75" thickBot="1" x14ac:dyDescent="0.3"/>
    <row r="29" spans="4:4" ht="15.75" thickBot="1" x14ac:dyDescent="0.3">
      <c r="D29" s="21" t="s">
        <v>15</v>
      </c>
    </row>
    <row r="30" spans="4:4" x14ac:dyDescent="0.25">
      <c r="D30" s="5"/>
    </row>
    <row r="31" spans="4:4" ht="18.75" x14ac:dyDescent="0.3">
      <c r="D31" s="8" t="b">
        <f>IF(E9&gt;E10,TRUE,FALSE)</f>
        <v>0</v>
      </c>
    </row>
    <row r="32" spans="4:4" ht="19.5" thickBot="1" x14ac:dyDescent="0.35">
      <c r="D32" s="9">
        <f>E9-E10</f>
        <v>-0.35000000000002274</v>
      </c>
    </row>
  </sheetData>
  <sheetProtection sheet="1" objects="1" scenarios="1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Tab</vt:lpstr>
      <vt:lpstr>Option Valution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Morton</dc:creator>
  <cp:lastModifiedBy>Josh Morton</cp:lastModifiedBy>
  <dcterms:created xsi:type="dcterms:W3CDTF">2022-09-23T04:28:37Z</dcterms:created>
  <dcterms:modified xsi:type="dcterms:W3CDTF">2022-10-27T18:59:06Z</dcterms:modified>
</cp:coreProperties>
</file>