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oshuakeller/Desktop/Portfolio/"/>
    </mc:Choice>
  </mc:AlternateContent>
  <xr:revisionPtr revIDLastSave="0" documentId="13_ncr:1_{8C9C53F5-4D55-7648-8273-FC4BB0B2C4E4}" xr6:coauthVersionLast="47" xr6:coauthVersionMax="47" xr10:uidLastSave="{00000000-0000-0000-0000-000000000000}"/>
  <bookViews>
    <workbookView xWindow="0" yWindow="500" windowWidth="27240" windowHeight="16260" xr2:uid="{78AA64A4-8183-B54F-9BC3-33A8FC4C7B93}"/>
  </bookViews>
  <sheets>
    <sheet name="Sheet2" sheetId="2" r:id="rId1"/>
    <sheet name="Sheet3" sheetId="4" r:id="rId2"/>
    <sheet name="Sheet4" sheetId="5" r:id="rId3"/>
  </sheets>
  <definedNames>
    <definedName name="Slicer_Years">#N/A</definedName>
  </definedNames>
  <calcPr calcId="191029"/>
  <pivotCaches>
    <pivotCache cacheId="219" r:id="rId4"/>
    <pivotCache cacheId="22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 i="2" l="1"/>
  <c r="E24" i="2" s="1"/>
  <c r="C22" i="2"/>
  <c r="B22" i="2" s="1"/>
  <c r="D22" i="2" s="1"/>
  <c r="E22" i="2" s="1"/>
  <c r="C23" i="2"/>
  <c r="B23" i="2" s="1"/>
  <c r="D23" i="2" s="1"/>
  <c r="E23" i="2" s="1"/>
  <c r="C24" i="2"/>
  <c r="B24" i="2" s="1"/>
  <c r="C25" i="2"/>
  <c r="B25" i="2" s="1"/>
  <c r="D25" i="2" s="1"/>
  <c r="E25" i="2" s="1"/>
  <c r="C26" i="2"/>
  <c r="B26" i="2" s="1"/>
  <c r="D26" i="2" s="1"/>
  <c r="E26" i="2" s="1"/>
  <c r="C27" i="2"/>
  <c r="B27" i="2" s="1"/>
  <c r="D27" i="2" s="1"/>
  <c r="E27" i="2" s="1"/>
  <c r="C28" i="2"/>
  <c r="C29" i="2"/>
  <c r="B29" i="2" s="1"/>
  <c r="D29" i="2" s="1"/>
  <c r="E29" i="2" s="1"/>
  <c r="C30" i="2"/>
  <c r="B30" i="2" s="1"/>
  <c r="D30" i="2" s="1"/>
  <c r="E30" i="2" s="1"/>
  <c r="C31" i="2"/>
  <c r="B31" i="2" s="1"/>
  <c r="D31" i="2" s="1"/>
  <c r="E31" i="2" s="1"/>
  <c r="C32" i="2"/>
  <c r="B32" i="2" s="1"/>
  <c r="D32" i="2" s="1"/>
  <c r="E32" i="2" s="1"/>
  <c r="C33" i="2"/>
  <c r="B33" i="2" s="1"/>
  <c r="D33" i="2" s="1"/>
  <c r="E33" i="2" s="1"/>
  <c r="C21" i="2"/>
  <c r="B21" i="2" s="1"/>
  <c r="D21" i="2" s="1"/>
  <c r="E21" i="2" s="1"/>
  <c r="I21" i="2"/>
  <c r="I22" i="2"/>
  <c r="I23" i="2"/>
  <c r="I24" i="2"/>
  <c r="I25" i="2"/>
  <c r="I26" i="2"/>
  <c r="I27" i="2"/>
  <c r="I28" i="2"/>
  <c r="I29" i="2"/>
  <c r="I30" i="2"/>
  <c r="I31" i="2"/>
  <c r="I32" i="2"/>
  <c r="I33" i="2"/>
  <c r="I8" i="2"/>
  <c r="G19" i="2" s="1"/>
  <c r="I9" i="2"/>
  <c r="I10" i="2"/>
  <c r="I11" i="2"/>
  <c r="I12" i="2"/>
  <c r="I13" i="2"/>
  <c r="I14" i="2"/>
  <c r="I15" i="2"/>
  <c r="I16" i="2"/>
  <c r="I17" i="2"/>
  <c r="I18" i="2"/>
  <c r="I19" i="2"/>
  <c r="I20" i="2"/>
  <c r="D9" i="2"/>
  <c r="E9" i="2" s="1"/>
  <c r="D10" i="2"/>
  <c r="E10" i="2" s="1"/>
  <c r="D11" i="2"/>
  <c r="E11" i="2" s="1"/>
  <c r="D12" i="2"/>
  <c r="E12" i="2" s="1"/>
  <c r="D13" i="2"/>
  <c r="E13" i="2" s="1"/>
  <c r="D14" i="2"/>
  <c r="E14" i="2" s="1"/>
  <c r="D15" i="2"/>
  <c r="E15" i="2" s="1"/>
  <c r="D16" i="2"/>
  <c r="E16" i="2" s="1"/>
  <c r="D17" i="2"/>
  <c r="E17" i="2" s="1"/>
  <c r="D18" i="2"/>
  <c r="E18" i="2" s="1"/>
  <c r="D19" i="2"/>
  <c r="E19" i="2" s="1"/>
  <c r="D20" i="2"/>
  <c r="E20" i="2" s="1"/>
  <c r="D8" i="2"/>
  <c r="E8" i="2" s="1"/>
  <c r="B28" i="2" l="1"/>
  <c r="D28" i="2" s="1"/>
  <c r="E28" i="2" s="1"/>
  <c r="G20" i="2"/>
  <c r="H20" i="2" s="1"/>
  <c r="H19" i="2"/>
  <c r="G10" i="2"/>
  <c r="H10" i="2" s="1"/>
  <c r="G8" i="2"/>
  <c r="H8" i="2" s="1"/>
  <c r="G15" i="2"/>
  <c r="H15" i="2" s="1"/>
  <c r="G14" i="2"/>
  <c r="H14" i="2" s="1"/>
  <c r="G13" i="2"/>
  <c r="H13" i="2" s="1"/>
  <c r="G11" i="2"/>
  <c r="H11" i="2" s="1"/>
  <c r="G18" i="2"/>
  <c r="H18" i="2" s="1"/>
  <c r="G17" i="2"/>
  <c r="H17" i="2" s="1"/>
  <c r="G16" i="2"/>
  <c r="H16" i="2" s="1"/>
  <c r="G12" i="2"/>
  <c r="H12" i="2" s="1"/>
  <c r="G9" i="2"/>
  <c r="H9" i="2" s="1"/>
  <c r="F21" i="2" l="1"/>
  <c r="F26" i="2"/>
  <c r="F27" i="2"/>
  <c r="F32" i="2"/>
  <c r="F33" i="2"/>
  <c r="F25" i="2"/>
  <c r="F29" i="2"/>
  <c r="F28" i="2"/>
  <c r="F22" i="2"/>
  <c r="F30" i="2"/>
  <c r="F24" i="2"/>
  <c r="F31" i="2"/>
  <c r="F23" i="2"/>
  <c r="G21" i="2" l="1"/>
  <c r="H21" i="2" s="1"/>
  <c r="G28" i="2"/>
  <c r="H28" i="2" s="1"/>
  <c r="G29" i="2"/>
  <c r="H29" i="2" s="1"/>
  <c r="G23" i="2"/>
  <c r="H23" i="2" s="1"/>
  <c r="G30" i="2"/>
  <c r="H30" i="2" s="1"/>
  <c r="G25" i="2"/>
  <c r="H25" i="2" s="1"/>
  <c r="G33" i="2"/>
  <c r="H33" i="2" s="1"/>
  <c r="G31" i="2"/>
  <c r="H31" i="2" s="1"/>
  <c r="G32" i="2"/>
  <c r="H32" i="2" s="1"/>
  <c r="G24" i="2"/>
  <c r="H24" i="2" s="1"/>
  <c r="G27" i="2"/>
  <c r="H27" i="2" s="1"/>
  <c r="G26" i="2"/>
  <c r="H26" i="2" s="1"/>
  <c r="G22" i="2"/>
  <c r="H22" i="2" s="1"/>
</calcChain>
</file>

<file path=xl/sharedStrings.xml><?xml version="1.0" encoding="utf-8"?>
<sst xmlns="http://schemas.openxmlformats.org/spreadsheetml/2006/main" count="122" uniqueCount="57">
  <si>
    <t>Lifespan (years)</t>
  </si>
  <si>
    <t>Cost per year</t>
  </si>
  <si>
    <t>Cost per month</t>
  </si>
  <si>
    <t>Roof</t>
  </si>
  <si>
    <t>Water heater</t>
  </si>
  <si>
    <t>All appliances</t>
  </si>
  <si>
    <t>Driveway/parking lot</t>
  </si>
  <si>
    <t>HVAC</t>
  </si>
  <si>
    <t>Flooring</t>
  </si>
  <si>
    <t>Plumbing</t>
  </si>
  <si>
    <t>Windows</t>
  </si>
  <si>
    <t>Paint</t>
  </si>
  <si>
    <t>Cabinets/counters</t>
  </si>
  <si>
    <t>Structure (foundation, framing)</t>
  </si>
  <si>
    <t>Components (garage door, etc.)</t>
  </si>
  <si>
    <t>Landscaping</t>
  </si>
  <si>
    <t>Last Date Replaced</t>
  </si>
  <si>
    <t>Replacement Date</t>
  </si>
  <si>
    <t>Years Left</t>
  </si>
  <si>
    <t>Todays Date</t>
  </si>
  <si>
    <t>Est. Replacement cost</t>
  </si>
  <si>
    <t>Capital expense items</t>
  </si>
  <si>
    <t>Row Labels</t>
  </si>
  <si>
    <t>Grand Total</t>
  </si>
  <si>
    <t>Column Labels</t>
  </si>
  <si>
    <t>Sum of Years Left</t>
  </si>
  <si>
    <t>Sum of Est. Replacement cost</t>
  </si>
  <si>
    <t>2017</t>
  </si>
  <si>
    <t>2022</t>
  </si>
  <si>
    <t>2028</t>
  </si>
  <si>
    <t>2029</t>
  </si>
  <si>
    <t>2032</t>
  </si>
  <si>
    <t>2042</t>
  </si>
  <si>
    <t>2062</t>
  </si>
  <si>
    <t>2038</t>
  </si>
  <si>
    <t>2052</t>
  </si>
  <si>
    <t>Roof 2.0</t>
  </si>
  <si>
    <t>Water Heater 2.0</t>
  </si>
  <si>
    <t>All Appliances 2.0</t>
  </si>
  <si>
    <t>Driveway/parking lot 2.0</t>
  </si>
  <si>
    <t>HVAC 2.0</t>
  </si>
  <si>
    <t>Flooring 2.0</t>
  </si>
  <si>
    <t>Plumbing 2.0</t>
  </si>
  <si>
    <t>Windows 2.0</t>
  </si>
  <si>
    <t>Paint 2.0</t>
  </si>
  <si>
    <t>Cabinets/counters 2.0</t>
  </si>
  <si>
    <t>Structure (foundation, framing) 2.0</t>
  </si>
  <si>
    <t>Components (garage door, etc.) 2.0</t>
  </si>
  <si>
    <t>Landscaping 2.0</t>
  </si>
  <si>
    <t>2037</t>
  </si>
  <si>
    <t>2071</t>
  </si>
  <si>
    <t>2111</t>
  </si>
  <si>
    <t>Capital Expenditures Dashboard</t>
  </si>
  <si>
    <t>2031</t>
  </si>
  <si>
    <t>2051</t>
  </si>
  <si>
    <t>2026</t>
  </si>
  <si>
    <t>Sum of Cost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</si>
</sst>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409]mmmm\ d\,\ yyyy;@"/>
  </numFmts>
  <fonts count="9">
    <font>
      <sz val="12"/>
      <color theme="1"/>
      <name val="Calibri"/>
      <family val="2"/>
      <scheme val="minor"/>
    </font>
    <font>
      <sz val="10.5"/>
      <color rgb="FF111827"/>
      <name val="Helvetica"/>
      <family val="2"/>
    </font>
    <font>
      <i/>
      <sz val="10.5"/>
      <color rgb="FF111827"/>
      <name val="Helvetica"/>
      <family val="2"/>
    </font>
    <font>
      <sz val="12"/>
      <color theme="1"/>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0.5"/>
      <color rgb="FF111827"/>
      <name val="Helvetica"/>
      <family val="2"/>
    </font>
    <font>
      <sz val="26"/>
      <color theme="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0" tint="-0.14999847407452621"/>
        <bgColor theme="0" tint="-0.14999847407452621"/>
      </patternFill>
    </fill>
    <fill>
      <patternFill patternType="solid">
        <fgColor rgb="FFC00000"/>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thin">
        <color theme="1"/>
      </bottom>
      <diagonal/>
    </border>
    <border>
      <left/>
      <right/>
      <top style="thin">
        <color theme="1"/>
      </top>
      <bottom/>
      <diagonal/>
    </border>
    <border>
      <left style="thin">
        <color rgb="FF7F7F7F"/>
      </left>
      <right/>
      <top style="thin">
        <color rgb="FF7F7F7F"/>
      </top>
      <bottom/>
      <diagonal/>
    </border>
    <border>
      <left style="thin">
        <color rgb="FF7F7F7F"/>
      </left>
      <right/>
      <top style="thin">
        <color theme="1"/>
      </top>
      <bottom/>
      <diagonal/>
    </border>
    <border>
      <left style="thin">
        <color rgb="FF7F7F7F"/>
      </left>
      <right/>
      <top/>
      <bottom/>
      <diagonal/>
    </border>
    <border>
      <left style="thin">
        <color rgb="FF7F7F7F"/>
      </left>
      <right/>
      <top style="thin">
        <color rgb="FF7F7F7F"/>
      </top>
      <bottom style="thin">
        <color rgb="FF7F7F7F"/>
      </bottom>
      <diagonal/>
    </border>
    <border>
      <left style="thin">
        <color rgb="FF7F7F7F"/>
      </left>
      <right/>
      <top/>
      <bottom style="thin">
        <color theme="1"/>
      </bottom>
      <diagonal/>
    </border>
  </borders>
  <cellStyleXfs count="4">
    <xf numFmtId="0" fontId="0" fillId="0" borderId="0"/>
    <xf numFmtId="43" fontId="3" fillId="0" borderId="0" applyFont="0" applyFill="0" applyBorder="0" applyAlignment="0" applyProtection="0"/>
    <xf numFmtId="0" fontId="4" fillId="2" borderId="1" applyNumberFormat="0" applyAlignment="0" applyProtection="0"/>
    <xf numFmtId="0" fontId="5" fillId="3" borderId="1" applyNumberFormat="0" applyAlignment="0" applyProtection="0"/>
  </cellStyleXfs>
  <cellXfs count="41">
    <xf numFmtId="0" fontId="0" fillId="0" borderId="0" xfId="0"/>
    <xf numFmtId="0" fontId="2" fillId="0" borderId="0" xfId="0" applyFon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 fillId="0" borderId="0" xfId="0" applyFont="1"/>
    <xf numFmtId="0" fontId="7" fillId="0" borderId="3" xfId="0" applyFont="1" applyBorder="1"/>
    <xf numFmtId="0" fontId="6" fillId="0" borderId="3" xfId="0" applyFont="1" applyBorder="1"/>
    <xf numFmtId="0" fontId="1" fillId="4" borderId="3" xfId="0" applyFont="1" applyFill="1" applyBorder="1"/>
    <xf numFmtId="43" fontId="1" fillId="4" borderId="3" xfId="1" applyNumberFormat="1" applyFont="1" applyFill="1" applyBorder="1"/>
    <xf numFmtId="2" fontId="0" fillId="4" borderId="5" xfId="0" applyNumberFormat="1" applyFont="1" applyFill="1" applyBorder="1"/>
    <xf numFmtId="165" fontId="0" fillId="4" borderId="3" xfId="0" applyNumberFormat="1" applyFont="1" applyFill="1" applyBorder="1"/>
    <xf numFmtId="14" fontId="0" fillId="4" borderId="3" xfId="0" applyNumberFormat="1" applyFont="1" applyFill="1" applyBorder="1"/>
    <xf numFmtId="164" fontId="1" fillId="0" borderId="6" xfId="1" applyNumberFormat="1" applyFont="1" applyBorder="1"/>
    <xf numFmtId="43" fontId="1" fillId="0" borderId="0" xfId="1" applyNumberFormat="1" applyFont="1"/>
    <xf numFmtId="2" fontId="0" fillId="0" borderId="6" xfId="0" applyNumberFormat="1" applyFont="1" applyBorder="1"/>
    <xf numFmtId="165" fontId="0" fillId="0" borderId="0" xfId="0" applyNumberFormat="1" applyFont="1"/>
    <xf numFmtId="14" fontId="0" fillId="0" borderId="0" xfId="0" applyNumberFormat="1" applyFont="1"/>
    <xf numFmtId="0" fontId="1" fillId="4" borderId="0" xfId="0" applyFont="1" applyFill="1"/>
    <xf numFmtId="164" fontId="1" fillId="4" borderId="6" xfId="1" applyNumberFormat="1" applyFont="1" applyFill="1" applyBorder="1"/>
    <xf numFmtId="43" fontId="1" fillId="4" borderId="0" xfId="1" applyNumberFormat="1" applyFont="1" applyFill="1"/>
    <xf numFmtId="2" fontId="0" fillId="4" borderId="6" xfId="0" applyNumberFormat="1" applyFont="1" applyFill="1" applyBorder="1"/>
    <xf numFmtId="165" fontId="0" fillId="4" borderId="0" xfId="0" applyNumberFormat="1" applyFont="1" applyFill="1"/>
    <xf numFmtId="14" fontId="0" fillId="4" borderId="0" xfId="0" applyNumberFormat="1" applyFont="1" applyFill="1"/>
    <xf numFmtId="0" fontId="5" fillId="3" borderId="4" xfId="3" applyFont="1" applyFill="1" applyBorder="1"/>
    <xf numFmtId="43" fontId="5" fillId="3" borderId="4" xfId="3" applyNumberFormat="1" applyFont="1" applyFill="1" applyBorder="1"/>
    <xf numFmtId="165" fontId="5" fillId="3" borderId="4" xfId="3" applyNumberFormat="1" applyFont="1" applyFill="1" applyBorder="1"/>
    <xf numFmtId="0" fontId="1" fillId="4" borderId="2" xfId="0" applyFont="1" applyFill="1" applyBorder="1"/>
    <xf numFmtId="0" fontId="5" fillId="3" borderId="7" xfId="3" applyFont="1" applyFill="1" applyBorder="1"/>
    <xf numFmtId="164" fontId="1" fillId="4" borderId="8" xfId="1" applyNumberFormat="1" applyFont="1" applyFill="1" applyBorder="1"/>
    <xf numFmtId="43" fontId="5" fillId="3" borderId="7" xfId="3" applyNumberFormat="1" applyFont="1" applyFill="1" applyBorder="1"/>
    <xf numFmtId="165" fontId="5" fillId="3" borderId="7" xfId="3" applyNumberFormat="1" applyFont="1" applyFill="1" applyBorder="1"/>
    <xf numFmtId="2" fontId="0" fillId="4" borderId="8" xfId="0" applyNumberFormat="1" applyFont="1" applyFill="1" applyBorder="1"/>
    <xf numFmtId="165" fontId="0" fillId="4" borderId="2" xfId="0" applyNumberFormat="1" applyFont="1" applyFill="1" applyBorder="1"/>
    <xf numFmtId="14" fontId="0" fillId="4" borderId="2" xfId="0" applyNumberFormat="1" applyFont="1" applyFill="1" applyBorder="1"/>
    <xf numFmtId="43" fontId="4" fillId="2" borderId="4" xfId="2" applyNumberFormat="1" applyFont="1" applyFill="1" applyBorder="1" applyProtection="1">
      <protection locked="0"/>
    </xf>
    <xf numFmtId="164" fontId="4" fillId="2" borderId="1" xfId="2" applyNumberFormat="1" applyProtection="1">
      <protection locked="0"/>
    </xf>
    <xf numFmtId="165" fontId="4" fillId="2" borderId="4" xfId="2" applyNumberFormat="1" applyFont="1" applyFill="1" applyBorder="1" applyProtection="1">
      <protection locked="0"/>
    </xf>
    <xf numFmtId="0" fontId="8" fillId="5" borderId="0" xfId="0" applyFont="1" applyFill="1" applyAlignment="1">
      <alignment horizontal="center"/>
    </xf>
    <xf numFmtId="44" fontId="0" fillId="0" borderId="0" xfId="0" applyNumberFormat="1"/>
  </cellXfs>
  <cellStyles count="4">
    <cellStyle name="Calculation" xfId="3" builtinId="22"/>
    <cellStyle name="Comma" xfId="1" builtinId="3"/>
    <cellStyle name="Input" xfId="2" builtinId="20"/>
    <cellStyle name="Normal" xfId="0" builtinId="0"/>
  </cellStyles>
  <dxfs count="6">
    <dxf>
      <numFmt numFmtId="34" formatCode="_(&quot;$&quot;* #,##0.00_);_(&quot;$&quot;* \(#,##0.00\);_(&quot;$&quot;* &quot;-&quot;??_);_(@_)"/>
    </dxf>
    <dxf>
      <numFmt numFmtId="34" formatCode="_(&quot;$&quot;* #,##0.00_);_(&quot;$&quot;* \(#,##0.00\);_(&quot;$&quot;* &quot;-&quot;??_);_(@_)"/>
    </dxf>
    <dxf>
      <numFmt numFmtId="34" formatCode="_(&quot;$&quot;* #,##0.00_);_(&quot;$&quot;* \(#,##0.00\);_(&quot;$&quot;* &quot;-&quot;??_);_(@_)"/>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FF00"/>
      <color rgb="FFFF2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Monthly CapX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FF22FF"/>
          </a:solidFill>
          <a:ln>
            <a:solidFill>
              <a:schemeClr val="bg1"/>
            </a:solidFill>
          </a:ln>
          <a:effectLst>
            <a:outerShdw blurRad="57150" dist="19050" dir="5400000" algn="ctr" rotWithShape="0">
              <a:srgbClr val="000000">
                <a:alpha val="63000"/>
              </a:srgbClr>
            </a:outerShdw>
          </a:effectLst>
        </c:spPr>
      </c:pivotFmt>
      <c:pivotFmt>
        <c:idx val="10"/>
        <c:spPr>
          <a:solidFill>
            <a:srgbClr val="FFC000"/>
          </a:solidFill>
          <a:ln>
            <a:solidFill>
              <a:schemeClr val="bg1"/>
            </a:solidFill>
          </a:ln>
          <a:effectLst>
            <a:outerShdw blurRad="57150" dist="19050" dir="5400000" algn="ctr" rotWithShape="0">
              <a:srgbClr val="000000">
                <a:alpha val="63000"/>
              </a:srgbClr>
            </a:outerShdw>
          </a:effectLst>
        </c:spPr>
      </c:pivotFmt>
      <c:pivotFmt>
        <c:idx val="11"/>
        <c:spPr>
          <a:solidFill>
            <a:schemeClr val="tx1"/>
          </a:solidFill>
          <a:ln>
            <a:solidFill>
              <a:schemeClr val="bg1"/>
            </a:solidFill>
          </a:ln>
          <a:effectLst>
            <a:outerShdw blurRad="57150" dist="19050" dir="5400000" algn="ctr" rotWithShape="0">
              <a:srgbClr val="000000">
                <a:alpha val="63000"/>
              </a:srgbClr>
            </a:outerShdw>
          </a:effectLst>
        </c:spPr>
      </c:pivotFmt>
      <c:pivotFmt>
        <c:idx val="12"/>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1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6BF-2B4A-B287-20DBEA3913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BF-2B4A-B287-20DBEA3913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6BF-2B4A-B287-20DBEA3913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BF-2B4A-B287-20DBEA39136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6BF-2B4A-B287-20DBEA39136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BF-2B4A-B287-20DBEA39136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6BF-2B4A-B287-20DBEA39136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6BF-2B4A-B287-20DBEA39136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BF-2B4A-B287-20DBEA39136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6BF-2B4A-B287-20DBEA39136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6BF-2B4A-B287-20DBEA39136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6BF-2B4A-B287-20DBEA39136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6BF-2B4A-B287-20DBEA3913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Sheet3!$A$2:$A$15</c:f>
              <c:strCache>
                <c:ptCount val="13"/>
                <c:pt idx="0">
                  <c:v>All appliances</c:v>
                </c:pt>
                <c:pt idx="1">
                  <c:v>Cabinets/counters</c:v>
                </c:pt>
                <c:pt idx="2">
                  <c:v>Components (garage door, etc.)</c:v>
                </c:pt>
                <c:pt idx="3">
                  <c:v>Driveway/parking lot</c:v>
                </c:pt>
                <c:pt idx="4">
                  <c:v>Flooring</c:v>
                </c:pt>
                <c:pt idx="5">
                  <c:v>HVAC</c:v>
                </c:pt>
                <c:pt idx="6">
                  <c:v>Landscaping</c:v>
                </c:pt>
                <c:pt idx="7">
                  <c:v>Paint</c:v>
                </c:pt>
                <c:pt idx="8">
                  <c:v>Plumbing</c:v>
                </c:pt>
                <c:pt idx="9">
                  <c:v>Roof</c:v>
                </c:pt>
                <c:pt idx="10">
                  <c:v>Structure (foundation, framing)</c:v>
                </c:pt>
                <c:pt idx="11">
                  <c:v>Water heater</c:v>
                </c:pt>
                <c:pt idx="12">
                  <c:v>Windows</c:v>
                </c:pt>
              </c:strCache>
            </c:strRef>
          </c:cat>
          <c:val>
            <c:numRef>
              <c:f>Sheet3!$B$2:$B$15</c:f>
              <c:numCache>
                <c:formatCode>_("$"* #,##0.00_);_("$"* \(#,##0.00\);_("$"* "-"??_);_(@_)</c:formatCode>
                <c:ptCount val="13"/>
                <c:pt idx="0">
                  <c:v>25</c:v>
                </c:pt>
                <c:pt idx="1">
                  <c:v>20.833333333333332</c:v>
                </c:pt>
                <c:pt idx="2">
                  <c:v>18.75</c:v>
                </c:pt>
                <c:pt idx="3">
                  <c:v>16.666666666666668</c:v>
                </c:pt>
                <c:pt idx="4">
                  <c:v>111.1111111111111</c:v>
                </c:pt>
                <c:pt idx="5">
                  <c:v>83.333333333333329</c:v>
                </c:pt>
                <c:pt idx="6">
                  <c:v>12.5</c:v>
                </c:pt>
                <c:pt idx="7">
                  <c:v>66.666666666666671</c:v>
                </c:pt>
                <c:pt idx="8">
                  <c:v>8.3333333333333339</c:v>
                </c:pt>
                <c:pt idx="9">
                  <c:v>83.333333333333329</c:v>
                </c:pt>
                <c:pt idx="10">
                  <c:v>25</c:v>
                </c:pt>
                <c:pt idx="11">
                  <c:v>8.3333333333333339</c:v>
                </c:pt>
                <c:pt idx="12">
                  <c:v>16.666666666666668</c:v>
                </c:pt>
              </c:numCache>
            </c:numRef>
          </c:val>
          <c:extLst>
            <c:ext xmlns:c16="http://schemas.microsoft.com/office/drawing/2014/chart" uri="{C3380CC4-5D6E-409C-BE32-E72D297353CC}">
              <c16:uniqueId val="{00000000-E6BF-2B4A-B287-20DBEA391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[CapX Forecast Project.xlsx]Sheet3!PivotTable2</c:name>
    <c:fmtId val="1"/>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42657786588556"/>
          <c:y val="3.0922317075095074E-2"/>
          <c:w val="0.51673434385058314"/>
          <c:h val="0.84685541560873134"/>
        </c:manualLayout>
      </c:layout>
      <c:barChart>
        <c:barDir val="bar"/>
        <c:grouping val="clustered"/>
        <c:varyColors val="0"/>
        <c:ser>
          <c:idx val="0"/>
          <c:order val="0"/>
          <c:tx>
            <c:strRef>
              <c:f>Sheet3!$B$35:$B$36</c:f>
              <c:strCache>
                <c:ptCount val="1"/>
                <c:pt idx="0">
                  <c:v>All appliances</c:v>
                </c:pt>
              </c:strCache>
            </c:strRef>
          </c:tx>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Sheet3!$B$37</c:f>
              <c:numCache>
                <c:formatCode>General</c:formatCode>
                <c:ptCount val="1"/>
                <c:pt idx="0">
                  <c:v>5.6659822039698833</c:v>
                </c:pt>
              </c:numCache>
            </c:numRef>
          </c:val>
          <c:extLst>
            <c:ext xmlns:c16="http://schemas.microsoft.com/office/drawing/2014/chart" uri="{C3380CC4-5D6E-409C-BE32-E72D297353CC}">
              <c16:uniqueId val="{0000001B-AF0A-484C-B61E-7C69BDA62129}"/>
            </c:ext>
          </c:extLst>
        </c:ser>
        <c:ser>
          <c:idx val="1"/>
          <c:order val="1"/>
          <c:tx>
            <c:strRef>
              <c:f>Sheet3!$C$35:$C$36</c:f>
              <c:strCache>
                <c:ptCount val="1"/>
                <c:pt idx="0">
                  <c:v>Cabinets/counters</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Sheet3!$C$37</c:f>
              <c:numCache>
                <c:formatCode>General</c:formatCode>
                <c:ptCount val="1"/>
                <c:pt idx="0">
                  <c:v>9.7713894592744701</c:v>
                </c:pt>
              </c:numCache>
            </c:numRef>
          </c:val>
          <c:extLst>
            <c:ext xmlns:c16="http://schemas.microsoft.com/office/drawing/2014/chart" uri="{C3380CC4-5D6E-409C-BE32-E72D297353CC}">
              <c16:uniqueId val="{0000001C-AF0A-484C-B61E-7C69BDA62129}"/>
            </c:ext>
          </c:extLst>
        </c:ser>
        <c:ser>
          <c:idx val="2"/>
          <c:order val="2"/>
          <c:tx>
            <c:strRef>
              <c:f>Sheet3!$D$35:$D$36</c:f>
              <c:strCache>
                <c:ptCount val="1"/>
                <c:pt idx="0">
                  <c:v>Components (garage door, etc.)</c:v>
                </c:pt>
              </c:strCache>
            </c:strRef>
          </c:tx>
          <c:spPr>
            <a:gradFill rotWithShape="1">
              <a:gsLst>
                <a:gs pos="0">
                  <a:schemeClr val="accent1">
                    <a:shade val="60000"/>
                    <a:satMod val="103000"/>
                    <a:lumMod val="102000"/>
                    <a:tint val="94000"/>
                  </a:schemeClr>
                </a:gs>
                <a:gs pos="50000">
                  <a:schemeClr val="accent1">
                    <a:shade val="60000"/>
                    <a:satMod val="110000"/>
                    <a:lumMod val="100000"/>
                    <a:shade val="100000"/>
                  </a:schemeClr>
                </a:gs>
                <a:gs pos="100000">
                  <a:schemeClr val="accent1">
                    <a:shade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Sheet3!$D$37</c:f>
              <c:numCache>
                <c:formatCode>General</c:formatCode>
                <c:ptCount val="1"/>
                <c:pt idx="0">
                  <c:v>-0.22313483915126575</c:v>
                </c:pt>
              </c:numCache>
            </c:numRef>
          </c:val>
          <c:extLst>
            <c:ext xmlns:c16="http://schemas.microsoft.com/office/drawing/2014/chart" uri="{C3380CC4-5D6E-409C-BE32-E72D297353CC}">
              <c16:uniqueId val="{0000001D-AF0A-484C-B61E-7C69BDA62129}"/>
            </c:ext>
          </c:extLst>
        </c:ser>
        <c:ser>
          <c:idx val="3"/>
          <c:order val="3"/>
          <c:tx>
            <c:strRef>
              <c:f>Sheet3!$E$35:$E$36</c:f>
              <c:strCache>
                <c:ptCount val="1"/>
                <c:pt idx="0">
                  <c:v>Driveway/parking lot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Sheet3!$E$37</c:f>
              <c:numCache>
                <c:formatCode>General</c:formatCode>
                <c:ptCount val="1"/>
                <c:pt idx="0">
                  <c:v>39.754962354551679</c:v>
                </c:pt>
              </c:numCache>
            </c:numRef>
          </c:val>
          <c:extLst>
            <c:ext xmlns:c16="http://schemas.microsoft.com/office/drawing/2014/chart" uri="{C3380CC4-5D6E-409C-BE32-E72D297353CC}">
              <c16:uniqueId val="{0000001E-AF0A-484C-B61E-7C69BDA62129}"/>
            </c:ext>
          </c:extLst>
        </c:ser>
        <c:ser>
          <c:idx val="4"/>
          <c:order val="4"/>
          <c:tx>
            <c:strRef>
              <c:f>Sheet3!$F$35:$F$36</c:f>
              <c:strCache>
                <c:ptCount val="1"/>
                <c:pt idx="0">
                  <c:v>Flooring</c:v>
                </c:pt>
              </c:strCache>
            </c:strRef>
          </c:tx>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Sheet3!$F$37</c:f>
              <c:numCache>
                <c:formatCode>General</c:formatCode>
                <c:ptCount val="1"/>
                <c:pt idx="0">
                  <c:v>3.6317590691307324</c:v>
                </c:pt>
              </c:numCache>
            </c:numRef>
          </c:val>
          <c:extLst>
            <c:ext xmlns:c16="http://schemas.microsoft.com/office/drawing/2014/chart" uri="{C3380CC4-5D6E-409C-BE32-E72D297353CC}">
              <c16:uniqueId val="{0000001F-AF0A-484C-B61E-7C69BDA62129}"/>
            </c:ext>
          </c:extLst>
        </c:ser>
        <c:ser>
          <c:idx val="5"/>
          <c:order val="5"/>
          <c:tx>
            <c:strRef>
              <c:f>Sheet3!$G$35:$G$36</c:f>
              <c:strCache>
                <c:ptCount val="1"/>
                <c:pt idx="0">
                  <c:v>HVAC</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Sheet3!$G$37</c:f>
              <c:numCache>
                <c:formatCode>General</c:formatCode>
                <c:ptCount val="1"/>
                <c:pt idx="0">
                  <c:v>9.9219712525667347</c:v>
                </c:pt>
              </c:numCache>
            </c:numRef>
          </c:val>
          <c:extLst>
            <c:ext xmlns:c16="http://schemas.microsoft.com/office/drawing/2014/chart" uri="{C3380CC4-5D6E-409C-BE32-E72D297353CC}">
              <c16:uniqueId val="{00000020-AF0A-484C-B61E-7C69BDA62129}"/>
            </c:ext>
          </c:extLst>
        </c:ser>
        <c:ser>
          <c:idx val="6"/>
          <c:order val="6"/>
          <c:tx>
            <c:strRef>
              <c:f>Sheet3!$H$35:$H$36</c:f>
              <c:strCache>
                <c:ptCount val="1"/>
                <c:pt idx="0">
                  <c:v>Landscaping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Sheet3!$H$37</c:f>
              <c:numCache>
                <c:formatCode>General</c:formatCode>
                <c:ptCount val="1"/>
                <c:pt idx="0">
                  <c:v>-0.22039698836413457</c:v>
                </c:pt>
              </c:numCache>
            </c:numRef>
          </c:val>
          <c:extLst>
            <c:ext xmlns:c16="http://schemas.microsoft.com/office/drawing/2014/chart" uri="{C3380CC4-5D6E-409C-BE32-E72D297353CC}">
              <c16:uniqueId val="{00000021-AF0A-484C-B61E-7C69BDA62129}"/>
            </c:ext>
          </c:extLst>
        </c:ser>
        <c:ser>
          <c:idx val="7"/>
          <c:order val="7"/>
          <c:tx>
            <c:strRef>
              <c:f>Sheet3!$I$35:$I$36</c:f>
              <c:strCache>
                <c:ptCount val="1"/>
                <c:pt idx="0">
                  <c:v>Paint</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Sheet3!$I$37</c:f>
              <c:numCache>
                <c:formatCode>General</c:formatCode>
                <c:ptCount val="1"/>
                <c:pt idx="0">
                  <c:v>-5.2313483915126628</c:v>
                </c:pt>
              </c:numCache>
            </c:numRef>
          </c:val>
          <c:extLst>
            <c:ext xmlns:c16="http://schemas.microsoft.com/office/drawing/2014/chart" uri="{C3380CC4-5D6E-409C-BE32-E72D297353CC}">
              <c16:uniqueId val="{00000022-AF0A-484C-B61E-7C69BDA62129}"/>
            </c:ext>
          </c:extLst>
        </c:ser>
        <c:ser>
          <c:idx val="8"/>
          <c:order val="8"/>
          <c:tx>
            <c:strRef>
              <c:f>Sheet3!$J$35:$J$36</c:f>
              <c:strCache>
                <c:ptCount val="1"/>
                <c:pt idx="0">
                  <c:v>Plumbing</c:v>
                </c:pt>
              </c:strCache>
            </c:strRef>
          </c:tx>
          <c:spPr>
            <a:gradFill rotWithShape="1">
              <a:gsLst>
                <a:gs pos="0">
                  <a:schemeClr val="accent1">
                    <a:tint val="80000"/>
                    <a:satMod val="103000"/>
                    <a:lumMod val="102000"/>
                    <a:tint val="94000"/>
                  </a:schemeClr>
                </a:gs>
                <a:gs pos="50000">
                  <a:schemeClr val="accent1">
                    <a:tint val="80000"/>
                    <a:satMod val="110000"/>
                    <a:lumMod val="100000"/>
                    <a:shade val="100000"/>
                  </a:schemeClr>
                </a:gs>
                <a:gs pos="100000">
                  <a:schemeClr val="accent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Sheet3!$J$37</c:f>
              <c:numCache>
                <c:formatCode>General</c:formatCode>
                <c:ptCount val="1"/>
                <c:pt idx="0">
                  <c:v>19.763175906913073</c:v>
                </c:pt>
              </c:numCache>
            </c:numRef>
          </c:val>
          <c:extLst>
            <c:ext xmlns:c16="http://schemas.microsoft.com/office/drawing/2014/chart" uri="{C3380CC4-5D6E-409C-BE32-E72D297353CC}">
              <c16:uniqueId val="{00000023-AF0A-484C-B61E-7C69BDA62129}"/>
            </c:ext>
          </c:extLst>
        </c:ser>
        <c:ser>
          <c:idx val="9"/>
          <c:order val="9"/>
          <c:tx>
            <c:strRef>
              <c:f>Sheet3!$K$35:$K$36</c:f>
              <c:strCache>
                <c:ptCount val="1"/>
                <c:pt idx="0">
                  <c:v>Roof</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Sheet3!$K$37</c:f>
              <c:numCache>
                <c:formatCode>General</c:formatCode>
                <c:ptCount val="1"/>
                <c:pt idx="0">
                  <c:v>8.7611225188227237</c:v>
                </c:pt>
              </c:numCache>
            </c:numRef>
          </c:val>
          <c:extLst>
            <c:ext xmlns:c16="http://schemas.microsoft.com/office/drawing/2014/chart" uri="{C3380CC4-5D6E-409C-BE32-E72D297353CC}">
              <c16:uniqueId val="{00000024-AF0A-484C-B61E-7C69BDA62129}"/>
            </c:ext>
          </c:extLst>
        </c:ser>
        <c:ser>
          <c:idx val="10"/>
          <c:order val="10"/>
          <c:tx>
            <c:strRef>
              <c:f>Sheet3!$L$35:$L$36</c:f>
              <c:strCache>
                <c:ptCount val="1"/>
                <c:pt idx="0">
                  <c:v>Structure (foundation, framing)</c:v>
                </c:pt>
              </c:strCache>
            </c:strRef>
          </c:tx>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Sheet3!$L$37</c:f>
              <c:numCache>
                <c:formatCode>General</c:formatCode>
                <c:ptCount val="1"/>
                <c:pt idx="0">
                  <c:v>39.774127310061601</c:v>
                </c:pt>
              </c:numCache>
            </c:numRef>
          </c:val>
          <c:extLst>
            <c:ext xmlns:c16="http://schemas.microsoft.com/office/drawing/2014/chart" uri="{C3380CC4-5D6E-409C-BE32-E72D297353CC}">
              <c16:uniqueId val="{00000025-AF0A-484C-B61E-7C69BDA62129}"/>
            </c:ext>
          </c:extLst>
        </c:ser>
        <c:ser>
          <c:idx val="11"/>
          <c:order val="11"/>
          <c:tx>
            <c:strRef>
              <c:f>Sheet3!$M$35:$M$36</c:f>
              <c:strCache>
                <c:ptCount val="1"/>
                <c:pt idx="0">
                  <c:v>Water heater</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Sheet3!$M$37</c:f>
              <c:numCache>
                <c:formatCode>General</c:formatCode>
                <c:ptCount val="1"/>
                <c:pt idx="0">
                  <c:v>6.6488706365503081</c:v>
                </c:pt>
              </c:numCache>
            </c:numRef>
          </c:val>
          <c:extLst>
            <c:ext xmlns:c16="http://schemas.microsoft.com/office/drawing/2014/chart" uri="{C3380CC4-5D6E-409C-BE32-E72D297353CC}">
              <c16:uniqueId val="{00000026-AF0A-484C-B61E-7C69BDA62129}"/>
            </c:ext>
          </c:extLst>
        </c:ser>
        <c:ser>
          <c:idx val="12"/>
          <c:order val="12"/>
          <c:tx>
            <c:strRef>
              <c:f>Sheet3!$N$35:$N$36</c:f>
              <c:strCache>
                <c:ptCount val="1"/>
                <c:pt idx="0">
                  <c:v>Windows</c:v>
                </c:pt>
              </c:strCache>
            </c:strRef>
          </c:tx>
          <c:spPr>
            <a:gradFill rotWithShape="1">
              <a:gsLst>
                <a:gs pos="0">
                  <a:schemeClr val="accent1">
                    <a:tint val="40000"/>
                    <a:satMod val="103000"/>
                    <a:lumMod val="102000"/>
                    <a:tint val="94000"/>
                  </a:schemeClr>
                </a:gs>
                <a:gs pos="50000">
                  <a:schemeClr val="accent1">
                    <a:tint val="40000"/>
                    <a:satMod val="110000"/>
                    <a:lumMod val="100000"/>
                    <a:shade val="100000"/>
                  </a:schemeClr>
                </a:gs>
                <a:gs pos="100000">
                  <a:schemeClr val="accent1">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Sheet3!$N$37</c:f>
              <c:numCache>
                <c:formatCode>General</c:formatCode>
                <c:ptCount val="1"/>
                <c:pt idx="0">
                  <c:v>39.765913757700204</c:v>
                </c:pt>
              </c:numCache>
            </c:numRef>
          </c:val>
          <c:extLst>
            <c:ext xmlns:c16="http://schemas.microsoft.com/office/drawing/2014/chart" uri="{C3380CC4-5D6E-409C-BE32-E72D297353CC}">
              <c16:uniqueId val="{00000027-AF0A-484C-B61E-7C69BDA62129}"/>
            </c:ext>
          </c:extLst>
        </c:ser>
        <c:dLbls>
          <c:showLegendKey val="0"/>
          <c:showVal val="0"/>
          <c:showCatName val="0"/>
          <c:showSerName val="0"/>
          <c:showPercent val="0"/>
          <c:showBubbleSize val="0"/>
        </c:dLbls>
        <c:gapWidth val="115"/>
        <c:overlap val="-20"/>
        <c:axId val="1847965712"/>
        <c:axId val="1847672608"/>
      </c:barChart>
      <c:catAx>
        <c:axId val="1847965712"/>
        <c:scaling>
          <c:orientation val="minMax"/>
        </c:scaling>
        <c:delete val="1"/>
        <c:axPos val="l"/>
        <c:numFmt formatCode="General" sourceLinked="1"/>
        <c:majorTickMark val="none"/>
        <c:minorTickMark val="none"/>
        <c:tickLblPos val="nextTo"/>
        <c:crossAx val="1847672608"/>
        <c:crosses val="autoZero"/>
        <c:auto val="1"/>
        <c:lblAlgn val="ctr"/>
        <c:lblOffset val="100"/>
        <c:noMultiLvlLbl val="0"/>
      </c:catAx>
      <c:valAx>
        <c:axId val="1847672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Life Span left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965712"/>
        <c:crosses val="autoZero"/>
        <c:crossBetween val="between"/>
      </c:valAx>
      <c:spPr>
        <a:noFill/>
        <a:ln>
          <a:noFill/>
        </a:ln>
        <a:effectLst/>
      </c:spPr>
    </c:plotArea>
    <c:legend>
      <c:legendPos val="l"/>
      <c:layout>
        <c:manualLayout>
          <c:xMode val="edge"/>
          <c:yMode val="edge"/>
          <c:x val="0.11173974540311175"/>
          <c:y val="8.9647369943950367E-2"/>
          <c:w val="0.18512639867385"/>
          <c:h val="0.72809224214918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Estimated Cost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Sheet3!$B$64:$B$65</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Sheet3!$B$66:$B$75</c:f>
              <c:numCache>
                <c:formatCode>_("$"* #,##0.00_);_("$"* \(#,##0.00\);_("$"* "-"??_);_(@_)</c:formatCode>
                <c:ptCount val="9"/>
                <c:pt idx="3">
                  <c:v>3000</c:v>
                </c:pt>
              </c:numCache>
            </c:numRef>
          </c:val>
          <c:extLst>
            <c:ext xmlns:c16="http://schemas.microsoft.com/office/drawing/2014/chart" uri="{C3380CC4-5D6E-409C-BE32-E72D297353CC}">
              <c16:uniqueId val="{00000066-B562-6144-88B1-3BB74660EF80}"/>
            </c:ext>
          </c:extLst>
        </c:ser>
        <c:ser>
          <c:idx val="1"/>
          <c:order val="1"/>
          <c:tx>
            <c:strRef>
              <c:f>Sheet3!$C$64:$C$65</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Sheet3!$C$66:$C$75</c:f>
              <c:numCache>
                <c:formatCode>_("$"* #,##0.00_);_("$"* \(#,##0.00\);_("$"* "-"??_);_(@_)</c:formatCode>
                <c:ptCount val="9"/>
                <c:pt idx="6">
                  <c:v>5000</c:v>
                </c:pt>
              </c:numCache>
            </c:numRef>
          </c:val>
          <c:extLst>
            <c:ext xmlns:c16="http://schemas.microsoft.com/office/drawing/2014/chart" uri="{C3380CC4-5D6E-409C-BE32-E72D297353CC}">
              <c16:uniqueId val="{000000A8-B562-6144-88B1-3BB74660EF80}"/>
            </c:ext>
          </c:extLst>
        </c:ser>
        <c:ser>
          <c:idx val="2"/>
          <c:order val="2"/>
          <c:tx>
            <c:strRef>
              <c:f>Sheet3!$D$64:$D$65</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Sheet3!$D$66:$D$75</c:f>
              <c:numCache>
                <c:formatCode>_("$"* #,##0.00_);_("$"* \(#,##0.00\);_("$"* "-"??_);_(@_)</c:formatCode>
                <c:ptCount val="9"/>
                <c:pt idx="1">
                  <c:v>2250</c:v>
                </c:pt>
              </c:numCache>
            </c:numRef>
          </c:val>
          <c:extLst>
            <c:ext xmlns:c16="http://schemas.microsoft.com/office/drawing/2014/chart" uri="{C3380CC4-5D6E-409C-BE32-E72D297353CC}">
              <c16:uniqueId val="{000000A9-B562-6144-88B1-3BB74660EF80}"/>
            </c:ext>
          </c:extLst>
        </c:ser>
        <c:ser>
          <c:idx val="3"/>
          <c:order val="3"/>
          <c:tx>
            <c:strRef>
              <c:f>Sheet3!$E$64:$E$65</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Sheet3!$E$66:$E$75</c:f>
              <c:numCache>
                <c:formatCode>_("$"* #,##0.00_);_("$"* \(#,##0.00\);_("$"* "-"??_);_(@_)</c:formatCode>
                <c:ptCount val="9"/>
                <c:pt idx="8">
                  <c:v>10000</c:v>
                </c:pt>
              </c:numCache>
            </c:numRef>
          </c:val>
          <c:extLst>
            <c:ext xmlns:c16="http://schemas.microsoft.com/office/drawing/2014/chart" uri="{C3380CC4-5D6E-409C-BE32-E72D297353CC}">
              <c16:uniqueId val="{000000AA-B562-6144-88B1-3BB74660EF80}"/>
            </c:ext>
          </c:extLst>
        </c:ser>
        <c:ser>
          <c:idx val="4"/>
          <c:order val="4"/>
          <c:tx>
            <c:strRef>
              <c:f>Sheet3!$F$64:$F$65</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Sheet3!$F$66:$F$75</c:f>
              <c:numCache>
                <c:formatCode>_("$"* #,##0.00_);_("$"* \(#,##0.00\);_("$"* "-"??_);_(@_)</c:formatCode>
                <c:ptCount val="9"/>
                <c:pt idx="2">
                  <c:v>8000</c:v>
                </c:pt>
              </c:numCache>
            </c:numRef>
          </c:val>
          <c:extLst>
            <c:ext xmlns:c16="http://schemas.microsoft.com/office/drawing/2014/chart" uri="{C3380CC4-5D6E-409C-BE32-E72D297353CC}">
              <c16:uniqueId val="{000000AB-B562-6144-88B1-3BB74660EF80}"/>
            </c:ext>
          </c:extLst>
        </c:ser>
        <c:ser>
          <c:idx val="5"/>
          <c:order val="5"/>
          <c:tx>
            <c:strRef>
              <c:f>Sheet3!$G$64:$G$65</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Sheet3!$G$66:$G$75</c:f>
              <c:numCache>
                <c:formatCode>_("$"* #,##0.00_);_("$"* \(#,##0.00\);_("$"* "-"??_);_(@_)</c:formatCode>
                <c:ptCount val="9"/>
                <c:pt idx="6">
                  <c:v>20000</c:v>
                </c:pt>
              </c:numCache>
            </c:numRef>
          </c:val>
          <c:extLst>
            <c:ext xmlns:c16="http://schemas.microsoft.com/office/drawing/2014/chart" uri="{C3380CC4-5D6E-409C-BE32-E72D297353CC}">
              <c16:uniqueId val="{000000AC-B562-6144-88B1-3BB74660EF80}"/>
            </c:ext>
          </c:extLst>
        </c:ser>
        <c:ser>
          <c:idx val="6"/>
          <c:order val="6"/>
          <c:tx>
            <c:strRef>
              <c:f>Sheet3!$H$64:$H$65</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Sheet3!$H$66:$H$75</c:f>
              <c:numCache>
                <c:formatCode>_("$"* #,##0.00_);_("$"* \(#,##0.00\);_("$"* "-"??_);_(@_)</c:formatCode>
                <c:ptCount val="9"/>
                <c:pt idx="1">
                  <c:v>1500</c:v>
                </c:pt>
              </c:numCache>
            </c:numRef>
          </c:val>
          <c:extLst>
            <c:ext xmlns:c16="http://schemas.microsoft.com/office/drawing/2014/chart" uri="{C3380CC4-5D6E-409C-BE32-E72D297353CC}">
              <c16:uniqueId val="{000000AD-B562-6144-88B1-3BB74660EF80}"/>
            </c:ext>
          </c:extLst>
        </c:ser>
        <c:ser>
          <c:idx val="7"/>
          <c:order val="7"/>
          <c:tx>
            <c:strRef>
              <c:f>Sheet3!$I$64:$I$65</c:f>
              <c:strCache>
                <c:ptCount val="1"/>
                <c:pt idx="0">
                  <c:v>Paint</c:v>
                </c:pt>
              </c:strCache>
            </c:strRef>
          </c:tx>
          <c:spPr>
            <a:solidFill>
              <a:schemeClr val="accent2"/>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Sheet3!$I$66:$I$75</c:f>
              <c:numCache>
                <c:formatCode>_("$"* #,##0.00_);_("$"* \(#,##0.00\);_("$"* "-"??_);_(@_)</c:formatCode>
                <c:ptCount val="9"/>
                <c:pt idx="0">
                  <c:v>4000</c:v>
                </c:pt>
              </c:numCache>
            </c:numRef>
          </c:val>
          <c:extLst>
            <c:ext xmlns:c16="http://schemas.microsoft.com/office/drawing/2014/chart" uri="{C3380CC4-5D6E-409C-BE32-E72D297353CC}">
              <c16:uniqueId val="{000000AE-B562-6144-88B1-3BB74660EF80}"/>
            </c:ext>
          </c:extLst>
        </c:ser>
        <c:ser>
          <c:idx val="8"/>
          <c:order val="8"/>
          <c:tx>
            <c:strRef>
              <c:f>Sheet3!$J$64:$J$65</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Sheet3!$J$66:$J$75</c:f>
              <c:numCache>
                <c:formatCode>_("$"* #,##0.00_);_("$"* \(#,##0.00\);_("$"* "-"??_);_(@_)</c:formatCode>
                <c:ptCount val="9"/>
                <c:pt idx="7">
                  <c:v>3000</c:v>
                </c:pt>
              </c:numCache>
            </c:numRef>
          </c:val>
          <c:extLst>
            <c:ext xmlns:c16="http://schemas.microsoft.com/office/drawing/2014/chart" uri="{C3380CC4-5D6E-409C-BE32-E72D297353CC}">
              <c16:uniqueId val="{000000AF-B562-6144-88B1-3BB74660EF80}"/>
            </c:ext>
          </c:extLst>
        </c:ser>
        <c:ser>
          <c:idx val="9"/>
          <c:order val="9"/>
          <c:tx>
            <c:strRef>
              <c:f>Sheet3!$K$64:$K$65</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Sheet3!$K$66:$K$75</c:f>
              <c:numCache>
                <c:formatCode>_("$"* #,##0.00_);_("$"* \(#,##0.00\);_("$"* "-"??_);_(@_)</c:formatCode>
                <c:ptCount val="9"/>
                <c:pt idx="5">
                  <c:v>20000</c:v>
                </c:pt>
              </c:numCache>
            </c:numRef>
          </c:val>
          <c:extLst>
            <c:ext xmlns:c16="http://schemas.microsoft.com/office/drawing/2014/chart" uri="{C3380CC4-5D6E-409C-BE32-E72D297353CC}">
              <c16:uniqueId val="{000000B0-B562-6144-88B1-3BB74660EF80}"/>
            </c:ext>
          </c:extLst>
        </c:ser>
        <c:ser>
          <c:idx val="10"/>
          <c:order val="10"/>
          <c:tx>
            <c:strRef>
              <c:f>Sheet3!$L$64:$L$65</c:f>
              <c:strCache>
                <c:ptCount val="1"/>
                <c:pt idx="0">
                  <c:v>Structure (foundation, framing)</c:v>
                </c:pt>
              </c:strCache>
            </c:strRef>
          </c:tx>
          <c:spPr>
            <a:solidFill>
              <a:schemeClr val="bg1">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Sheet3!$L$66:$L$75</c:f>
              <c:numCache>
                <c:formatCode>_("$"* #,##0.00_);_("$"* \(#,##0.00\);_("$"* "-"??_);_(@_)</c:formatCode>
                <c:ptCount val="9"/>
                <c:pt idx="8">
                  <c:v>15000</c:v>
                </c:pt>
              </c:numCache>
            </c:numRef>
          </c:val>
          <c:extLst>
            <c:ext xmlns:c16="http://schemas.microsoft.com/office/drawing/2014/chart" uri="{C3380CC4-5D6E-409C-BE32-E72D297353CC}">
              <c16:uniqueId val="{000000B1-B562-6144-88B1-3BB74660EF80}"/>
            </c:ext>
          </c:extLst>
        </c:ser>
        <c:ser>
          <c:idx val="11"/>
          <c:order val="11"/>
          <c:tx>
            <c:strRef>
              <c:f>Sheet3!$M$64:$M$65</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Sheet3!$M$66:$M$75</c:f>
              <c:numCache>
                <c:formatCode>_("$"* #,##0.00_);_("$"* \(#,##0.00\);_("$"* "-"??_);_(@_)</c:formatCode>
                <c:ptCount val="9"/>
                <c:pt idx="4">
                  <c:v>1000</c:v>
                </c:pt>
              </c:numCache>
            </c:numRef>
          </c:val>
          <c:extLst>
            <c:ext xmlns:c16="http://schemas.microsoft.com/office/drawing/2014/chart" uri="{C3380CC4-5D6E-409C-BE32-E72D297353CC}">
              <c16:uniqueId val="{000000B2-B562-6144-88B1-3BB74660EF80}"/>
            </c:ext>
          </c:extLst>
        </c:ser>
        <c:ser>
          <c:idx val="12"/>
          <c:order val="12"/>
          <c:tx>
            <c:strRef>
              <c:f>Sheet3!$N$64:$N$65</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Sheet3!$N$66:$N$75</c:f>
              <c:numCache>
                <c:formatCode>_("$"* #,##0.00_);_("$"* \(#,##0.00\);_("$"* "-"??_);_(@_)</c:formatCode>
                <c:ptCount val="9"/>
                <c:pt idx="8">
                  <c:v>10000</c:v>
                </c:pt>
              </c:numCache>
            </c:numRef>
          </c:val>
          <c:extLst>
            <c:ext xmlns:c16="http://schemas.microsoft.com/office/drawing/2014/chart" uri="{C3380CC4-5D6E-409C-BE32-E72D297353CC}">
              <c16:uniqueId val="{000000B3-B562-6144-88B1-3BB74660EF80}"/>
            </c:ext>
          </c:extLst>
        </c:ser>
        <c:dLbls>
          <c:showLegendKey val="0"/>
          <c:showVal val="0"/>
          <c:showCatName val="0"/>
          <c:showSerName val="0"/>
          <c:showPercent val="0"/>
          <c:showBubbleSize val="0"/>
        </c:dLbls>
        <c:gapWidth val="150"/>
        <c:overlap val="100"/>
        <c:axId val="740512064"/>
        <c:axId val="1155881519"/>
      </c:barChart>
      <c:catAx>
        <c:axId val="740512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881519"/>
        <c:crosses val="autoZero"/>
        <c:auto val="1"/>
        <c:lblAlgn val="ctr"/>
        <c:lblOffset val="100"/>
        <c:noMultiLvlLbl val="0"/>
      </c:catAx>
      <c:valAx>
        <c:axId val="1155881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sz="900" b="1" i="0" u="none" strike="noStrike" kern="1200" cap="all" baseline="0">
                    <a:solidFill>
                      <a:schemeClr val="lt1">
                        <a:lumMod val="85000"/>
                      </a:schemeClr>
                    </a:solidFill>
                    <a:latin typeface="+mn-lt"/>
                    <a:ea typeface="+mn-ea"/>
                    <a:cs typeface="+mn-cs"/>
                  </a:defRPr>
                </a:pPr>
                <a:endParaRPr lang="en-US"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5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Sheet3!$B$114:$B$115</c:f>
              <c:strCache>
                <c:ptCount val="1"/>
                <c:pt idx="0">
                  <c:v>All Appliances 2.0</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Sheet3!$B$116:$B$125</c:f>
              <c:numCache>
                <c:formatCode>_("$"* #,##0.00_);_("$"* \(#,##0.00\);_("$"* "-"??_);_(@_)</c:formatCode>
                <c:ptCount val="9"/>
                <c:pt idx="3">
                  <c:v>4031.7491380323654</c:v>
                </c:pt>
              </c:numCache>
            </c:numRef>
          </c:val>
          <c:extLst>
            <c:ext xmlns:c16="http://schemas.microsoft.com/office/drawing/2014/chart" uri="{C3380CC4-5D6E-409C-BE32-E72D297353CC}">
              <c16:uniqueId val="{00000000-61C3-034F-A87E-8346F2D3F605}"/>
            </c:ext>
          </c:extLst>
        </c:ser>
        <c:ser>
          <c:idx val="1"/>
          <c:order val="1"/>
          <c:tx>
            <c:strRef>
              <c:f>Sheet3!$C$114:$C$115</c:f>
              <c:strCache>
                <c:ptCount val="1"/>
                <c:pt idx="0">
                  <c:v>Cabinets/counters 2.0</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Sheet3!$C$116:$C$125</c:f>
              <c:numCache>
                <c:formatCode>_("$"* #,##0.00_);_("$"* \(#,##0.00\);_("$"* "-"??_);_(@_)</c:formatCode>
                <c:ptCount val="9"/>
                <c:pt idx="6">
                  <c:v>9030.5561733470659</c:v>
                </c:pt>
              </c:numCache>
            </c:numRef>
          </c:val>
          <c:extLst>
            <c:ext xmlns:c16="http://schemas.microsoft.com/office/drawing/2014/chart" uri="{C3380CC4-5D6E-409C-BE32-E72D297353CC}">
              <c16:uniqueId val="{0000000E-61C3-034F-A87E-8346F2D3F605}"/>
            </c:ext>
          </c:extLst>
        </c:ser>
        <c:ser>
          <c:idx val="2"/>
          <c:order val="2"/>
          <c:tx>
            <c:strRef>
              <c:f>Sheet3!$D$114:$D$115</c:f>
              <c:strCache>
                <c:ptCount val="1"/>
                <c:pt idx="0">
                  <c:v>Components (garage door, etc.) 2.0</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Sheet3!$D$116:$D$125</c:f>
              <c:numCache>
                <c:formatCode>_("$"* #,##0.00_);_("$"* \(#,##0.00\);_("$"* "-"??_);_(@_)</c:formatCode>
                <c:ptCount val="9"/>
                <c:pt idx="2">
                  <c:v>3023.8118535242738</c:v>
                </c:pt>
              </c:numCache>
            </c:numRef>
          </c:val>
          <c:extLst>
            <c:ext xmlns:c16="http://schemas.microsoft.com/office/drawing/2014/chart" uri="{C3380CC4-5D6E-409C-BE32-E72D297353CC}">
              <c16:uniqueId val="{0000000F-61C3-034F-A87E-8346F2D3F605}"/>
            </c:ext>
          </c:extLst>
        </c:ser>
        <c:ser>
          <c:idx val="3"/>
          <c:order val="3"/>
          <c:tx>
            <c:strRef>
              <c:f>Sheet3!$E$114:$E$115</c:f>
              <c:strCache>
                <c:ptCount val="1"/>
                <c:pt idx="0">
                  <c:v>Driveway/parking lot 2.0</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Sheet3!$E$116:$E$125</c:f>
              <c:numCache>
                <c:formatCode>_("$"* #,##0.00_);_("$"* \(#,##0.00\);_("$"* "-"??_);_(@_)</c:formatCode>
                <c:ptCount val="9"/>
                <c:pt idx="8">
                  <c:v>43839.060187070863</c:v>
                </c:pt>
              </c:numCache>
            </c:numRef>
          </c:val>
          <c:extLst>
            <c:ext xmlns:c16="http://schemas.microsoft.com/office/drawing/2014/chart" uri="{C3380CC4-5D6E-409C-BE32-E72D297353CC}">
              <c16:uniqueId val="{00000010-61C3-034F-A87E-8346F2D3F605}"/>
            </c:ext>
          </c:extLst>
        </c:ser>
        <c:ser>
          <c:idx val="4"/>
          <c:order val="4"/>
          <c:tx>
            <c:strRef>
              <c:f>Sheet3!$F$114:$F$115</c:f>
              <c:strCache>
                <c:ptCount val="1"/>
                <c:pt idx="0">
                  <c:v>Flooring 2.0</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Sheet3!$F$116:$F$125</c:f>
              <c:numCache>
                <c:formatCode>_("$"* #,##0.00_);_("$"* \(#,##0.00\);_("$"* "-"??_);_(@_)</c:formatCode>
                <c:ptCount val="9"/>
                <c:pt idx="1">
                  <c:v>9552.4183722319995</c:v>
                </c:pt>
              </c:numCache>
            </c:numRef>
          </c:val>
          <c:extLst>
            <c:ext xmlns:c16="http://schemas.microsoft.com/office/drawing/2014/chart" uri="{C3380CC4-5D6E-409C-BE32-E72D297353CC}">
              <c16:uniqueId val="{00000011-61C3-034F-A87E-8346F2D3F605}"/>
            </c:ext>
          </c:extLst>
        </c:ser>
        <c:ser>
          <c:idx val="5"/>
          <c:order val="5"/>
          <c:tx>
            <c:strRef>
              <c:f>Sheet3!$G$114:$G$115</c:f>
              <c:strCache>
                <c:ptCount val="1"/>
                <c:pt idx="0">
                  <c:v>HVAC 2.0</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Sheet3!$G$116:$G$125</c:f>
              <c:numCache>
                <c:formatCode>_("$"* #,##0.00_);_("$"* \(#,##0.00\);_("$"* "-"??_);_(@_)</c:formatCode>
                <c:ptCount val="9"/>
                <c:pt idx="6">
                  <c:v>36122.224693388263</c:v>
                </c:pt>
              </c:numCache>
            </c:numRef>
          </c:val>
          <c:extLst>
            <c:ext xmlns:c16="http://schemas.microsoft.com/office/drawing/2014/chart" uri="{C3380CC4-5D6E-409C-BE32-E72D297353CC}">
              <c16:uniqueId val="{00000012-61C3-034F-A87E-8346F2D3F605}"/>
            </c:ext>
          </c:extLst>
        </c:ser>
        <c:ser>
          <c:idx val="6"/>
          <c:order val="6"/>
          <c:tx>
            <c:strRef>
              <c:f>Sheet3!$H$114:$H$115</c:f>
              <c:strCache>
                <c:ptCount val="1"/>
                <c:pt idx="0">
                  <c:v>Landscaping 2.0</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Sheet3!$H$116:$H$125</c:f>
              <c:numCache>
                <c:formatCode>_("$"* #,##0.00_);_("$"* \(#,##0.00\);_("$"* "-"??_);_(@_)</c:formatCode>
                <c:ptCount val="9"/>
                <c:pt idx="2">
                  <c:v>2015.8745690161827</c:v>
                </c:pt>
              </c:numCache>
            </c:numRef>
          </c:val>
          <c:extLst>
            <c:ext xmlns:c16="http://schemas.microsoft.com/office/drawing/2014/chart" uri="{C3380CC4-5D6E-409C-BE32-E72D297353CC}">
              <c16:uniqueId val="{00000013-61C3-034F-A87E-8346F2D3F605}"/>
            </c:ext>
          </c:extLst>
        </c:ser>
        <c:ser>
          <c:idx val="7"/>
          <c:order val="7"/>
          <c:tx>
            <c:strRef>
              <c:f>Sheet3!$I$114:$I$115</c:f>
              <c:strCache>
                <c:ptCount val="1"/>
                <c:pt idx="0">
                  <c:v>Paint 2.0</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Sheet3!$I$116:$I$125</c:f>
              <c:numCache>
                <c:formatCode>_("$"* #,##0.00_);_("$"* \(#,##0.00\);_("$"* "-"??_);_(@_)</c:formatCode>
                <c:ptCount val="9"/>
                <c:pt idx="0">
                  <c:v>4637.0962971999998</c:v>
                </c:pt>
              </c:numCache>
            </c:numRef>
          </c:val>
          <c:extLst>
            <c:ext xmlns:c16="http://schemas.microsoft.com/office/drawing/2014/chart" uri="{C3380CC4-5D6E-409C-BE32-E72D297353CC}">
              <c16:uniqueId val="{00000014-61C3-034F-A87E-8346F2D3F605}"/>
            </c:ext>
          </c:extLst>
        </c:ser>
        <c:ser>
          <c:idx val="8"/>
          <c:order val="8"/>
          <c:tx>
            <c:strRef>
              <c:f>Sheet3!$J$114:$J$115</c:f>
              <c:strCache>
                <c:ptCount val="1"/>
                <c:pt idx="0">
                  <c:v>Plumbing 2.0</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Sheet3!$J$116:$J$125</c:f>
              <c:numCache>
                <c:formatCode>_("$"* #,##0.00_);_("$"* \(#,##0.00\);_("$"* "-"??_);_(@_)</c:formatCode>
                <c:ptCount val="9"/>
                <c:pt idx="7">
                  <c:v>7281.7874135689772</c:v>
                </c:pt>
              </c:numCache>
            </c:numRef>
          </c:val>
          <c:extLst>
            <c:ext xmlns:c16="http://schemas.microsoft.com/office/drawing/2014/chart" uri="{C3380CC4-5D6E-409C-BE32-E72D297353CC}">
              <c16:uniqueId val="{00000015-61C3-034F-A87E-8346F2D3F605}"/>
            </c:ext>
          </c:extLst>
        </c:ser>
        <c:ser>
          <c:idx val="9"/>
          <c:order val="9"/>
          <c:tx>
            <c:strRef>
              <c:f>Sheet3!$K$114:$K$115</c:f>
              <c:strCache>
                <c:ptCount val="1"/>
                <c:pt idx="0">
                  <c:v>Roof 2.0</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Sheet3!$K$116:$K$125</c:f>
              <c:numCache>
                <c:formatCode>_("$"* #,##0.00_);_("$"* \(#,##0.00\);_("$"* "-"??_);_(@_)</c:formatCode>
                <c:ptCount val="9"/>
                <c:pt idx="5">
                  <c:v>36122.224693388263</c:v>
                </c:pt>
              </c:numCache>
            </c:numRef>
          </c:val>
          <c:extLst>
            <c:ext xmlns:c16="http://schemas.microsoft.com/office/drawing/2014/chart" uri="{C3380CC4-5D6E-409C-BE32-E72D297353CC}">
              <c16:uniqueId val="{00000016-61C3-034F-A87E-8346F2D3F605}"/>
            </c:ext>
          </c:extLst>
        </c:ser>
        <c:ser>
          <c:idx val="10"/>
          <c:order val="10"/>
          <c:tx>
            <c:strRef>
              <c:f>Sheet3!$L$114:$L$115</c:f>
              <c:strCache>
                <c:ptCount val="1"/>
                <c:pt idx="0">
                  <c:v>Structure (foundation, framing) 2.0</c:v>
                </c:pt>
              </c:strCache>
            </c:strRef>
          </c:tx>
          <c:spPr>
            <a:solidFill>
              <a:schemeClr val="accent3">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Sheet3!$L$116:$L$125</c:f>
              <c:numCache>
                <c:formatCode>_("$"* #,##0.00_);_("$"* \(#,##0.00\);_("$"* "-"??_);_(@_)</c:formatCode>
                <c:ptCount val="9"/>
                <c:pt idx="8">
                  <c:v>65758.590280606295</c:v>
                </c:pt>
              </c:numCache>
            </c:numRef>
          </c:val>
          <c:extLst>
            <c:ext xmlns:c16="http://schemas.microsoft.com/office/drawing/2014/chart" uri="{C3380CC4-5D6E-409C-BE32-E72D297353CC}">
              <c16:uniqueId val="{00000017-61C3-034F-A87E-8346F2D3F605}"/>
            </c:ext>
          </c:extLst>
        </c:ser>
        <c:ser>
          <c:idx val="11"/>
          <c:order val="11"/>
          <c:tx>
            <c:strRef>
              <c:f>Sheet3!$M$114:$M$115</c:f>
              <c:strCache>
                <c:ptCount val="1"/>
                <c:pt idx="0">
                  <c:v>Water Heater 2.0</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Sheet3!$M$116:$M$125</c:f>
              <c:numCache>
                <c:formatCode>_("$"* #,##0.00_);_("$"* \(#,##0.00\);_("$"* "-"??_);_(@_)</c:formatCode>
                <c:ptCount val="9"/>
                <c:pt idx="4">
                  <c:v>1343.9163793441219</c:v>
                </c:pt>
              </c:numCache>
            </c:numRef>
          </c:val>
          <c:extLst>
            <c:ext xmlns:c16="http://schemas.microsoft.com/office/drawing/2014/chart" uri="{C3380CC4-5D6E-409C-BE32-E72D297353CC}">
              <c16:uniqueId val="{00000018-61C3-034F-A87E-8346F2D3F605}"/>
            </c:ext>
          </c:extLst>
        </c:ser>
        <c:ser>
          <c:idx val="12"/>
          <c:order val="12"/>
          <c:tx>
            <c:strRef>
              <c:f>Sheet3!$N$114:$N$115</c:f>
              <c:strCache>
                <c:ptCount val="1"/>
                <c:pt idx="0">
                  <c:v>Windows 2.0</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Sheet3!$N$116:$N$125</c:f>
              <c:numCache>
                <c:formatCode>_("$"* #,##0.00_);_("$"* \(#,##0.00\);_("$"* "-"??_);_(@_)</c:formatCode>
                <c:ptCount val="9"/>
                <c:pt idx="8">
                  <c:v>43839.060187070863</c:v>
                </c:pt>
              </c:numCache>
            </c:numRef>
          </c:val>
          <c:extLst>
            <c:ext xmlns:c16="http://schemas.microsoft.com/office/drawing/2014/chart" uri="{C3380CC4-5D6E-409C-BE32-E72D297353CC}">
              <c16:uniqueId val="{00000019-61C3-034F-A87E-8346F2D3F605}"/>
            </c:ext>
          </c:extLst>
        </c:ser>
        <c:dLbls>
          <c:showLegendKey val="0"/>
          <c:showVal val="0"/>
          <c:showCatName val="0"/>
          <c:showSerName val="0"/>
          <c:showPercent val="0"/>
          <c:showBubbleSize val="0"/>
        </c:dLbls>
        <c:gapWidth val="150"/>
        <c:overlap val="100"/>
        <c:axId val="2058371199"/>
        <c:axId val="2058372847"/>
      </c:barChart>
      <c:catAx>
        <c:axId val="205837119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2847"/>
        <c:crosses val="autoZero"/>
        <c:auto val="1"/>
        <c:lblAlgn val="ctr"/>
        <c:lblOffset val="100"/>
        <c:noMultiLvlLbl val="0"/>
      </c:catAx>
      <c:valAx>
        <c:axId val="205837284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Project.xlsx]Sheet3!PivotTable2</c:name>
    <c:fmtId val="3"/>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bg2">
              <a:lumMod val="75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42657786588556"/>
          <c:y val="3.0922317075095074E-2"/>
          <c:w val="0.51673434385058314"/>
          <c:h val="0.84685541560873134"/>
        </c:manualLayout>
      </c:layout>
      <c:barChart>
        <c:barDir val="bar"/>
        <c:grouping val="clustered"/>
        <c:varyColors val="0"/>
        <c:ser>
          <c:idx val="0"/>
          <c:order val="0"/>
          <c:tx>
            <c:strRef>
              <c:f>Sheet3!$B$35:$B$36</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Sheet3!$B$37</c:f>
              <c:numCache>
                <c:formatCode>General</c:formatCode>
                <c:ptCount val="1"/>
                <c:pt idx="0">
                  <c:v>5.6659822039698833</c:v>
                </c:pt>
              </c:numCache>
            </c:numRef>
          </c:val>
          <c:extLst>
            <c:ext xmlns:c16="http://schemas.microsoft.com/office/drawing/2014/chart" uri="{C3380CC4-5D6E-409C-BE32-E72D297353CC}">
              <c16:uniqueId val="{00000000-4E10-7548-A408-09F6BD1A37ED}"/>
            </c:ext>
          </c:extLst>
        </c:ser>
        <c:ser>
          <c:idx val="1"/>
          <c:order val="1"/>
          <c:tx>
            <c:strRef>
              <c:f>Sheet3!$C$35:$C$36</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Sheet3!$C$37</c:f>
              <c:numCache>
                <c:formatCode>General</c:formatCode>
                <c:ptCount val="1"/>
                <c:pt idx="0">
                  <c:v>9.7713894592744701</c:v>
                </c:pt>
              </c:numCache>
            </c:numRef>
          </c:val>
          <c:extLst>
            <c:ext xmlns:c16="http://schemas.microsoft.com/office/drawing/2014/chart" uri="{C3380CC4-5D6E-409C-BE32-E72D297353CC}">
              <c16:uniqueId val="{00000001-4E10-7548-A408-09F6BD1A37ED}"/>
            </c:ext>
          </c:extLst>
        </c:ser>
        <c:ser>
          <c:idx val="2"/>
          <c:order val="2"/>
          <c:tx>
            <c:strRef>
              <c:f>Sheet3!$D$35:$D$36</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Sheet3!$D$37</c:f>
              <c:numCache>
                <c:formatCode>General</c:formatCode>
                <c:ptCount val="1"/>
                <c:pt idx="0">
                  <c:v>-0.22313483915126575</c:v>
                </c:pt>
              </c:numCache>
            </c:numRef>
          </c:val>
          <c:extLst>
            <c:ext xmlns:c16="http://schemas.microsoft.com/office/drawing/2014/chart" uri="{C3380CC4-5D6E-409C-BE32-E72D297353CC}">
              <c16:uniqueId val="{00000002-4E10-7548-A408-09F6BD1A37ED}"/>
            </c:ext>
          </c:extLst>
        </c:ser>
        <c:ser>
          <c:idx val="3"/>
          <c:order val="3"/>
          <c:tx>
            <c:strRef>
              <c:f>Sheet3!$E$35:$E$36</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Sheet3!$E$37</c:f>
              <c:numCache>
                <c:formatCode>General</c:formatCode>
                <c:ptCount val="1"/>
                <c:pt idx="0">
                  <c:v>39.754962354551679</c:v>
                </c:pt>
              </c:numCache>
            </c:numRef>
          </c:val>
          <c:extLst>
            <c:ext xmlns:c16="http://schemas.microsoft.com/office/drawing/2014/chart" uri="{C3380CC4-5D6E-409C-BE32-E72D297353CC}">
              <c16:uniqueId val="{00000003-4E10-7548-A408-09F6BD1A37ED}"/>
            </c:ext>
          </c:extLst>
        </c:ser>
        <c:ser>
          <c:idx val="4"/>
          <c:order val="4"/>
          <c:tx>
            <c:strRef>
              <c:f>Sheet3!$F$35:$F$36</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Sheet3!$F$37</c:f>
              <c:numCache>
                <c:formatCode>General</c:formatCode>
                <c:ptCount val="1"/>
                <c:pt idx="0">
                  <c:v>3.6317590691307324</c:v>
                </c:pt>
              </c:numCache>
            </c:numRef>
          </c:val>
          <c:extLst>
            <c:ext xmlns:c16="http://schemas.microsoft.com/office/drawing/2014/chart" uri="{C3380CC4-5D6E-409C-BE32-E72D297353CC}">
              <c16:uniqueId val="{00000004-4E10-7548-A408-09F6BD1A37ED}"/>
            </c:ext>
          </c:extLst>
        </c:ser>
        <c:ser>
          <c:idx val="5"/>
          <c:order val="5"/>
          <c:tx>
            <c:strRef>
              <c:f>Sheet3!$G$35:$G$36</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Sheet3!$G$37</c:f>
              <c:numCache>
                <c:formatCode>General</c:formatCode>
                <c:ptCount val="1"/>
                <c:pt idx="0">
                  <c:v>9.9219712525667347</c:v>
                </c:pt>
              </c:numCache>
            </c:numRef>
          </c:val>
          <c:extLst>
            <c:ext xmlns:c16="http://schemas.microsoft.com/office/drawing/2014/chart" uri="{C3380CC4-5D6E-409C-BE32-E72D297353CC}">
              <c16:uniqueId val="{00000005-4E10-7548-A408-09F6BD1A37ED}"/>
            </c:ext>
          </c:extLst>
        </c:ser>
        <c:ser>
          <c:idx val="6"/>
          <c:order val="6"/>
          <c:tx>
            <c:strRef>
              <c:f>Sheet3!$H$35:$H$36</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Sheet3!$H$37</c:f>
              <c:numCache>
                <c:formatCode>General</c:formatCode>
                <c:ptCount val="1"/>
                <c:pt idx="0">
                  <c:v>-0.22039698836413457</c:v>
                </c:pt>
              </c:numCache>
            </c:numRef>
          </c:val>
          <c:extLst>
            <c:ext xmlns:c16="http://schemas.microsoft.com/office/drawing/2014/chart" uri="{C3380CC4-5D6E-409C-BE32-E72D297353CC}">
              <c16:uniqueId val="{00000006-4E10-7548-A408-09F6BD1A37ED}"/>
            </c:ext>
          </c:extLst>
        </c:ser>
        <c:ser>
          <c:idx val="7"/>
          <c:order val="7"/>
          <c:tx>
            <c:strRef>
              <c:f>Sheet3!$I$35:$I$36</c:f>
              <c:strCache>
                <c:ptCount val="1"/>
                <c:pt idx="0">
                  <c:v>Paint</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Sheet3!$I$37</c:f>
              <c:numCache>
                <c:formatCode>General</c:formatCode>
                <c:ptCount val="1"/>
                <c:pt idx="0">
                  <c:v>-5.2313483915126628</c:v>
                </c:pt>
              </c:numCache>
            </c:numRef>
          </c:val>
          <c:extLst>
            <c:ext xmlns:c16="http://schemas.microsoft.com/office/drawing/2014/chart" uri="{C3380CC4-5D6E-409C-BE32-E72D297353CC}">
              <c16:uniqueId val="{00000007-4E10-7548-A408-09F6BD1A37ED}"/>
            </c:ext>
          </c:extLst>
        </c:ser>
        <c:ser>
          <c:idx val="8"/>
          <c:order val="8"/>
          <c:tx>
            <c:strRef>
              <c:f>Sheet3!$J$35:$J$36</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Sheet3!$J$37</c:f>
              <c:numCache>
                <c:formatCode>General</c:formatCode>
                <c:ptCount val="1"/>
                <c:pt idx="0">
                  <c:v>19.763175906913073</c:v>
                </c:pt>
              </c:numCache>
            </c:numRef>
          </c:val>
          <c:extLst>
            <c:ext xmlns:c16="http://schemas.microsoft.com/office/drawing/2014/chart" uri="{C3380CC4-5D6E-409C-BE32-E72D297353CC}">
              <c16:uniqueId val="{00000008-4E10-7548-A408-09F6BD1A37ED}"/>
            </c:ext>
          </c:extLst>
        </c:ser>
        <c:ser>
          <c:idx val="9"/>
          <c:order val="9"/>
          <c:tx>
            <c:strRef>
              <c:f>Sheet3!$K$35:$K$36</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Sheet3!$K$37</c:f>
              <c:numCache>
                <c:formatCode>General</c:formatCode>
                <c:ptCount val="1"/>
                <c:pt idx="0">
                  <c:v>8.7611225188227237</c:v>
                </c:pt>
              </c:numCache>
            </c:numRef>
          </c:val>
          <c:extLst>
            <c:ext xmlns:c16="http://schemas.microsoft.com/office/drawing/2014/chart" uri="{C3380CC4-5D6E-409C-BE32-E72D297353CC}">
              <c16:uniqueId val="{00000009-4E10-7548-A408-09F6BD1A37ED}"/>
            </c:ext>
          </c:extLst>
        </c:ser>
        <c:ser>
          <c:idx val="10"/>
          <c:order val="10"/>
          <c:tx>
            <c:strRef>
              <c:f>Sheet3!$L$35:$L$36</c:f>
              <c:strCache>
                <c:ptCount val="1"/>
                <c:pt idx="0">
                  <c:v>Structure (foundation, framing)</c:v>
                </c:pt>
              </c:strCache>
            </c:strRef>
          </c:tx>
          <c:spPr>
            <a:solidFill>
              <a:schemeClr val="bg2">
                <a:lumMod val="75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Sheet3!$L$37</c:f>
              <c:numCache>
                <c:formatCode>General</c:formatCode>
                <c:ptCount val="1"/>
                <c:pt idx="0">
                  <c:v>39.774127310061601</c:v>
                </c:pt>
              </c:numCache>
            </c:numRef>
          </c:val>
          <c:extLst>
            <c:ext xmlns:c16="http://schemas.microsoft.com/office/drawing/2014/chart" uri="{C3380CC4-5D6E-409C-BE32-E72D297353CC}">
              <c16:uniqueId val="{0000000A-4E10-7548-A408-09F6BD1A37ED}"/>
            </c:ext>
          </c:extLst>
        </c:ser>
        <c:ser>
          <c:idx val="11"/>
          <c:order val="11"/>
          <c:tx>
            <c:strRef>
              <c:f>Sheet3!$M$35:$M$36</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Sheet3!$M$37</c:f>
              <c:numCache>
                <c:formatCode>General</c:formatCode>
                <c:ptCount val="1"/>
                <c:pt idx="0">
                  <c:v>6.6488706365503081</c:v>
                </c:pt>
              </c:numCache>
            </c:numRef>
          </c:val>
          <c:extLst>
            <c:ext xmlns:c16="http://schemas.microsoft.com/office/drawing/2014/chart" uri="{C3380CC4-5D6E-409C-BE32-E72D297353CC}">
              <c16:uniqueId val="{0000000B-4E10-7548-A408-09F6BD1A37ED}"/>
            </c:ext>
          </c:extLst>
        </c:ser>
        <c:ser>
          <c:idx val="12"/>
          <c:order val="12"/>
          <c:tx>
            <c:strRef>
              <c:f>Sheet3!$N$35:$N$36</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Sheet3!$A$37</c:f>
              <c:strCache>
                <c:ptCount val="1"/>
                <c:pt idx="0">
                  <c:v>Total</c:v>
                </c:pt>
              </c:strCache>
            </c:strRef>
          </c:cat>
          <c:val>
            <c:numRef>
              <c:f>Sheet3!$N$37</c:f>
              <c:numCache>
                <c:formatCode>General</c:formatCode>
                <c:ptCount val="1"/>
                <c:pt idx="0">
                  <c:v>39.765913757700204</c:v>
                </c:pt>
              </c:numCache>
            </c:numRef>
          </c:val>
          <c:extLst>
            <c:ext xmlns:c16="http://schemas.microsoft.com/office/drawing/2014/chart" uri="{C3380CC4-5D6E-409C-BE32-E72D297353CC}">
              <c16:uniqueId val="{0000000C-4E10-7548-A408-09F6BD1A37ED}"/>
            </c:ext>
          </c:extLst>
        </c:ser>
        <c:dLbls>
          <c:showLegendKey val="0"/>
          <c:showVal val="0"/>
          <c:showCatName val="0"/>
          <c:showSerName val="0"/>
          <c:showPercent val="0"/>
          <c:showBubbleSize val="0"/>
        </c:dLbls>
        <c:gapWidth val="115"/>
        <c:overlap val="-20"/>
        <c:axId val="1847965712"/>
        <c:axId val="1847672608"/>
      </c:barChart>
      <c:catAx>
        <c:axId val="1847965712"/>
        <c:scaling>
          <c:orientation val="minMax"/>
        </c:scaling>
        <c:delete val="1"/>
        <c:axPos val="l"/>
        <c:numFmt formatCode="General" sourceLinked="1"/>
        <c:majorTickMark val="none"/>
        <c:minorTickMark val="none"/>
        <c:tickLblPos val="nextTo"/>
        <c:crossAx val="1847672608"/>
        <c:crosses val="autoZero"/>
        <c:auto val="1"/>
        <c:lblAlgn val="ctr"/>
        <c:lblOffset val="100"/>
        <c:noMultiLvlLbl val="0"/>
      </c:catAx>
      <c:valAx>
        <c:axId val="18476726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Life Span left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7965712"/>
        <c:crosses val="autoZero"/>
        <c:crossBetween val="between"/>
      </c:valAx>
      <c:spPr>
        <a:noFill/>
        <a:ln>
          <a:noFill/>
        </a:ln>
        <a:effectLst/>
      </c:spPr>
    </c:plotArea>
    <c:legend>
      <c:legendPos val="l"/>
      <c:layout>
        <c:manualLayout>
          <c:xMode val="edge"/>
          <c:yMode val="edge"/>
          <c:x val="0.11173974540311175"/>
          <c:y val="4.0033253178103211E-2"/>
          <c:w val="0.18939297481431844"/>
          <c:h val="0.86039655352477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Primary</a:t>
            </a:r>
            <a:r>
              <a:rPr lang="en-US" baseline="0"/>
              <a:t> Purchase Timeline</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2"/>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bg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Sheet3!$B$64:$B$65</c:f>
              <c:strCache>
                <c:ptCount val="1"/>
                <c:pt idx="0">
                  <c:v>All appliances</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Sheet3!$B$66:$B$75</c:f>
              <c:numCache>
                <c:formatCode>_("$"* #,##0.00_);_("$"* \(#,##0.00\);_("$"* "-"??_);_(@_)</c:formatCode>
                <c:ptCount val="9"/>
                <c:pt idx="3">
                  <c:v>3000</c:v>
                </c:pt>
              </c:numCache>
            </c:numRef>
          </c:val>
          <c:extLst>
            <c:ext xmlns:c16="http://schemas.microsoft.com/office/drawing/2014/chart" uri="{C3380CC4-5D6E-409C-BE32-E72D297353CC}">
              <c16:uniqueId val="{00000000-12E3-4648-862D-5B6E7D9F0B4F}"/>
            </c:ext>
          </c:extLst>
        </c:ser>
        <c:ser>
          <c:idx val="1"/>
          <c:order val="1"/>
          <c:tx>
            <c:strRef>
              <c:f>Sheet3!$C$64:$C$65</c:f>
              <c:strCache>
                <c:ptCount val="1"/>
                <c:pt idx="0">
                  <c:v>Cabinets/counters</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Sheet3!$C$66:$C$75</c:f>
              <c:numCache>
                <c:formatCode>_("$"* #,##0.00_);_("$"* \(#,##0.00\);_("$"* "-"??_);_(@_)</c:formatCode>
                <c:ptCount val="9"/>
                <c:pt idx="6">
                  <c:v>5000</c:v>
                </c:pt>
              </c:numCache>
            </c:numRef>
          </c:val>
          <c:extLst>
            <c:ext xmlns:c16="http://schemas.microsoft.com/office/drawing/2014/chart" uri="{C3380CC4-5D6E-409C-BE32-E72D297353CC}">
              <c16:uniqueId val="{00000043-12E3-4648-862D-5B6E7D9F0B4F}"/>
            </c:ext>
          </c:extLst>
        </c:ser>
        <c:ser>
          <c:idx val="2"/>
          <c:order val="2"/>
          <c:tx>
            <c:strRef>
              <c:f>Sheet3!$D$64:$D$65</c:f>
              <c:strCache>
                <c:ptCount val="1"/>
                <c:pt idx="0">
                  <c:v>Components (garage door, etc.)</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Sheet3!$D$66:$D$75</c:f>
              <c:numCache>
                <c:formatCode>_("$"* #,##0.00_);_("$"* \(#,##0.00\);_("$"* "-"??_);_(@_)</c:formatCode>
                <c:ptCount val="9"/>
                <c:pt idx="1">
                  <c:v>2250</c:v>
                </c:pt>
              </c:numCache>
            </c:numRef>
          </c:val>
          <c:extLst>
            <c:ext xmlns:c16="http://schemas.microsoft.com/office/drawing/2014/chart" uri="{C3380CC4-5D6E-409C-BE32-E72D297353CC}">
              <c16:uniqueId val="{00000044-12E3-4648-862D-5B6E7D9F0B4F}"/>
            </c:ext>
          </c:extLst>
        </c:ser>
        <c:ser>
          <c:idx val="3"/>
          <c:order val="3"/>
          <c:tx>
            <c:strRef>
              <c:f>Sheet3!$E$64:$E$65</c:f>
              <c:strCache>
                <c:ptCount val="1"/>
                <c:pt idx="0">
                  <c:v>Driveway/parking lot</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Sheet3!$E$66:$E$75</c:f>
              <c:numCache>
                <c:formatCode>_("$"* #,##0.00_);_("$"* \(#,##0.00\);_("$"* "-"??_);_(@_)</c:formatCode>
                <c:ptCount val="9"/>
                <c:pt idx="8">
                  <c:v>10000</c:v>
                </c:pt>
              </c:numCache>
            </c:numRef>
          </c:val>
          <c:extLst>
            <c:ext xmlns:c16="http://schemas.microsoft.com/office/drawing/2014/chart" uri="{C3380CC4-5D6E-409C-BE32-E72D297353CC}">
              <c16:uniqueId val="{00000045-12E3-4648-862D-5B6E7D9F0B4F}"/>
            </c:ext>
          </c:extLst>
        </c:ser>
        <c:ser>
          <c:idx val="4"/>
          <c:order val="4"/>
          <c:tx>
            <c:strRef>
              <c:f>Sheet3!$F$64:$F$65</c:f>
              <c:strCache>
                <c:ptCount val="1"/>
                <c:pt idx="0">
                  <c:v>Flooring</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Sheet3!$F$66:$F$75</c:f>
              <c:numCache>
                <c:formatCode>_("$"* #,##0.00_);_("$"* \(#,##0.00\);_("$"* "-"??_);_(@_)</c:formatCode>
                <c:ptCount val="9"/>
                <c:pt idx="2">
                  <c:v>8000</c:v>
                </c:pt>
              </c:numCache>
            </c:numRef>
          </c:val>
          <c:extLst>
            <c:ext xmlns:c16="http://schemas.microsoft.com/office/drawing/2014/chart" uri="{C3380CC4-5D6E-409C-BE32-E72D297353CC}">
              <c16:uniqueId val="{00000046-12E3-4648-862D-5B6E7D9F0B4F}"/>
            </c:ext>
          </c:extLst>
        </c:ser>
        <c:ser>
          <c:idx val="5"/>
          <c:order val="5"/>
          <c:tx>
            <c:strRef>
              <c:f>Sheet3!$G$64:$G$65</c:f>
              <c:strCache>
                <c:ptCount val="1"/>
                <c:pt idx="0">
                  <c:v>HVAC</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Sheet3!$G$66:$G$75</c:f>
              <c:numCache>
                <c:formatCode>_("$"* #,##0.00_);_("$"* \(#,##0.00\);_("$"* "-"??_);_(@_)</c:formatCode>
                <c:ptCount val="9"/>
                <c:pt idx="6">
                  <c:v>20000</c:v>
                </c:pt>
              </c:numCache>
            </c:numRef>
          </c:val>
          <c:extLst>
            <c:ext xmlns:c16="http://schemas.microsoft.com/office/drawing/2014/chart" uri="{C3380CC4-5D6E-409C-BE32-E72D297353CC}">
              <c16:uniqueId val="{00000047-12E3-4648-862D-5B6E7D9F0B4F}"/>
            </c:ext>
          </c:extLst>
        </c:ser>
        <c:ser>
          <c:idx val="6"/>
          <c:order val="6"/>
          <c:tx>
            <c:strRef>
              <c:f>Sheet3!$H$64:$H$65</c:f>
              <c:strCache>
                <c:ptCount val="1"/>
                <c:pt idx="0">
                  <c:v>Landscaping</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Sheet3!$H$66:$H$75</c:f>
              <c:numCache>
                <c:formatCode>_("$"* #,##0.00_);_("$"* \(#,##0.00\);_("$"* "-"??_);_(@_)</c:formatCode>
                <c:ptCount val="9"/>
                <c:pt idx="1">
                  <c:v>1500</c:v>
                </c:pt>
              </c:numCache>
            </c:numRef>
          </c:val>
          <c:extLst>
            <c:ext xmlns:c16="http://schemas.microsoft.com/office/drawing/2014/chart" uri="{C3380CC4-5D6E-409C-BE32-E72D297353CC}">
              <c16:uniqueId val="{00000048-12E3-4648-862D-5B6E7D9F0B4F}"/>
            </c:ext>
          </c:extLst>
        </c:ser>
        <c:ser>
          <c:idx val="7"/>
          <c:order val="7"/>
          <c:tx>
            <c:strRef>
              <c:f>Sheet3!$I$64:$I$65</c:f>
              <c:strCache>
                <c:ptCount val="1"/>
                <c:pt idx="0">
                  <c:v>Paint</c:v>
                </c:pt>
              </c:strCache>
            </c:strRef>
          </c:tx>
          <c:spPr>
            <a:solidFill>
              <a:schemeClr val="accent2"/>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Sheet3!$I$66:$I$75</c:f>
              <c:numCache>
                <c:formatCode>_("$"* #,##0.00_);_("$"* \(#,##0.00\);_("$"* "-"??_);_(@_)</c:formatCode>
                <c:ptCount val="9"/>
                <c:pt idx="0">
                  <c:v>4000</c:v>
                </c:pt>
              </c:numCache>
            </c:numRef>
          </c:val>
          <c:extLst>
            <c:ext xmlns:c16="http://schemas.microsoft.com/office/drawing/2014/chart" uri="{C3380CC4-5D6E-409C-BE32-E72D297353CC}">
              <c16:uniqueId val="{00000049-12E3-4648-862D-5B6E7D9F0B4F}"/>
            </c:ext>
          </c:extLst>
        </c:ser>
        <c:ser>
          <c:idx val="8"/>
          <c:order val="8"/>
          <c:tx>
            <c:strRef>
              <c:f>Sheet3!$J$64:$J$65</c:f>
              <c:strCache>
                <c:ptCount val="1"/>
                <c:pt idx="0">
                  <c:v>Plumbing</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Sheet3!$J$66:$J$75</c:f>
              <c:numCache>
                <c:formatCode>_("$"* #,##0.00_);_("$"* \(#,##0.00\);_("$"* "-"??_);_(@_)</c:formatCode>
                <c:ptCount val="9"/>
                <c:pt idx="7">
                  <c:v>3000</c:v>
                </c:pt>
              </c:numCache>
            </c:numRef>
          </c:val>
          <c:extLst>
            <c:ext xmlns:c16="http://schemas.microsoft.com/office/drawing/2014/chart" uri="{C3380CC4-5D6E-409C-BE32-E72D297353CC}">
              <c16:uniqueId val="{0000004A-12E3-4648-862D-5B6E7D9F0B4F}"/>
            </c:ext>
          </c:extLst>
        </c:ser>
        <c:ser>
          <c:idx val="9"/>
          <c:order val="9"/>
          <c:tx>
            <c:strRef>
              <c:f>Sheet3!$K$64:$K$65</c:f>
              <c:strCache>
                <c:ptCount val="1"/>
                <c:pt idx="0">
                  <c:v>Roof</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Sheet3!$K$66:$K$75</c:f>
              <c:numCache>
                <c:formatCode>_("$"* #,##0.00_);_("$"* \(#,##0.00\);_("$"* "-"??_);_(@_)</c:formatCode>
                <c:ptCount val="9"/>
                <c:pt idx="5">
                  <c:v>20000</c:v>
                </c:pt>
              </c:numCache>
            </c:numRef>
          </c:val>
          <c:extLst>
            <c:ext xmlns:c16="http://schemas.microsoft.com/office/drawing/2014/chart" uri="{C3380CC4-5D6E-409C-BE32-E72D297353CC}">
              <c16:uniqueId val="{0000004B-12E3-4648-862D-5B6E7D9F0B4F}"/>
            </c:ext>
          </c:extLst>
        </c:ser>
        <c:ser>
          <c:idx val="10"/>
          <c:order val="10"/>
          <c:tx>
            <c:strRef>
              <c:f>Sheet3!$L$64:$L$65</c:f>
              <c:strCache>
                <c:ptCount val="1"/>
                <c:pt idx="0">
                  <c:v>Structure (foundation, framing)</c:v>
                </c:pt>
              </c:strCache>
            </c:strRef>
          </c:tx>
          <c:spPr>
            <a:solidFill>
              <a:schemeClr val="bg1">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Sheet3!$L$66:$L$75</c:f>
              <c:numCache>
                <c:formatCode>_("$"* #,##0.00_);_("$"* \(#,##0.00\);_("$"* "-"??_);_(@_)</c:formatCode>
                <c:ptCount val="9"/>
                <c:pt idx="8">
                  <c:v>15000</c:v>
                </c:pt>
              </c:numCache>
            </c:numRef>
          </c:val>
          <c:extLst>
            <c:ext xmlns:c16="http://schemas.microsoft.com/office/drawing/2014/chart" uri="{C3380CC4-5D6E-409C-BE32-E72D297353CC}">
              <c16:uniqueId val="{0000004C-12E3-4648-862D-5B6E7D9F0B4F}"/>
            </c:ext>
          </c:extLst>
        </c:ser>
        <c:ser>
          <c:idx val="11"/>
          <c:order val="11"/>
          <c:tx>
            <c:strRef>
              <c:f>Sheet3!$M$64:$M$65</c:f>
              <c:strCache>
                <c:ptCount val="1"/>
                <c:pt idx="0">
                  <c:v>Water heater</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Sheet3!$M$66:$M$75</c:f>
              <c:numCache>
                <c:formatCode>_("$"* #,##0.00_);_("$"* \(#,##0.00\);_("$"* "-"??_);_(@_)</c:formatCode>
                <c:ptCount val="9"/>
                <c:pt idx="4">
                  <c:v>1000</c:v>
                </c:pt>
              </c:numCache>
            </c:numRef>
          </c:val>
          <c:extLst>
            <c:ext xmlns:c16="http://schemas.microsoft.com/office/drawing/2014/chart" uri="{C3380CC4-5D6E-409C-BE32-E72D297353CC}">
              <c16:uniqueId val="{0000004D-12E3-4648-862D-5B6E7D9F0B4F}"/>
            </c:ext>
          </c:extLst>
        </c:ser>
        <c:ser>
          <c:idx val="12"/>
          <c:order val="12"/>
          <c:tx>
            <c:strRef>
              <c:f>Sheet3!$N$64:$N$65</c:f>
              <c:strCache>
                <c:ptCount val="1"/>
                <c:pt idx="0">
                  <c:v>Windows</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Sheet3!$A$66:$A$75</c:f>
              <c:strCache>
                <c:ptCount val="9"/>
                <c:pt idx="0">
                  <c:v>2017</c:v>
                </c:pt>
                <c:pt idx="1">
                  <c:v>2022</c:v>
                </c:pt>
                <c:pt idx="2">
                  <c:v>2026</c:v>
                </c:pt>
                <c:pt idx="3">
                  <c:v>2028</c:v>
                </c:pt>
                <c:pt idx="4">
                  <c:v>2029</c:v>
                </c:pt>
                <c:pt idx="5">
                  <c:v>2031</c:v>
                </c:pt>
                <c:pt idx="6">
                  <c:v>2032</c:v>
                </c:pt>
                <c:pt idx="7">
                  <c:v>2042</c:v>
                </c:pt>
                <c:pt idx="8">
                  <c:v>2062</c:v>
                </c:pt>
              </c:strCache>
            </c:strRef>
          </c:cat>
          <c:val>
            <c:numRef>
              <c:f>Sheet3!$N$66:$N$75</c:f>
              <c:numCache>
                <c:formatCode>_("$"* #,##0.00_);_("$"* \(#,##0.00\);_("$"* "-"??_);_(@_)</c:formatCode>
                <c:ptCount val="9"/>
                <c:pt idx="8">
                  <c:v>10000</c:v>
                </c:pt>
              </c:numCache>
            </c:numRef>
          </c:val>
          <c:extLst>
            <c:ext xmlns:c16="http://schemas.microsoft.com/office/drawing/2014/chart" uri="{C3380CC4-5D6E-409C-BE32-E72D297353CC}">
              <c16:uniqueId val="{0000004E-12E3-4648-862D-5B6E7D9F0B4F}"/>
            </c:ext>
          </c:extLst>
        </c:ser>
        <c:dLbls>
          <c:showLegendKey val="0"/>
          <c:showVal val="0"/>
          <c:showCatName val="0"/>
          <c:showSerName val="0"/>
          <c:showPercent val="0"/>
          <c:showBubbleSize val="0"/>
        </c:dLbls>
        <c:gapWidth val="150"/>
        <c:overlap val="100"/>
        <c:axId val="740512064"/>
        <c:axId val="1155881519"/>
      </c:barChart>
      <c:catAx>
        <c:axId val="740512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55881519"/>
        <c:crosses val="autoZero"/>
        <c:auto val="1"/>
        <c:lblAlgn val="ctr"/>
        <c:lblOffset val="100"/>
        <c:noMultiLvlLbl val="0"/>
      </c:catAx>
      <c:valAx>
        <c:axId val="1155881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sz="900" b="1" i="0" u="none" strike="noStrike" kern="1200" cap="all" baseline="0">
                    <a:solidFill>
                      <a:schemeClr val="lt1">
                        <a:lumMod val="85000"/>
                      </a:schemeClr>
                    </a:solidFill>
                    <a:latin typeface="+mn-lt"/>
                    <a:ea typeface="+mn-ea"/>
                    <a:cs typeface="+mn-cs"/>
                  </a:defRPr>
                </a:pPr>
                <a:endParaRPr lang="en-US"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5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Secondary</a:t>
            </a:r>
            <a:r>
              <a:rPr lang="en-US" baseline="0"/>
              <a:t> Purchase Timeline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22FF"/>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22FF"/>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0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7030A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00FF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FFC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tx1"/>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Sheet3!$B$114:$B$115</c:f>
              <c:strCache>
                <c:ptCount val="1"/>
                <c:pt idx="0">
                  <c:v>All Appliances 2.0</c:v>
                </c:pt>
              </c:strCache>
            </c:strRef>
          </c:tx>
          <c:spPr>
            <a:solidFill>
              <a:srgbClr val="FF22FF"/>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Sheet3!$B$116:$B$125</c:f>
              <c:numCache>
                <c:formatCode>_("$"* #,##0.00_);_("$"* \(#,##0.00\);_("$"* "-"??_);_(@_)</c:formatCode>
                <c:ptCount val="9"/>
                <c:pt idx="3">
                  <c:v>4031.7491380323654</c:v>
                </c:pt>
              </c:numCache>
            </c:numRef>
          </c:val>
          <c:extLst>
            <c:ext xmlns:c16="http://schemas.microsoft.com/office/drawing/2014/chart" uri="{C3380CC4-5D6E-409C-BE32-E72D297353CC}">
              <c16:uniqueId val="{00000000-A294-9F44-99C5-4175BFD11C4E}"/>
            </c:ext>
          </c:extLst>
        </c:ser>
        <c:ser>
          <c:idx val="1"/>
          <c:order val="1"/>
          <c:tx>
            <c:strRef>
              <c:f>Sheet3!$C$114:$C$115</c:f>
              <c:strCache>
                <c:ptCount val="1"/>
                <c:pt idx="0">
                  <c:v>Cabinets/counters 2.0</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Sheet3!$C$116:$C$125</c:f>
              <c:numCache>
                <c:formatCode>_("$"* #,##0.00_);_("$"* \(#,##0.00\);_("$"* "-"??_);_(@_)</c:formatCode>
                <c:ptCount val="9"/>
                <c:pt idx="6">
                  <c:v>9030.5561733470659</c:v>
                </c:pt>
              </c:numCache>
            </c:numRef>
          </c:val>
          <c:extLst>
            <c:ext xmlns:c16="http://schemas.microsoft.com/office/drawing/2014/chart" uri="{C3380CC4-5D6E-409C-BE32-E72D297353CC}">
              <c16:uniqueId val="{0000000E-A294-9F44-99C5-4175BFD11C4E}"/>
            </c:ext>
          </c:extLst>
        </c:ser>
        <c:ser>
          <c:idx val="2"/>
          <c:order val="2"/>
          <c:tx>
            <c:strRef>
              <c:f>Sheet3!$D$114:$D$115</c:f>
              <c:strCache>
                <c:ptCount val="1"/>
                <c:pt idx="0">
                  <c:v>Components (garage door, etc.) 2.0</c:v>
                </c:pt>
              </c:strCache>
            </c:strRef>
          </c:tx>
          <c:spPr>
            <a:solidFill>
              <a:srgbClr val="C0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Sheet3!$D$116:$D$125</c:f>
              <c:numCache>
                <c:formatCode>_("$"* #,##0.00_);_("$"* \(#,##0.00\);_("$"* "-"??_);_(@_)</c:formatCode>
                <c:ptCount val="9"/>
                <c:pt idx="2">
                  <c:v>3023.8118535242738</c:v>
                </c:pt>
              </c:numCache>
            </c:numRef>
          </c:val>
          <c:extLst>
            <c:ext xmlns:c16="http://schemas.microsoft.com/office/drawing/2014/chart" uri="{C3380CC4-5D6E-409C-BE32-E72D297353CC}">
              <c16:uniqueId val="{0000000F-A294-9F44-99C5-4175BFD11C4E}"/>
            </c:ext>
          </c:extLst>
        </c:ser>
        <c:ser>
          <c:idx val="3"/>
          <c:order val="3"/>
          <c:tx>
            <c:strRef>
              <c:f>Sheet3!$E$114:$E$115</c:f>
              <c:strCache>
                <c:ptCount val="1"/>
                <c:pt idx="0">
                  <c:v>Driveway/parking lot 2.0</c:v>
                </c:pt>
              </c:strCache>
            </c:strRef>
          </c:tx>
          <c:spPr>
            <a:solidFill>
              <a:schemeClr val="bg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Sheet3!$E$116:$E$125</c:f>
              <c:numCache>
                <c:formatCode>_("$"* #,##0.00_);_("$"* \(#,##0.00\);_("$"* "-"??_);_(@_)</c:formatCode>
                <c:ptCount val="9"/>
                <c:pt idx="8">
                  <c:v>43839.060187070863</c:v>
                </c:pt>
              </c:numCache>
            </c:numRef>
          </c:val>
          <c:extLst>
            <c:ext xmlns:c16="http://schemas.microsoft.com/office/drawing/2014/chart" uri="{C3380CC4-5D6E-409C-BE32-E72D297353CC}">
              <c16:uniqueId val="{00000010-A294-9F44-99C5-4175BFD11C4E}"/>
            </c:ext>
          </c:extLst>
        </c:ser>
        <c:ser>
          <c:idx val="4"/>
          <c:order val="4"/>
          <c:tx>
            <c:strRef>
              <c:f>Sheet3!$F$114:$F$115</c:f>
              <c:strCache>
                <c:ptCount val="1"/>
                <c:pt idx="0">
                  <c:v>Flooring 2.0</c:v>
                </c:pt>
              </c:strCache>
            </c:strRef>
          </c:tx>
          <c:spPr>
            <a:solidFill>
              <a:srgbClr val="7030A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Sheet3!$F$116:$F$125</c:f>
              <c:numCache>
                <c:formatCode>_("$"* #,##0.00_);_("$"* \(#,##0.00\);_("$"* "-"??_);_(@_)</c:formatCode>
                <c:ptCount val="9"/>
                <c:pt idx="1">
                  <c:v>9552.4183722319995</c:v>
                </c:pt>
              </c:numCache>
            </c:numRef>
          </c:val>
          <c:extLst>
            <c:ext xmlns:c16="http://schemas.microsoft.com/office/drawing/2014/chart" uri="{C3380CC4-5D6E-409C-BE32-E72D297353CC}">
              <c16:uniqueId val="{00000011-A294-9F44-99C5-4175BFD11C4E}"/>
            </c:ext>
          </c:extLst>
        </c:ser>
        <c:ser>
          <c:idx val="5"/>
          <c:order val="5"/>
          <c:tx>
            <c:strRef>
              <c:f>Sheet3!$G$114:$G$115</c:f>
              <c:strCache>
                <c:ptCount val="1"/>
                <c:pt idx="0">
                  <c:v>HVAC 2.0</c:v>
                </c:pt>
              </c:strCache>
            </c:strRef>
          </c:tx>
          <c:spPr>
            <a:solidFill>
              <a:schemeClr val="accent6">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Sheet3!$G$116:$G$125</c:f>
              <c:numCache>
                <c:formatCode>_("$"* #,##0.00_);_("$"* \(#,##0.00\);_("$"* "-"??_);_(@_)</c:formatCode>
                <c:ptCount val="9"/>
                <c:pt idx="6">
                  <c:v>36122.224693388263</c:v>
                </c:pt>
              </c:numCache>
            </c:numRef>
          </c:val>
          <c:extLst>
            <c:ext xmlns:c16="http://schemas.microsoft.com/office/drawing/2014/chart" uri="{C3380CC4-5D6E-409C-BE32-E72D297353CC}">
              <c16:uniqueId val="{00000012-A294-9F44-99C5-4175BFD11C4E}"/>
            </c:ext>
          </c:extLst>
        </c:ser>
        <c:ser>
          <c:idx val="6"/>
          <c:order val="6"/>
          <c:tx>
            <c:strRef>
              <c:f>Sheet3!$H$114:$H$115</c:f>
              <c:strCache>
                <c:ptCount val="1"/>
                <c:pt idx="0">
                  <c:v>Landscaping 2.0</c:v>
                </c:pt>
              </c:strCache>
            </c:strRef>
          </c:tx>
          <c:spPr>
            <a:solidFill>
              <a:srgbClr val="00FF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Sheet3!$H$116:$H$125</c:f>
              <c:numCache>
                <c:formatCode>_("$"* #,##0.00_);_("$"* \(#,##0.00\);_("$"* "-"??_);_(@_)</c:formatCode>
                <c:ptCount val="9"/>
                <c:pt idx="2">
                  <c:v>2015.8745690161827</c:v>
                </c:pt>
              </c:numCache>
            </c:numRef>
          </c:val>
          <c:extLst>
            <c:ext xmlns:c16="http://schemas.microsoft.com/office/drawing/2014/chart" uri="{C3380CC4-5D6E-409C-BE32-E72D297353CC}">
              <c16:uniqueId val="{00000013-A294-9F44-99C5-4175BFD11C4E}"/>
            </c:ext>
          </c:extLst>
        </c:ser>
        <c:ser>
          <c:idx val="7"/>
          <c:order val="7"/>
          <c:tx>
            <c:strRef>
              <c:f>Sheet3!$I$114:$I$115</c:f>
              <c:strCache>
                <c:ptCount val="1"/>
                <c:pt idx="0">
                  <c:v>Paint 2.0</c:v>
                </c:pt>
              </c:strCache>
            </c:strRef>
          </c:tx>
          <c:spPr>
            <a:solidFill>
              <a:srgbClr val="FFC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Sheet3!$I$116:$I$125</c:f>
              <c:numCache>
                <c:formatCode>_("$"* #,##0.00_);_("$"* \(#,##0.00\);_("$"* "-"??_);_(@_)</c:formatCode>
                <c:ptCount val="9"/>
                <c:pt idx="0">
                  <c:v>4637.0962971999998</c:v>
                </c:pt>
              </c:numCache>
            </c:numRef>
          </c:val>
          <c:extLst>
            <c:ext xmlns:c16="http://schemas.microsoft.com/office/drawing/2014/chart" uri="{C3380CC4-5D6E-409C-BE32-E72D297353CC}">
              <c16:uniqueId val="{00000014-A294-9F44-99C5-4175BFD11C4E}"/>
            </c:ext>
          </c:extLst>
        </c:ser>
        <c:ser>
          <c:idx val="8"/>
          <c:order val="8"/>
          <c:tx>
            <c:strRef>
              <c:f>Sheet3!$J$114:$J$115</c:f>
              <c:strCache>
                <c:ptCount val="1"/>
                <c:pt idx="0">
                  <c:v>Plumbing 2.0</c:v>
                </c:pt>
              </c:strCache>
            </c:strRef>
          </c:tx>
          <c:spPr>
            <a:solidFill>
              <a:schemeClr val="accent4">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Sheet3!$J$116:$J$125</c:f>
              <c:numCache>
                <c:formatCode>_("$"* #,##0.00_);_("$"* \(#,##0.00\);_("$"* "-"??_);_(@_)</c:formatCode>
                <c:ptCount val="9"/>
                <c:pt idx="7">
                  <c:v>7281.7874135689772</c:v>
                </c:pt>
              </c:numCache>
            </c:numRef>
          </c:val>
          <c:extLst>
            <c:ext xmlns:c16="http://schemas.microsoft.com/office/drawing/2014/chart" uri="{C3380CC4-5D6E-409C-BE32-E72D297353CC}">
              <c16:uniqueId val="{00000015-A294-9F44-99C5-4175BFD11C4E}"/>
            </c:ext>
          </c:extLst>
        </c:ser>
        <c:ser>
          <c:idx val="9"/>
          <c:order val="9"/>
          <c:tx>
            <c:strRef>
              <c:f>Sheet3!$K$114:$K$115</c:f>
              <c:strCache>
                <c:ptCount val="1"/>
                <c:pt idx="0">
                  <c:v>Roof 2.0</c:v>
                </c:pt>
              </c:strCache>
            </c:strRef>
          </c:tx>
          <c:spPr>
            <a:solidFill>
              <a:schemeClr val="tx1"/>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Sheet3!$K$116:$K$125</c:f>
              <c:numCache>
                <c:formatCode>_("$"* #,##0.00_);_("$"* \(#,##0.00\);_("$"* "-"??_);_(@_)</c:formatCode>
                <c:ptCount val="9"/>
                <c:pt idx="5">
                  <c:v>36122.224693388263</c:v>
                </c:pt>
              </c:numCache>
            </c:numRef>
          </c:val>
          <c:extLst>
            <c:ext xmlns:c16="http://schemas.microsoft.com/office/drawing/2014/chart" uri="{C3380CC4-5D6E-409C-BE32-E72D297353CC}">
              <c16:uniqueId val="{00000016-A294-9F44-99C5-4175BFD11C4E}"/>
            </c:ext>
          </c:extLst>
        </c:ser>
        <c:ser>
          <c:idx val="10"/>
          <c:order val="10"/>
          <c:tx>
            <c:strRef>
              <c:f>Sheet3!$L$114:$L$115</c:f>
              <c:strCache>
                <c:ptCount val="1"/>
                <c:pt idx="0">
                  <c:v>Structure (foundation, framing) 2.0</c:v>
                </c:pt>
              </c:strCache>
            </c:strRef>
          </c:tx>
          <c:spPr>
            <a:solidFill>
              <a:schemeClr val="accent3">
                <a:lumMod val="5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Sheet3!$L$116:$L$125</c:f>
              <c:numCache>
                <c:formatCode>_("$"* #,##0.00_);_("$"* \(#,##0.00\);_("$"* "-"??_);_(@_)</c:formatCode>
                <c:ptCount val="9"/>
                <c:pt idx="8">
                  <c:v>65758.590280606295</c:v>
                </c:pt>
              </c:numCache>
            </c:numRef>
          </c:val>
          <c:extLst>
            <c:ext xmlns:c16="http://schemas.microsoft.com/office/drawing/2014/chart" uri="{C3380CC4-5D6E-409C-BE32-E72D297353CC}">
              <c16:uniqueId val="{00000017-A294-9F44-99C5-4175BFD11C4E}"/>
            </c:ext>
          </c:extLst>
        </c:ser>
        <c:ser>
          <c:idx val="11"/>
          <c:order val="11"/>
          <c:tx>
            <c:strRef>
              <c:f>Sheet3!$M$114:$M$115</c:f>
              <c:strCache>
                <c:ptCount val="1"/>
                <c:pt idx="0">
                  <c:v>Water Heater 2.0</c:v>
                </c:pt>
              </c:strCache>
            </c:strRef>
          </c:tx>
          <c:spPr>
            <a:solidFill>
              <a:srgbClr val="FF0000"/>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Sheet3!$M$116:$M$125</c:f>
              <c:numCache>
                <c:formatCode>_("$"* #,##0.00_);_("$"* \(#,##0.00\);_("$"* "-"??_);_(@_)</c:formatCode>
                <c:ptCount val="9"/>
                <c:pt idx="4">
                  <c:v>1343.9163793441219</c:v>
                </c:pt>
              </c:numCache>
            </c:numRef>
          </c:val>
          <c:extLst>
            <c:ext xmlns:c16="http://schemas.microsoft.com/office/drawing/2014/chart" uri="{C3380CC4-5D6E-409C-BE32-E72D297353CC}">
              <c16:uniqueId val="{00000018-A294-9F44-99C5-4175BFD11C4E}"/>
            </c:ext>
          </c:extLst>
        </c:ser>
        <c:ser>
          <c:idx val="12"/>
          <c:order val="12"/>
          <c:tx>
            <c:strRef>
              <c:f>Sheet3!$N$114:$N$115</c:f>
              <c:strCache>
                <c:ptCount val="1"/>
                <c:pt idx="0">
                  <c:v>Windows 2.0</c:v>
                </c:pt>
              </c:strCache>
            </c:strRef>
          </c:tx>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invertIfNegative val="0"/>
          <c:cat>
            <c:strRef>
              <c:f>Sheet3!$A$116:$A$125</c:f>
              <c:strCache>
                <c:ptCount val="9"/>
                <c:pt idx="0">
                  <c:v>2022</c:v>
                </c:pt>
                <c:pt idx="1">
                  <c:v>2031</c:v>
                </c:pt>
                <c:pt idx="2">
                  <c:v>2032</c:v>
                </c:pt>
                <c:pt idx="3">
                  <c:v>2037</c:v>
                </c:pt>
                <c:pt idx="4">
                  <c:v>2038</c:v>
                </c:pt>
                <c:pt idx="5">
                  <c:v>2051</c:v>
                </c:pt>
                <c:pt idx="6">
                  <c:v>2052</c:v>
                </c:pt>
                <c:pt idx="7">
                  <c:v>2071</c:v>
                </c:pt>
                <c:pt idx="8">
                  <c:v>2111</c:v>
                </c:pt>
              </c:strCache>
            </c:strRef>
          </c:cat>
          <c:val>
            <c:numRef>
              <c:f>Sheet3!$N$116:$N$125</c:f>
              <c:numCache>
                <c:formatCode>_("$"* #,##0.00_);_("$"* \(#,##0.00\);_("$"* "-"??_);_(@_)</c:formatCode>
                <c:ptCount val="9"/>
                <c:pt idx="8">
                  <c:v>43839.060187070863</c:v>
                </c:pt>
              </c:numCache>
            </c:numRef>
          </c:val>
          <c:extLst>
            <c:ext xmlns:c16="http://schemas.microsoft.com/office/drawing/2014/chart" uri="{C3380CC4-5D6E-409C-BE32-E72D297353CC}">
              <c16:uniqueId val="{00000019-A294-9F44-99C5-4175BFD11C4E}"/>
            </c:ext>
          </c:extLst>
        </c:ser>
        <c:dLbls>
          <c:showLegendKey val="0"/>
          <c:showVal val="0"/>
          <c:showCatName val="0"/>
          <c:showSerName val="0"/>
          <c:showPercent val="0"/>
          <c:showBubbleSize val="0"/>
        </c:dLbls>
        <c:gapWidth val="150"/>
        <c:overlap val="100"/>
        <c:axId val="2058371199"/>
        <c:axId val="2058372847"/>
      </c:barChart>
      <c:catAx>
        <c:axId val="2058371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8372847"/>
        <c:crosses val="autoZero"/>
        <c:auto val="1"/>
        <c:lblAlgn val="ctr"/>
        <c:lblOffset val="100"/>
        <c:noMultiLvlLbl val="0"/>
      </c:catAx>
      <c:valAx>
        <c:axId val="205837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Estimated</a:t>
                </a:r>
                <a:r>
                  <a:rPr lang="en-US" baseline="0"/>
                  <a:t> Cost</a:t>
                </a:r>
              </a:p>
              <a:p>
                <a:pPr>
                  <a:defRPr sz="900" b="1" i="0" u="none" strike="noStrike" kern="1200" cap="all" baseline="0">
                    <a:solidFill>
                      <a:schemeClr val="lt1">
                        <a:lumMod val="8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3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[CapX Forecast Project.xlsx]Sheet3!PivotTable1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Monthly CapX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rgbClr val="FF22FF"/>
          </a:solidFill>
          <a:ln>
            <a:solidFill>
              <a:schemeClr val="bg1"/>
            </a:solidFill>
          </a:ln>
          <a:effectLst>
            <a:outerShdw blurRad="57150" dist="19050" dir="5400000" algn="ctr" rotWithShape="0">
              <a:srgbClr val="000000">
                <a:alpha val="63000"/>
              </a:srgbClr>
            </a:outerShdw>
          </a:effectLst>
        </c:spPr>
      </c:pivotFmt>
      <c:pivotFmt>
        <c:idx val="10"/>
        <c:spPr>
          <a:solidFill>
            <a:srgbClr val="FFC000"/>
          </a:solidFill>
          <a:ln>
            <a:solidFill>
              <a:schemeClr val="bg1"/>
            </a:solidFill>
          </a:ln>
          <a:effectLst>
            <a:outerShdw blurRad="57150" dist="19050" dir="5400000" algn="ctr" rotWithShape="0">
              <a:srgbClr val="000000">
                <a:alpha val="63000"/>
              </a:srgbClr>
            </a:outerShdw>
          </a:effectLst>
        </c:spPr>
      </c:pivotFmt>
      <c:pivotFmt>
        <c:idx val="11"/>
        <c:spPr>
          <a:solidFill>
            <a:schemeClr val="tx1"/>
          </a:solidFill>
          <a:ln>
            <a:solidFill>
              <a:schemeClr val="bg1"/>
            </a:solidFill>
          </a:ln>
          <a:effectLst>
            <a:outerShdw blurRad="57150" dist="19050" dir="5400000" algn="ctr" rotWithShape="0">
              <a:srgbClr val="000000">
                <a:alpha val="63000"/>
              </a:srgbClr>
            </a:outerShdw>
          </a:effectLst>
        </c:spPr>
      </c:pivotFmt>
      <c:pivotFmt>
        <c:idx val="12"/>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13"/>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FF22FF"/>
          </a:solidFill>
          <a:ln>
            <a:solidFill>
              <a:schemeClr val="bg1"/>
            </a:solidFill>
          </a:ln>
          <a:effectLst>
            <a:outerShdw blurRad="57150" dist="19050" dir="5400000" algn="ctr" rotWithShape="0">
              <a:srgbClr val="000000">
                <a:alpha val="63000"/>
              </a:srgbClr>
            </a:outerShdw>
          </a:effectLst>
        </c:spPr>
      </c:pivotFmt>
      <c:pivotFmt>
        <c:idx val="1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3.9586551482020164E-2"/>
              <c:y val="-1.884713777866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9.4673128040523597E-3"/>
              <c:y val="-1.33961261171467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7.9586488790811972E-3"/>
              <c:y val="5.535898202598092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rgbClr val="FFC000"/>
          </a:solidFill>
          <a:ln>
            <a:solidFill>
              <a:schemeClr val="bg1"/>
            </a:solidFill>
          </a:ln>
          <a:effectLst>
            <a:outerShdw blurRad="57150" dist="19050" dir="5400000" algn="ctr" rotWithShape="0">
              <a:srgbClr val="000000">
                <a:alpha val="63000"/>
              </a:srgbClr>
            </a:outerShdw>
          </a:effectLst>
        </c:spPr>
      </c:pivotFmt>
      <c:pivotFmt>
        <c:idx val="23"/>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tx1"/>
          </a:solidFill>
          <a:ln>
            <a:solidFill>
              <a:schemeClr val="bg1"/>
            </a:solidFill>
          </a:ln>
          <a:effectLst>
            <a:outerShdw blurRad="57150" dist="19050" dir="5400000" algn="ctr" rotWithShape="0">
              <a:srgbClr val="000000">
                <a:alpha val="63000"/>
              </a:srgbClr>
            </a:outerShdw>
          </a:effectLst>
        </c:spPr>
      </c:pivotFmt>
      <c:pivotFmt>
        <c:idx val="25"/>
        <c:spPr>
          <a:solidFill>
            <a:schemeClr val="bg2">
              <a:lumMod val="75000"/>
            </a:schemeClr>
          </a:solidFill>
          <a:ln>
            <a:solidFill>
              <a:schemeClr val="bg1"/>
            </a:solidFill>
          </a:ln>
          <a:effectLst>
            <a:outerShdw blurRad="57150" dist="19050" dir="5400000" algn="ctr" rotWithShape="0">
              <a:srgbClr val="000000">
                <a:alpha val="63000"/>
              </a:srgbClr>
            </a:outerShdw>
          </a:effectLst>
        </c:spPr>
      </c:pivotFmt>
      <c:pivotFmt>
        <c:idx val="26"/>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3.3837516926626211E-2"/>
              <c:y val="-8.23548955114787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9"/>
        <c:spPr>
          <a:solidFill>
            <a:srgbClr val="FF22FF"/>
          </a:solidFill>
          <a:ln>
            <a:solidFill>
              <a:schemeClr val="bg1"/>
            </a:solidFill>
          </a:ln>
          <a:effectLst>
            <a:outerShdw blurRad="57150" dist="19050" dir="5400000" algn="ctr" rotWithShape="0">
              <a:srgbClr val="000000">
                <a:alpha val="63000"/>
              </a:srgbClr>
            </a:outerShdw>
          </a:effectLst>
        </c:spPr>
        <c:dLbl>
          <c:idx val="0"/>
          <c:layout>
            <c:manualLayout>
              <c:x val="7.6462483042195217E-2"/>
              <c:y val="-2.31770119644135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0"/>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8.8299744059523649E-2"/>
              <c:y val="-6.653032007362715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1"/>
        <c:spPr>
          <a:solidFill>
            <a:srgbClr val="C00000"/>
          </a:solidFill>
          <a:ln>
            <a:solidFill>
              <a:schemeClr val="bg1"/>
            </a:solidFill>
          </a:ln>
          <a:effectLst>
            <a:outerShdw blurRad="57150" dist="19050" dir="5400000" algn="ctr" rotWithShape="0">
              <a:srgbClr val="000000">
                <a:alpha val="63000"/>
              </a:srgbClr>
            </a:outerShdw>
          </a:effectLst>
        </c:spPr>
        <c:dLbl>
          <c:idx val="0"/>
          <c:layout>
            <c:manualLayout>
              <c:x val="4.3108208276807315E-2"/>
              <c:y val="3.335719398711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4.0640662368358484E-2"/>
              <c:y val="2.63151651498108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3"/>
        <c:spPr>
          <a:solidFill>
            <a:srgbClr val="7030A0"/>
          </a:solidFill>
          <a:ln>
            <a:solidFill>
              <a:schemeClr val="bg1"/>
            </a:solidFill>
          </a:ln>
          <a:effectLst>
            <a:outerShdw blurRad="57150" dist="19050" dir="5400000" algn="ctr" rotWithShape="0">
              <a:srgbClr val="000000">
                <a:alpha val="63000"/>
              </a:srgbClr>
            </a:outerShdw>
          </a:effectLst>
        </c:spPr>
        <c:dLbl>
          <c:idx val="0"/>
          <c:layout>
            <c:manualLayout>
              <c:x val="-0.17371790210140942"/>
              <c:y val="-4.6732117346091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6">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5.4449320427303272E-2"/>
              <c:y val="-0.229516844413435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5"/>
        <c:spPr>
          <a:solidFill>
            <a:srgbClr val="00FF00"/>
          </a:solidFill>
          <a:ln>
            <a:solidFill>
              <a:schemeClr val="bg1"/>
            </a:solidFill>
          </a:ln>
          <a:effectLst>
            <a:outerShdw blurRad="57150" dist="19050" dir="5400000" algn="ctr" rotWithShape="0">
              <a:srgbClr val="000000">
                <a:alpha val="63000"/>
              </a:srgbClr>
            </a:outerShdw>
          </a:effectLst>
        </c:spPr>
        <c:dLbl>
          <c:idx val="0"/>
          <c:layout>
            <c:manualLayout>
              <c:x val="1.2532536737047996E-2"/>
              <c:y val="1.44408452108043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6"/>
        <c:spPr>
          <a:solidFill>
            <a:srgbClr val="FFC000"/>
          </a:solidFill>
          <a:ln>
            <a:solidFill>
              <a:schemeClr val="bg1"/>
            </a:solidFill>
          </a:ln>
          <a:effectLst>
            <a:outerShdw blurRad="57150" dist="19050" dir="5400000" algn="ctr" rotWithShape="0">
              <a:srgbClr val="000000">
                <a:alpha val="63000"/>
              </a:srgbClr>
            </a:outerShdw>
          </a:effectLst>
        </c:spPr>
        <c:dLbl>
          <c:idx val="0"/>
          <c:layout>
            <c:manualLayout>
              <c:x val="-2.3156039775667735E-3"/>
              <c:y val="-2.1415073115860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7"/>
        <c:spPr>
          <a:solidFill>
            <a:schemeClr val="accent4">
              <a:lumMod val="50000"/>
            </a:schemeClr>
          </a:solidFill>
          <a:ln>
            <a:solidFill>
              <a:schemeClr val="bg1"/>
            </a:solidFill>
          </a:ln>
          <a:effectLst>
            <a:outerShdw blurRad="57150" dist="19050" dir="5400000" algn="ctr" rotWithShape="0">
              <a:srgbClr val="000000">
                <a:alpha val="63000"/>
              </a:srgbClr>
            </a:outerShdw>
          </a:effectLst>
        </c:spPr>
        <c:dLbl>
          <c:idx val="0"/>
          <c:layout>
            <c:manualLayout>
              <c:x val="-1.4207332363709314E-2"/>
              <c:y val="1.87680653842320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8"/>
        <c:spPr>
          <a:solidFill>
            <a:schemeClr val="tx1"/>
          </a:solidFill>
          <a:ln>
            <a:solidFill>
              <a:schemeClr val="bg1"/>
            </a:solidFill>
          </a:ln>
          <a:effectLst>
            <a:outerShdw blurRad="57150" dist="19050" dir="5400000" algn="ctr" rotWithShape="0">
              <a:srgbClr val="000000">
                <a:alpha val="63000"/>
              </a:srgbClr>
            </a:outerShdw>
          </a:effectLst>
        </c:spPr>
      </c:pivotFmt>
      <c:pivotFmt>
        <c:idx val="39"/>
        <c:spPr>
          <a:solidFill>
            <a:schemeClr val="bg2">
              <a:lumMod val="75000"/>
            </a:schemeClr>
          </a:solidFill>
          <a:ln>
            <a:solidFill>
              <a:schemeClr val="bg1"/>
            </a:solidFill>
          </a:ln>
          <a:effectLst>
            <a:outerShdw blurRad="57150" dist="19050" dir="5400000" algn="ctr" rotWithShape="0">
              <a:srgbClr val="000000">
                <a:alpha val="63000"/>
              </a:srgbClr>
            </a:outerShdw>
          </a:effectLst>
        </c:spPr>
        <c:dLbl>
          <c:idx val="0"/>
          <c:layout>
            <c:manualLayout>
              <c:x val="-3.9758716661305434E-2"/>
              <c:y val="3.7146538500869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0"/>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4.8578117788562448E-2"/>
              <c:y val="-8.23540239288270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1"/>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dLbl>
          <c:idx val="0"/>
          <c:layout>
            <c:manualLayout>
              <c:x val="1.8194318960574031E-2"/>
              <c:y val="-2.6268943654770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3"/>
        <c:spPr>
          <a:solidFill>
            <a:schemeClr val="bg1"/>
          </a:solidFill>
          <a:ln>
            <a:solidFill>
              <a:schemeClr val="bg1"/>
            </a:solidFill>
          </a:ln>
          <a:effectLst>
            <a:outerShdw blurRad="57150" dist="19050" dir="5400000" algn="ctr" rotWithShape="0">
              <a:srgbClr val="000000">
                <a:alpha val="63000"/>
              </a:srgbClr>
            </a:outerShdw>
          </a:effectLst>
        </c:spPr>
        <c:dLbl>
          <c:idx val="0"/>
          <c:layout>
            <c:manualLayout>
              <c:x val="3.2870028351946745E-2"/>
              <c:y val="1.57290034687767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757353135621782"/>
                  <c:h val="4.1236107034982504E-2"/>
                </c:manualLayout>
              </c15:layout>
            </c:ext>
          </c:extLst>
        </c:dLbl>
      </c:pivotFmt>
      <c:pivotFmt>
        <c:idx val="44"/>
        <c:spPr>
          <a:solidFill>
            <a:schemeClr val="bg2">
              <a:lumMod val="75000"/>
            </a:schemeClr>
          </a:solidFill>
          <a:ln>
            <a:solidFill>
              <a:schemeClr val="bg1"/>
            </a:solidFill>
          </a:ln>
          <a:effectLst>
            <a:outerShdw blurRad="57150" dist="19050" dir="5400000" algn="ctr" rotWithShape="0">
              <a:srgbClr val="000000">
                <a:alpha val="63000"/>
              </a:srgbClr>
            </a:outerShdw>
          </a:effectLst>
        </c:spPr>
        <c:dLbl>
          <c:idx val="0"/>
          <c:layout>
            <c:manualLayout>
              <c:x val="-0.11258614878836079"/>
              <c:y val="2.7056207002953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5"/>
        <c:spPr>
          <a:solidFill>
            <a:srgbClr val="FF0000"/>
          </a:solidFill>
          <a:ln>
            <a:solidFill>
              <a:schemeClr val="bg1"/>
            </a:solidFill>
          </a:ln>
          <a:effectLst>
            <a:outerShdw blurRad="57150" dist="19050" dir="5400000" algn="ctr" rotWithShape="0">
              <a:srgbClr val="000000">
                <a:alpha val="63000"/>
              </a:srgbClr>
            </a:outerShdw>
          </a:effectLst>
        </c:spPr>
        <c:dLbl>
          <c:idx val="0"/>
          <c:layout>
            <c:manualLayout>
              <c:x val="-5.7901944688103266E-2"/>
              <c:y val="-2.4425140178673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6"/>
        <c:spPr>
          <a:solidFill>
            <a:srgbClr val="FFFF00"/>
          </a:solidFill>
          <a:ln>
            <a:solidFill>
              <a:schemeClr val="bg1"/>
            </a:solidFill>
          </a:ln>
          <a:effectLst>
            <a:outerShdw blurRad="57150" dist="19050" dir="5400000" algn="ctr" rotWithShape="0">
              <a:srgbClr val="000000">
                <a:alpha val="63000"/>
              </a:srgbClr>
            </a:outerShdw>
          </a:effectLst>
        </c:spPr>
        <c:dLbl>
          <c:idx val="0"/>
          <c:layout>
            <c:manualLayout>
              <c:x val="7.9478063110229369E-2"/>
              <c:y val="-2.4194921831549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7"/>
        <c:spPr>
          <a:solidFill>
            <a:schemeClr val="tx1"/>
          </a:solidFill>
          <a:ln>
            <a:solidFill>
              <a:schemeClr val="bg1"/>
            </a:solidFill>
          </a:ln>
          <a:effectLst>
            <a:outerShdw blurRad="57150" dist="19050" dir="5400000" algn="ctr" rotWithShape="0">
              <a:srgbClr val="000000">
                <a:alpha val="63000"/>
              </a:srgbClr>
            </a:outerShdw>
          </a:effectLst>
        </c:spPr>
      </c:pivotFmt>
      <c:pivotFmt>
        <c:idx val="48"/>
        <c:spPr>
          <a:solidFill>
            <a:schemeClr val="accent4">
              <a:lumMod val="50000"/>
            </a:schemeClr>
          </a:solidFill>
          <a:ln>
            <a:solidFill>
              <a:schemeClr val="bg1"/>
            </a:solidFill>
          </a:ln>
          <a:effectLst>
            <a:outerShdw blurRad="57150" dist="19050" dir="5400000" algn="ctr" rotWithShape="0">
              <a:srgbClr val="000000">
                <a:alpha val="63000"/>
              </a:srgbClr>
            </a:outerShdw>
          </a:effectLst>
        </c:spPr>
      </c:pivotFmt>
      <c:pivotFmt>
        <c:idx val="49"/>
        <c:spPr>
          <a:solidFill>
            <a:srgbClr val="FFC000"/>
          </a:solidFill>
          <a:ln>
            <a:solidFill>
              <a:schemeClr val="bg1"/>
            </a:solidFill>
          </a:ln>
          <a:effectLst>
            <a:outerShdw blurRad="57150" dist="19050" dir="5400000" algn="ctr" rotWithShape="0">
              <a:srgbClr val="000000">
                <a:alpha val="63000"/>
              </a:srgbClr>
            </a:outerShdw>
          </a:effectLst>
        </c:spPr>
      </c:pivotFmt>
      <c:pivotFmt>
        <c:idx val="5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pivotFmt>
      <c:pivotFmt>
        <c:idx val="51"/>
        <c:spPr>
          <a:solidFill>
            <a:srgbClr val="FF22FF"/>
          </a:solidFill>
          <a:ln>
            <a:solidFill>
              <a:schemeClr val="bg1"/>
            </a:solidFill>
          </a:ln>
          <a:effectLst>
            <a:outerShdw blurRad="57150" dist="19050" dir="5400000" algn="ctr" rotWithShape="0">
              <a:srgbClr val="000000">
                <a:alpha val="63000"/>
              </a:srgbClr>
            </a:outerShdw>
          </a:effectLst>
        </c:spPr>
      </c:pivotFmt>
      <c:pivotFmt>
        <c:idx val="52"/>
        <c:spPr>
          <a:solidFill>
            <a:srgbClr val="C00000"/>
          </a:solidFill>
          <a:ln>
            <a:solidFill>
              <a:schemeClr val="bg1"/>
            </a:solidFill>
          </a:ln>
          <a:effectLst>
            <a:outerShdw blurRad="57150" dist="19050" dir="5400000" algn="ctr" rotWithShape="0">
              <a:srgbClr val="000000">
                <a:alpha val="63000"/>
              </a:srgbClr>
            </a:outerShdw>
          </a:effectLst>
        </c:spPr>
      </c:pivotFmt>
      <c:pivotFmt>
        <c:idx val="53"/>
        <c:spPr>
          <a:solidFill>
            <a:srgbClr val="7030A0"/>
          </a:solidFill>
          <a:ln>
            <a:solidFill>
              <a:schemeClr val="bg1"/>
            </a:solidFill>
          </a:ln>
          <a:effectLst>
            <a:outerShdw blurRad="57150" dist="19050" dir="5400000" algn="ctr" rotWithShape="0">
              <a:srgbClr val="000000">
                <a:alpha val="63000"/>
              </a:srgbClr>
            </a:outerShdw>
          </a:effectLst>
        </c:spPr>
      </c:pivotFmt>
      <c:pivotFmt>
        <c:idx val="54"/>
        <c:spPr>
          <a:solidFill>
            <a:schemeClr val="accent6">
              <a:lumMod val="50000"/>
            </a:schemeClr>
          </a:solidFill>
          <a:ln>
            <a:solidFill>
              <a:schemeClr val="bg1"/>
            </a:solidFill>
          </a:ln>
          <a:effectLst>
            <a:outerShdw blurRad="57150" dist="19050" dir="5400000" algn="ctr" rotWithShape="0">
              <a:srgbClr val="000000">
                <a:alpha val="63000"/>
              </a:srgbClr>
            </a:outerShdw>
          </a:effectLst>
        </c:spPr>
      </c:pivotFmt>
      <c:pivotFmt>
        <c:idx val="55"/>
        <c:spPr>
          <a:solidFill>
            <a:srgbClr val="00FF00"/>
          </a:solidFill>
          <a:ln>
            <a:solidFill>
              <a:schemeClr val="bg1"/>
            </a:solidFill>
          </a:ln>
          <a:effectLst>
            <a:outerShdw blurRad="57150" dist="19050" dir="5400000" algn="ctr" rotWithShape="0">
              <a:srgbClr val="000000">
                <a:alpha val="63000"/>
              </a:srgbClr>
            </a:outerShdw>
          </a:effectLst>
        </c:spPr>
      </c:pivotFmt>
    </c:pivotFmts>
    <c:plotArea>
      <c:layout/>
      <c:pieChart>
        <c:varyColors val="1"/>
        <c:ser>
          <c:idx val="0"/>
          <c:order val="0"/>
          <c:tx>
            <c:strRef>
              <c:f>Sheet3!$B$1</c:f>
              <c:strCache>
                <c:ptCount val="1"/>
                <c:pt idx="0">
                  <c:v>Total</c:v>
                </c:pt>
              </c:strCache>
            </c:strRef>
          </c:tx>
          <c:dPt>
            <c:idx val="0"/>
            <c:bubble3D val="0"/>
            <c:spPr>
              <a:solidFill>
                <a:srgbClr val="FF22FF"/>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E7-6341-AD55-737706616ADE}"/>
              </c:ext>
            </c:extLst>
          </c:dPt>
          <c:dPt>
            <c:idx val="1"/>
            <c:bubble3D val="0"/>
            <c:spPr>
              <a:solidFill>
                <a:srgbClr val="FFFF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E7-6341-AD55-737706616ADE}"/>
              </c:ext>
            </c:extLst>
          </c:dPt>
          <c:dPt>
            <c:idx val="2"/>
            <c:bubble3D val="0"/>
            <c:spPr>
              <a:solidFill>
                <a:srgbClr val="C0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E7-6341-AD55-737706616ADE}"/>
              </c:ext>
            </c:extLst>
          </c:dPt>
          <c:dPt>
            <c:idx val="3"/>
            <c:bubble3D val="0"/>
            <c:spPr>
              <a:solidFill>
                <a:schemeClr val="bg1"/>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5E7-6341-AD55-737706616ADE}"/>
              </c:ext>
            </c:extLst>
          </c:dPt>
          <c:dPt>
            <c:idx val="4"/>
            <c:bubble3D val="0"/>
            <c:spPr>
              <a:solidFill>
                <a:srgbClr val="7030A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5E7-6341-AD55-737706616ADE}"/>
              </c:ext>
            </c:extLst>
          </c:dPt>
          <c:dPt>
            <c:idx val="5"/>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5E7-6341-AD55-737706616ADE}"/>
              </c:ext>
            </c:extLst>
          </c:dPt>
          <c:dPt>
            <c:idx val="6"/>
            <c:bubble3D val="0"/>
            <c:spPr>
              <a:solidFill>
                <a:srgbClr val="00FF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5E7-6341-AD55-737706616ADE}"/>
              </c:ext>
            </c:extLst>
          </c:dPt>
          <c:dPt>
            <c:idx val="7"/>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5E7-6341-AD55-737706616ADE}"/>
              </c:ext>
            </c:extLst>
          </c:dPt>
          <c:dPt>
            <c:idx val="8"/>
            <c:bubble3D val="0"/>
            <c:spPr>
              <a:solidFill>
                <a:schemeClr val="accent4">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5E7-6341-AD55-737706616ADE}"/>
              </c:ext>
            </c:extLst>
          </c:dPt>
          <c:dPt>
            <c:idx val="9"/>
            <c:bubble3D val="0"/>
            <c:spPr>
              <a:solidFill>
                <a:schemeClr val="tx1"/>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5E7-6341-AD55-737706616ADE}"/>
              </c:ext>
            </c:extLst>
          </c:dPt>
          <c:dPt>
            <c:idx val="10"/>
            <c:bubble3D val="0"/>
            <c:spPr>
              <a:solidFill>
                <a:schemeClr val="bg2">
                  <a:lumMod val="75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5E7-6341-AD55-737706616ADE}"/>
              </c:ext>
            </c:extLst>
          </c:dPt>
          <c:dPt>
            <c:idx val="11"/>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5E7-6341-AD55-737706616ADE}"/>
              </c:ext>
            </c:extLst>
          </c:dPt>
          <c:dPt>
            <c:idx val="12"/>
            <c:bubble3D val="0"/>
            <c:spPr>
              <a:solidFill>
                <a:schemeClr val="accent1">
                  <a:lumMod val="60000"/>
                  <a:lumOff val="4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5E7-6341-AD55-737706616ADE}"/>
              </c:ext>
            </c:extLst>
          </c:dPt>
          <c:dLbls>
            <c:dLbl>
              <c:idx val="1"/>
              <c:layout>
                <c:manualLayout>
                  <c:x val="7.9478063110229369E-2"/>
                  <c:y val="-2.419492183154929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E7-6341-AD55-737706616ADE}"/>
                </c:ext>
              </c:extLst>
            </c:dLbl>
            <c:dLbl>
              <c:idx val="3"/>
              <c:layout>
                <c:manualLayout>
                  <c:x val="3.2870028351946745E-2"/>
                  <c:y val="1.572900346877671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757353135621782"/>
                      <c:h val="4.1236107034982504E-2"/>
                    </c:manualLayout>
                  </c15:layout>
                </c:ext>
                <c:ext xmlns:c16="http://schemas.microsoft.com/office/drawing/2014/chart" uri="{C3380CC4-5D6E-409C-BE32-E72D297353CC}">
                  <c16:uniqueId val="{00000007-25E7-6341-AD55-737706616ADE}"/>
                </c:ext>
              </c:extLst>
            </c:dLbl>
            <c:dLbl>
              <c:idx val="10"/>
              <c:layout>
                <c:manualLayout>
                  <c:x val="-0.11258614878836079"/>
                  <c:y val="2.705620700295303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5E7-6341-AD55-737706616ADE}"/>
                </c:ext>
              </c:extLst>
            </c:dLbl>
            <c:dLbl>
              <c:idx val="11"/>
              <c:layout>
                <c:manualLayout>
                  <c:x val="-5.7901944688103266E-2"/>
                  <c:y val="-2.442514017867372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25E7-6341-AD55-737706616A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Sheet3!$A$2:$A$15</c:f>
              <c:strCache>
                <c:ptCount val="13"/>
                <c:pt idx="0">
                  <c:v>All appliances</c:v>
                </c:pt>
                <c:pt idx="1">
                  <c:v>Cabinets/counters</c:v>
                </c:pt>
                <c:pt idx="2">
                  <c:v>Components (garage door, etc.)</c:v>
                </c:pt>
                <c:pt idx="3">
                  <c:v>Driveway/parking lot</c:v>
                </c:pt>
                <c:pt idx="4">
                  <c:v>Flooring</c:v>
                </c:pt>
                <c:pt idx="5">
                  <c:v>HVAC</c:v>
                </c:pt>
                <c:pt idx="6">
                  <c:v>Landscaping</c:v>
                </c:pt>
                <c:pt idx="7">
                  <c:v>Paint</c:v>
                </c:pt>
                <c:pt idx="8">
                  <c:v>Plumbing</c:v>
                </c:pt>
                <c:pt idx="9">
                  <c:v>Roof</c:v>
                </c:pt>
                <c:pt idx="10">
                  <c:v>Structure (foundation, framing)</c:v>
                </c:pt>
                <c:pt idx="11">
                  <c:v>Water heater</c:v>
                </c:pt>
                <c:pt idx="12">
                  <c:v>Windows</c:v>
                </c:pt>
              </c:strCache>
            </c:strRef>
          </c:cat>
          <c:val>
            <c:numRef>
              <c:f>Sheet3!$B$2:$B$15</c:f>
              <c:numCache>
                <c:formatCode>_("$"* #,##0.00_);_("$"* \(#,##0.00\);_("$"* "-"??_);_(@_)</c:formatCode>
                <c:ptCount val="13"/>
                <c:pt idx="0">
                  <c:v>25</c:v>
                </c:pt>
                <c:pt idx="1">
                  <c:v>20.833333333333332</c:v>
                </c:pt>
                <c:pt idx="2">
                  <c:v>18.75</c:v>
                </c:pt>
                <c:pt idx="3">
                  <c:v>16.666666666666668</c:v>
                </c:pt>
                <c:pt idx="4">
                  <c:v>111.1111111111111</c:v>
                </c:pt>
                <c:pt idx="5">
                  <c:v>83.333333333333329</c:v>
                </c:pt>
                <c:pt idx="6">
                  <c:v>12.5</c:v>
                </c:pt>
                <c:pt idx="7">
                  <c:v>66.666666666666671</c:v>
                </c:pt>
                <c:pt idx="8">
                  <c:v>8.3333333333333339</c:v>
                </c:pt>
                <c:pt idx="9">
                  <c:v>83.333333333333329</c:v>
                </c:pt>
                <c:pt idx="10">
                  <c:v>25</c:v>
                </c:pt>
                <c:pt idx="11">
                  <c:v>8.3333333333333339</c:v>
                </c:pt>
                <c:pt idx="12">
                  <c:v>16.666666666666668</c:v>
                </c:pt>
              </c:numCache>
            </c:numRef>
          </c:val>
          <c:extLst>
            <c:ext xmlns:c16="http://schemas.microsoft.com/office/drawing/2014/chart" uri="{C3380CC4-5D6E-409C-BE32-E72D297353CC}">
              <c16:uniqueId val="{0000001A-25E7-6341-AD55-737706616ADE}"/>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444500</xdr:colOff>
      <xdr:row>0</xdr:row>
      <xdr:rowOff>38100</xdr:rowOff>
    </xdr:from>
    <xdr:to>
      <xdr:col>12</xdr:col>
      <xdr:colOff>635000</xdr:colOff>
      <xdr:row>29</xdr:row>
      <xdr:rowOff>165100</xdr:rowOff>
    </xdr:to>
    <xdr:graphicFrame macro="">
      <xdr:nvGraphicFramePr>
        <xdr:cNvPr id="2" name="Chart 1">
          <a:extLst>
            <a:ext uri="{FF2B5EF4-FFF2-40B4-BE49-F238E27FC236}">
              <a16:creationId xmlns:a16="http://schemas.microsoft.com/office/drawing/2014/main" id="{67228195-CFA0-3AAB-99C2-C3BFEF3E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38</xdr:row>
      <xdr:rowOff>38099</xdr:rowOff>
    </xdr:from>
    <xdr:to>
      <xdr:col>10</xdr:col>
      <xdr:colOff>63500</xdr:colOff>
      <xdr:row>57</xdr:row>
      <xdr:rowOff>16932</xdr:rowOff>
    </xdr:to>
    <xdr:graphicFrame macro="">
      <xdr:nvGraphicFramePr>
        <xdr:cNvPr id="4" name="Chart 3">
          <a:extLst>
            <a:ext uri="{FF2B5EF4-FFF2-40B4-BE49-F238E27FC236}">
              <a16:creationId xmlns:a16="http://schemas.microsoft.com/office/drawing/2014/main" id="{4D78A488-F300-D3A5-49CD-CF3627880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83</xdr:row>
      <xdr:rowOff>177800</xdr:rowOff>
    </xdr:from>
    <xdr:to>
      <xdr:col>5</xdr:col>
      <xdr:colOff>800100</xdr:colOff>
      <xdr:row>107</xdr:row>
      <xdr:rowOff>152400</xdr:rowOff>
    </xdr:to>
    <xdr:graphicFrame macro="">
      <xdr:nvGraphicFramePr>
        <xdr:cNvPr id="8" name="Chart 7">
          <a:extLst>
            <a:ext uri="{FF2B5EF4-FFF2-40B4-BE49-F238E27FC236}">
              <a16:creationId xmlns:a16="http://schemas.microsoft.com/office/drawing/2014/main" id="{A30EC909-4F92-7784-26F0-AC9A00D8C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1943100</xdr:colOff>
      <xdr:row>126</xdr:row>
      <xdr:rowOff>184150</xdr:rowOff>
    </xdr:from>
    <xdr:to>
      <xdr:col>7</xdr:col>
      <xdr:colOff>469900</xdr:colOff>
      <xdr:row>143</xdr:row>
      <xdr:rowOff>190500</xdr:rowOff>
    </xdr:to>
    <xdr:graphicFrame macro="">
      <xdr:nvGraphicFramePr>
        <xdr:cNvPr id="11" name="Chart 10">
          <a:extLst>
            <a:ext uri="{FF2B5EF4-FFF2-40B4-BE49-F238E27FC236}">
              <a16:creationId xmlns:a16="http://schemas.microsoft.com/office/drawing/2014/main" id="{550A55A4-D162-EE64-0F29-7B6F4FC1F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47625</xdr:rowOff>
    </xdr:from>
    <xdr:to>
      <xdr:col>10</xdr:col>
      <xdr:colOff>558800</xdr:colOff>
      <xdr:row>26</xdr:row>
      <xdr:rowOff>190500</xdr:rowOff>
    </xdr:to>
    <xdr:graphicFrame macro="">
      <xdr:nvGraphicFramePr>
        <xdr:cNvPr id="3" name="Chart 2">
          <a:extLst>
            <a:ext uri="{FF2B5EF4-FFF2-40B4-BE49-F238E27FC236}">
              <a16:creationId xmlns:a16="http://schemas.microsoft.com/office/drawing/2014/main" id="{DF156B0A-E49D-0D4D-B77B-C8307A67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27</xdr:row>
      <xdr:rowOff>67295</xdr:rowOff>
    </xdr:from>
    <xdr:to>
      <xdr:col>10</xdr:col>
      <xdr:colOff>554713</xdr:colOff>
      <xdr:row>51</xdr:row>
      <xdr:rowOff>41895</xdr:rowOff>
    </xdr:to>
    <xdr:graphicFrame macro="">
      <xdr:nvGraphicFramePr>
        <xdr:cNvPr id="4" name="Chart 3">
          <a:extLst>
            <a:ext uri="{FF2B5EF4-FFF2-40B4-BE49-F238E27FC236}">
              <a16:creationId xmlns:a16="http://schemas.microsoft.com/office/drawing/2014/main" id="{A674B7FC-5DBB-204A-AF33-1F3F57463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627701</xdr:colOff>
      <xdr:row>27</xdr:row>
      <xdr:rowOff>58390</xdr:rowOff>
    </xdr:from>
    <xdr:to>
      <xdr:col>21</xdr:col>
      <xdr:colOff>525518</xdr:colOff>
      <xdr:row>51</xdr:row>
      <xdr:rowOff>58389</xdr:rowOff>
    </xdr:to>
    <xdr:graphicFrame macro="">
      <xdr:nvGraphicFramePr>
        <xdr:cNvPr id="6" name="Chart 5">
          <a:extLst>
            <a:ext uri="{FF2B5EF4-FFF2-40B4-BE49-F238E27FC236}">
              <a16:creationId xmlns:a16="http://schemas.microsoft.com/office/drawing/2014/main" id="{30D3136A-C530-624C-BF4A-76B3B73F5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64961</xdr:colOff>
      <xdr:row>3</xdr:row>
      <xdr:rowOff>19669</xdr:rowOff>
    </xdr:from>
    <xdr:to>
      <xdr:col>24</xdr:col>
      <xdr:colOff>229623</xdr:colOff>
      <xdr:row>27</xdr:row>
      <xdr:rowOff>0</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90362DAB-0D16-B44B-B11E-FD2DEB9F31B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940211" y="638794"/>
              <a:ext cx="1815662" cy="4933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635000</xdr:colOff>
      <xdr:row>3</xdr:row>
      <xdr:rowOff>47626</xdr:rowOff>
    </xdr:from>
    <xdr:to>
      <xdr:col>21</xdr:col>
      <xdr:colOff>492125</xdr:colOff>
      <xdr:row>26</xdr:row>
      <xdr:rowOff>190501</xdr:rowOff>
    </xdr:to>
    <xdr:graphicFrame macro="">
      <xdr:nvGraphicFramePr>
        <xdr:cNvPr id="8" name="Chart 7">
          <a:extLst>
            <a:ext uri="{FF2B5EF4-FFF2-40B4-BE49-F238E27FC236}">
              <a16:creationId xmlns:a16="http://schemas.microsoft.com/office/drawing/2014/main" id="{04482BC7-82C5-9142-8253-C26B697E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CapX%20Forecast%20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7.336559722222" createdVersion="8" refreshedVersion="8" minRefreshableVersion="3" recordCount="26" xr:uid="{1D1511DF-9FE6-EC4A-91B3-B5D00A18A20C}">
  <cacheSource type="worksheet">
    <worksheetSource ref="A7:I33" sheet="Sheet2"/>
  </cacheSource>
  <cacheFields count="11">
    <cacheField name="Capital expense items" numFmtId="0">
      <sharedItems count="26">
        <s v="Roof"/>
        <s v="Water heater"/>
        <s v="All appliances"/>
        <s v="Driveway/parking lot"/>
        <s v="HVAC"/>
        <s v="Flooring"/>
        <s v="Plumbing"/>
        <s v="Windows"/>
        <s v="Paint"/>
        <s v="Cabinets/counters"/>
        <s v="Structure (foundation, framing)"/>
        <s v="Components (garage door, etc.)"/>
        <s v="Landscaping"/>
        <s v="Roof 2.0"/>
        <s v="Water Heater 2.0"/>
        <s v="All Appliances 2.0"/>
        <s v="Driveway/parking lot 2.0"/>
        <s v="HVAC 2.0"/>
        <s v="Flooring 2.0"/>
        <s v="Plumbing 2.0"/>
        <s v="Windows 2.0"/>
        <s v="Paint 2.0"/>
        <s v="Cabinets/counters 2.0"/>
        <s v="Structure (foundation, framing) 2.0"/>
        <s v="Components (garage door, etc.) 2.0"/>
        <s v="Landscaping 2.0"/>
      </sharedItems>
    </cacheField>
    <cacheField name="Est. Replacement cost" numFmtId="0">
      <sharedItems containsSemiMixedTypes="0" containsString="0" containsNumber="1" minValue="1000" maxValue="65758.590280606295"/>
    </cacheField>
    <cacheField name="Lifespan (years)" numFmtId="164">
      <sharedItems containsSemiMixedTypes="0" containsString="0" containsNumber="1" containsInteger="1" minValue="5" maxValue="50"/>
    </cacheField>
    <cacheField name="Cost per year" numFmtId="43">
      <sharedItems containsSemiMixedTypes="0" containsString="0" containsNumber="1" minValue="100" maxValue="1806.1112346694131"/>
    </cacheField>
    <cacheField name="Cost per month" numFmtId="43">
      <sharedItems containsSemiMixedTypes="0" containsString="0" containsNumber="1" minValue="8.3333333333333339" maxValue="150.50926955578441"/>
    </cacheField>
    <cacheField name="Last Date Replaced" numFmtId="165">
      <sharedItems containsSemiMixedTypes="0" containsNonDate="0" containsDate="1" containsString="0" minDate="2011-01-01T00:00:00" maxDate="2062-03-04T20:04:16"/>
    </cacheField>
    <cacheField name="Years Left" numFmtId="2">
      <sharedItems containsSemiMixedTypes="0" containsString="0" containsNumber="1" minValue="-5.2313483915126628" maxValue="89.200547570157426"/>
    </cacheField>
    <cacheField name="Replacement Date" numFmtId="165">
      <sharedItems containsSemiMixedTypes="0" containsNonDate="0" containsDate="1" containsString="0" minDate="2017-03-02T14:04:16" maxDate="2111-08-08T20:04:16" count="26">
        <d v="2031-02-28T08:04:16"/>
        <d v="2029-01-17T20:04:16"/>
        <d v="2028-01-24T20:04:16"/>
        <d v="2062-02-25T20:04:16"/>
        <d v="2032-04-27T08:04:16"/>
        <d v="2026-01-11T20:04:16"/>
        <d v="2042-02-28T20:04:16"/>
        <d v="2062-03-01T20:04:16"/>
        <d v="2017-03-02T14:04:16"/>
        <d v="2032-03-03T08:04:16"/>
        <d v="2062-03-04T20:04:16"/>
        <d v="2022-03-05T20:04:16"/>
        <d v="2022-03-06T20:04:16"/>
        <d v="2051-01-13T08:04:16"/>
        <d v="2038-12-11T20:04:16"/>
        <d v="2037-12-23T20:04:16"/>
        <d v="2111-07-30T20:04:16"/>
        <d v="2052-03-05T08:04:16"/>
        <d v="2031-12-21T20:04:16"/>
        <d v="2071-11-16T20:04:16"/>
        <d v="2111-08-05T20:04:16"/>
        <d v="2022-03-29T14:04:16"/>
        <d v="2052-01-11T08:04:16"/>
        <d v="2111-08-08T20:04:16"/>
        <d v="2032-03-05T20:04:16"/>
        <d v="2032-03-06T20:04:16"/>
      </sharedItems>
      <fieldGroup par="10" base="7">
        <rangePr groupBy="months" startDate="2017-03-02T14:04:16" endDate="2111-08-08T20:04:16"/>
        <groupItems count="14">
          <s v="&lt;3/2/17"/>
          <s v="Jan"/>
          <s v="Feb"/>
          <s v="Mar"/>
          <s v="Apr"/>
          <s v="May"/>
          <s v="Jun"/>
          <s v="Jul"/>
          <s v="Aug"/>
          <s v="Sep"/>
          <s v="Oct"/>
          <s v="Nov"/>
          <s v="Dec"/>
          <s v="&gt;8/8/11"/>
        </groupItems>
      </fieldGroup>
    </cacheField>
    <cacheField name="Todays Date" numFmtId="14">
      <sharedItems containsSemiMixedTypes="0" containsNonDate="0" containsDate="1" containsString="0" minDate="2022-05-26T08:04:16" maxDate="2022-05-26T08:04:16"/>
    </cacheField>
    <cacheField name="Quarters" numFmtId="0" databaseField="0">
      <fieldGroup base="7">
        <rangePr groupBy="quarters" startDate="2017-03-02T14:04:16" endDate="2111-08-08T20:04:16"/>
        <groupItems count="6">
          <s v="&lt;3/2/17"/>
          <s v="Qtr1"/>
          <s v="Qtr2"/>
          <s v="Qtr3"/>
          <s v="Qtr4"/>
          <s v="&gt;8/8/11"/>
        </groupItems>
      </fieldGroup>
    </cacheField>
    <cacheField name="Years" numFmtId="0" databaseField="0">
      <fieldGroup base="7">
        <rangePr groupBy="years" startDate="2017-03-02T14:04:16" endDate="2111-08-08T20:04:16"/>
        <groupItems count="97">
          <s v="&lt;3/2/17"/>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gt;8/8/11"/>
        </groupItems>
      </fieldGroup>
    </cacheField>
  </cacheFields>
  <extLst>
    <ext xmlns:x14="http://schemas.microsoft.com/office/spreadsheetml/2009/9/main" uri="{725AE2AE-9491-48be-B2B4-4EB974FC3084}">
      <x14:pivotCacheDefinition pivotCacheId="21340770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7.336560069445" createdVersion="8" refreshedVersion="8" minRefreshableVersion="3" recordCount="26" xr:uid="{8C3E9551-8E87-B04F-9B4A-2532D142EA84}">
  <cacheSource type="worksheet">
    <worksheetSource ref="A7:I33" sheet="Sheet2" r:id="rId2"/>
  </cacheSource>
  <cacheFields count="10">
    <cacheField name="Capital expense items" numFmtId="0">
      <sharedItems containsBlank="1" count="27">
        <s v="Roof"/>
        <s v="Water heater"/>
        <s v="All appliances"/>
        <s v="Driveway/parking lot"/>
        <s v="HVAC"/>
        <s v="Flooring"/>
        <s v="Plumbing"/>
        <s v="Windows"/>
        <s v="Paint"/>
        <s v="Cabinets/counters"/>
        <s v="Structure (foundation, framing)"/>
        <s v="Components (garage door, etc.)"/>
        <s v="Landscaping"/>
        <s v="Roof 2.0"/>
        <s v="Water Heater 2.0"/>
        <s v="All Appliances 2.0"/>
        <s v="Driveway/parking lot 2.0"/>
        <s v="HVAC 2.0"/>
        <s v="Flooring 2.0"/>
        <s v="Plumbing 2.0"/>
        <s v="Windows 2.0"/>
        <s v="Paint 2.0"/>
        <s v="Cabinets/counters 2.0"/>
        <s v="Structure (foundation, framing) 2.0"/>
        <s v="Components (garage door, etc.) 2.0"/>
        <s v="Landscaping 2.0"/>
        <m u="1"/>
      </sharedItems>
    </cacheField>
    <cacheField name="Est. Replacement cost" numFmtId="0">
      <sharedItems containsSemiMixedTypes="0" containsString="0" containsNumber="1" minValue="1000" maxValue="65758.590280606295"/>
    </cacheField>
    <cacheField name="Lifespan (years)" numFmtId="164">
      <sharedItems containsSemiMixedTypes="0" containsString="0" containsNumber="1" containsInteger="1" minValue="5" maxValue="50"/>
    </cacheField>
    <cacheField name="Cost per year" numFmtId="43">
      <sharedItems containsSemiMixedTypes="0" containsString="0" containsNumber="1" minValue="100" maxValue="1806.1112346694131" count="20">
        <n v="1000"/>
        <n v="100"/>
        <n v="300"/>
        <n v="200"/>
        <n v="1333.3333333333333"/>
        <n v="800"/>
        <n v="250"/>
        <n v="225"/>
        <n v="150"/>
        <n v="1806.1112346694131"/>
        <n v="134.39163793441219"/>
        <n v="403.17491380323656"/>
        <n v="876.78120374141724"/>
        <n v="1592.0697287053333"/>
        <n v="242.72624711896592"/>
        <n v="927.41925943999991"/>
        <n v="451.52780866735327"/>
        <n v="1315.1718056121258"/>
        <n v="302.38118535242739"/>
        <n v="201.58745690161828"/>
      </sharedItems>
    </cacheField>
    <cacheField name="Cost per month" numFmtId="43">
      <sharedItems containsSemiMixedTypes="0" containsString="0" containsNumber="1" minValue="8.3333333333333339" maxValue="150.50926955578441" count="20">
        <n v="83.333333333333329"/>
        <n v="8.3333333333333339"/>
        <n v="25"/>
        <n v="16.666666666666668"/>
        <n v="111.1111111111111"/>
        <n v="66.666666666666671"/>
        <n v="20.833333333333332"/>
        <n v="18.75"/>
        <n v="12.5"/>
        <n v="150.50926955578441"/>
        <n v="11.199303161201016"/>
        <n v="33.597909483603047"/>
        <n v="73.065100311784775"/>
        <n v="132.67247739211112"/>
        <n v="20.227187259913826"/>
        <n v="77.284938286666659"/>
        <n v="37.627317388946103"/>
        <n v="109.59765046767716"/>
        <n v="25.198432112702282"/>
        <n v="16.798954741801523"/>
      </sharedItems>
    </cacheField>
    <cacheField name="Last Date Replaced" numFmtId="165">
      <sharedItems containsSemiMixedTypes="0" containsNonDate="0" containsDate="1" containsString="0" minDate="2011-01-01T00:00:00" maxDate="2062-03-04T20:04:16"/>
    </cacheField>
    <cacheField name="Years Left" numFmtId="2">
      <sharedItems containsSemiMixedTypes="0" containsString="0" containsNumber="1" minValue="-5.2313483915126628" maxValue="89.200547570157426"/>
    </cacheField>
    <cacheField name="Replacement Date" numFmtId="165">
      <sharedItems containsSemiMixedTypes="0" containsNonDate="0" containsDate="1" containsString="0" minDate="2017-03-02T14:04:16" maxDate="2111-08-08T20:04:16"/>
    </cacheField>
    <cacheField name="Todays Date" numFmtId="14">
      <sharedItems containsSemiMixedTypes="0" containsNonDate="0" containsDate="1" containsString="0" minDate="2022-05-26T08:04:16" maxDate="2022-05-26T08:04:16"/>
    </cacheField>
    <cacheField name="Field1" numFmtId="0" formula="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20000"/>
    <n v="20"/>
    <n v="1000"/>
    <n v="83.333333333333329"/>
    <d v="2011-01-01T00:00:00"/>
    <n v="8.7611225188227237"/>
    <x v="0"/>
    <d v="2022-05-26T08:04:16"/>
  </r>
  <r>
    <x v="1"/>
    <n v="1000"/>
    <n v="10"/>
    <n v="100"/>
    <n v="8.3333333333333339"/>
    <d v="2019-01-02T00:00:00"/>
    <n v="6.6488706365503081"/>
    <x v="1"/>
    <d v="2022-05-26T08:04:16"/>
  </r>
  <r>
    <x v="2"/>
    <n v="3000"/>
    <n v="10"/>
    <n v="300"/>
    <n v="25"/>
    <d v="2018-01-03T00:00:00"/>
    <n v="5.6659822039698833"/>
    <x v="2"/>
    <d v="2022-05-26T08:04:16"/>
  </r>
  <r>
    <x v="3"/>
    <n v="10000"/>
    <n v="50"/>
    <n v="200"/>
    <n v="16.666666666666668"/>
    <d v="2012-01-04T00:00:00"/>
    <n v="39.754962354551679"/>
    <x v="3"/>
    <d v="2022-05-26T08:04:16"/>
  </r>
  <r>
    <x v="4"/>
    <n v="20000"/>
    <n v="20"/>
    <n v="1000"/>
    <n v="83.333333333333329"/>
    <d v="2012-03-05T00:00:00"/>
    <n v="9.9219712525667347"/>
    <x v="4"/>
    <d v="2022-05-26T08:04:16"/>
  </r>
  <r>
    <x v="5"/>
    <n v="8000"/>
    <n v="6"/>
    <n v="1333.3333333333333"/>
    <n v="111.1111111111111"/>
    <d v="2020-01-01T00:00:00"/>
    <n v="3.6317590691307324"/>
    <x v="5"/>
    <d v="2022-05-26T08:04:16"/>
  </r>
  <r>
    <x v="6"/>
    <n v="3000"/>
    <n v="30"/>
    <n v="100"/>
    <n v="8.3333333333333339"/>
    <d v="2012-01-07T00:00:00"/>
    <n v="19.763175906913073"/>
    <x v="6"/>
    <d v="2022-05-26T08:04:16"/>
  </r>
  <r>
    <x v="7"/>
    <n v="10000"/>
    <n v="50"/>
    <n v="200"/>
    <n v="16.666666666666668"/>
    <d v="2012-01-08T00:00:00"/>
    <n v="39.765913757700204"/>
    <x v="7"/>
    <d v="2022-05-26T08:04:16"/>
  </r>
  <r>
    <x v="8"/>
    <n v="4000"/>
    <n v="5"/>
    <n v="800"/>
    <n v="66.666666666666671"/>
    <d v="2012-01-09T00:00:00"/>
    <n v="-5.2313483915126628"/>
    <x v="8"/>
    <d v="2022-05-26T08:04:16"/>
  </r>
  <r>
    <x v="9"/>
    <n v="5000"/>
    <n v="20"/>
    <n v="250"/>
    <n v="20.833333333333332"/>
    <d v="2012-01-10T00:00:00"/>
    <n v="9.7713894592744701"/>
    <x v="9"/>
    <d v="2022-05-26T08:04:16"/>
  </r>
  <r>
    <x v="10"/>
    <n v="15000"/>
    <n v="50"/>
    <n v="300"/>
    <n v="25"/>
    <d v="2012-01-11T00:00:00"/>
    <n v="39.774127310061601"/>
    <x v="10"/>
    <d v="2022-05-26T08:04:16"/>
  </r>
  <r>
    <x v="11"/>
    <n v="2250"/>
    <n v="10"/>
    <n v="225"/>
    <n v="18.75"/>
    <d v="2012-01-12T00:00:00"/>
    <n v="-0.22313483915126575"/>
    <x v="11"/>
    <d v="2022-05-26T08:04:16"/>
  </r>
  <r>
    <x v="12"/>
    <n v="1500"/>
    <n v="10"/>
    <n v="150"/>
    <n v="12.5"/>
    <d v="2012-01-13T00:00:00"/>
    <n v="-0.22039698836413457"/>
    <x v="12"/>
    <d v="2022-05-26T08:04:16"/>
  </r>
  <r>
    <x v="13"/>
    <n v="36122.224693388263"/>
    <n v="20"/>
    <n v="1806.1112346694131"/>
    <n v="150.50926955578441"/>
    <d v="2031-02-28T08:04:16"/>
    <n v="28.635181382614647"/>
    <x v="13"/>
    <d v="2022-05-26T08:04:16"/>
  </r>
  <r>
    <x v="14"/>
    <n v="1343.9163793441219"/>
    <n v="10"/>
    <n v="134.39163793441219"/>
    <n v="11.199303161201016"/>
    <d v="2029-01-17T20:04:16"/>
    <n v="16.546201232032853"/>
    <x v="14"/>
    <d v="2022-05-26T08:04:16"/>
  </r>
  <r>
    <x v="15"/>
    <n v="4031.7491380323654"/>
    <n v="10"/>
    <n v="403.17491380323656"/>
    <n v="33.597909483603047"/>
    <d v="2028-01-24T20:04:16"/>
    <n v="15.579739904175224"/>
    <x v="15"/>
    <d v="2022-05-26T08:04:16"/>
  </r>
  <r>
    <x v="16"/>
    <n v="43839.060187070863"/>
    <n v="50"/>
    <n v="876.78120374141724"/>
    <n v="73.065100311784775"/>
    <d v="2062-02-25T20:04:16"/>
    <n v="89.175906913073234"/>
    <x v="16"/>
    <d v="2022-05-26T08:04:16"/>
  </r>
  <r>
    <x v="17"/>
    <n v="36122.224693388263"/>
    <n v="20"/>
    <n v="1806.1112346694131"/>
    <n v="150.50926955578441"/>
    <d v="2032-04-27T08:04:16"/>
    <n v="29.776865160848736"/>
    <x v="17"/>
    <d v="2022-05-26T08:04:16"/>
  </r>
  <r>
    <x v="18"/>
    <n v="9552.4183722319995"/>
    <n v="6"/>
    <n v="1592.0697287053333"/>
    <n v="132.67247739211112"/>
    <d v="2026-01-11T20:04:16"/>
    <n v="9.5728952772073921"/>
    <x v="18"/>
    <d v="2022-05-26T08:04:16"/>
  </r>
  <r>
    <x v="19"/>
    <n v="7281.7874135689772"/>
    <n v="30"/>
    <n v="242.72624711896592"/>
    <n v="20.227187259913826"/>
    <d v="2042-02-28T20:04:16"/>
    <n v="49.477070499657771"/>
    <x v="19"/>
    <d v="2022-05-26T08:04:16"/>
  </r>
  <r>
    <x v="20"/>
    <n v="43839.060187070863"/>
    <n v="50"/>
    <n v="876.78120374141724"/>
    <n v="73.065100311784775"/>
    <d v="2062-03-01T20:04:16"/>
    <n v="89.192334017796028"/>
    <x v="20"/>
    <d v="2022-05-26T08:04:16"/>
  </r>
  <r>
    <x v="21"/>
    <n v="4637.0962971999998"/>
    <n v="5"/>
    <n v="927.41925943999991"/>
    <n v="77.284938286666659"/>
    <d v="2017-03-02T14:04:16"/>
    <n v="-0.15811088295687892"/>
    <x v="21"/>
    <d v="2022-05-26T08:04:16"/>
  </r>
  <r>
    <x v="22"/>
    <n v="9030.5561733470659"/>
    <n v="20"/>
    <n v="451.52780866735327"/>
    <n v="37.627317388946103"/>
    <d v="2032-03-03T08:04:16"/>
    <n v="29.629021218343603"/>
    <x v="22"/>
    <d v="2022-05-26T08:04:16"/>
  </r>
  <r>
    <x v="23"/>
    <n v="65758.590280606295"/>
    <n v="50"/>
    <n v="1315.1718056121258"/>
    <n v="109.59765046767716"/>
    <d v="2062-03-04T20:04:16"/>
    <n v="89.200547570157426"/>
    <x v="23"/>
    <d v="2022-05-26T08:04:16"/>
  </r>
  <r>
    <x v="24"/>
    <n v="3023.8118535242738"/>
    <n v="10"/>
    <n v="302.38118535242739"/>
    <n v="25.198432112702282"/>
    <d v="2022-03-05T20:04:16"/>
    <n v="9.7782340862422998"/>
    <x v="24"/>
    <d v="2022-05-26T08:04:16"/>
  </r>
  <r>
    <x v="25"/>
    <n v="2015.8745690161827"/>
    <n v="10"/>
    <n v="201.58745690161828"/>
    <n v="16.798954741801523"/>
    <d v="2022-03-06T20:04:16"/>
    <n v="9.780971937029431"/>
    <x v="25"/>
    <d v="2022-05-26T08:04: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20000"/>
    <n v="20"/>
    <x v="0"/>
    <x v="0"/>
    <d v="2011-01-01T00:00:00"/>
    <n v="8.7611225188227237"/>
    <d v="2031-02-28T08:04:16"/>
    <d v="2022-05-26T08:04:16"/>
  </r>
  <r>
    <x v="1"/>
    <n v="1000"/>
    <n v="10"/>
    <x v="1"/>
    <x v="1"/>
    <d v="2019-01-02T00:00:00"/>
    <n v="6.6488706365503081"/>
    <d v="2029-01-17T20:04:16"/>
    <d v="2022-05-26T08:04:16"/>
  </r>
  <r>
    <x v="2"/>
    <n v="3000"/>
    <n v="10"/>
    <x v="2"/>
    <x v="2"/>
    <d v="2018-01-03T00:00:00"/>
    <n v="5.6659822039698833"/>
    <d v="2028-01-24T20:04:16"/>
    <d v="2022-05-26T08:04:16"/>
  </r>
  <r>
    <x v="3"/>
    <n v="10000"/>
    <n v="50"/>
    <x v="3"/>
    <x v="3"/>
    <d v="2012-01-04T00:00:00"/>
    <n v="39.754962354551679"/>
    <d v="2062-02-25T20:04:16"/>
    <d v="2022-05-26T08:04:16"/>
  </r>
  <r>
    <x v="4"/>
    <n v="20000"/>
    <n v="20"/>
    <x v="0"/>
    <x v="0"/>
    <d v="2012-03-05T00:00:00"/>
    <n v="9.9219712525667347"/>
    <d v="2032-04-27T08:04:16"/>
    <d v="2022-05-26T08:04:16"/>
  </r>
  <r>
    <x v="5"/>
    <n v="8000"/>
    <n v="6"/>
    <x v="4"/>
    <x v="4"/>
    <d v="2020-01-01T00:00:00"/>
    <n v="3.6317590691307324"/>
    <d v="2026-01-11T20:04:16"/>
    <d v="2022-05-26T08:04:16"/>
  </r>
  <r>
    <x v="6"/>
    <n v="3000"/>
    <n v="30"/>
    <x v="1"/>
    <x v="1"/>
    <d v="2012-01-07T00:00:00"/>
    <n v="19.763175906913073"/>
    <d v="2042-02-28T20:04:16"/>
    <d v="2022-05-26T08:04:16"/>
  </r>
  <r>
    <x v="7"/>
    <n v="10000"/>
    <n v="50"/>
    <x v="3"/>
    <x v="3"/>
    <d v="2012-01-08T00:00:00"/>
    <n v="39.765913757700204"/>
    <d v="2062-03-01T20:04:16"/>
    <d v="2022-05-26T08:04:16"/>
  </r>
  <r>
    <x v="8"/>
    <n v="4000"/>
    <n v="5"/>
    <x v="5"/>
    <x v="5"/>
    <d v="2012-01-09T00:00:00"/>
    <n v="-5.2313483915126628"/>
    <d v="2017-03-02T14:04:16"/>
    <d v="2022-05-26T08:04:16"/>
  </r>
  <r>
    <x v="9"/>
    <n v="5000"/>
    <n v="20"/>
    <x v="6"/>
    <x v="6"/>
    <d v="2012-01-10T00:00:00"/>
    <n v="9.7713894592744701"/>
    <d v="2032-03-03T08:04:16"/>
    <d v="2022-05-26T08:04:16"/>
  </r>
  <r>
    <x v="10"/>
    <n v="15000"/>
    <n v="50"/>
    <x v="2"/>
    <x v="2"/>
    <d v="2012-01-11T00:00:00"/>
    <n v="39.774127310061601"/>
    <d v="2062-03-04T20:04:16"/>
    <d v="2022-05-26T08:04:16"/>
  </r>
  <r>
    <x v="11"/>
    <n v="2250"/>
    <n v="10"/>
    <x v="7"/>
    <x v="7"/>
    <d v="2012-01-12T00:00:00"/>
    <n v="-0.22313483915126575"/>
    <d v="2022-03-05T20:04:16"/>
    <d v="2022-05-26T08:04:16"/>
  </r>
  <r>
    <x v="12"/>
    <n v="1500"/>
    <n v="10"/>
    <x v="8"/>
    <x v="8"/>
    <d v="2012-01-13T00:00:00"/>
    <n v="-0.22039698836413457"/>
    <d v="2022-03-06T20:04:16"/>
    <d v="2022-05-26T08:04:16"/>
  </r>
  <r>
    <x v="13"/>
    <n v="36122.224693388263"/>
    <n v="20"/>
    <x v="9"/>
    <x v="9"/>
    <d v="2031-02-28T08:04:16"/>
    <n v="28.635181382614647"/>
    <d v="2051-01-13T08:04:16"/>
    <d v="2022-05-26T08:04:16"/>
  </r>
  <r>
    <x v="14"/>
    <n v="1343.9163793441219"/>
    <n v="10"/>
    <x v="10"/>
    <x v="10"/>
    <d v="2029-01-17T20:04:16"/>
    <n v="16.546201232032853"/>
    <d v="2038-12-11T20:04:16"/>
    <d v="2022-05-26T08:04:16"/>
  </r>
  <r>
    <x v="15"/>
    <n v="4031.7491380323654"/>
    <n v="10"/>
    <x v="11"/>
    <x v="11"/>
    <d v="2028-01-24T20:04:16"/>
    <n v="15.579739904175224"/>
    <d v="2037-12-23T20:04:16"/>
    <d v="2022-05-26T08:04:16"/>
  </r>
  <r>
    <x v="16"/>
    <n v="43839.060187070863"/>
    <n v="50"/>
    <x v="12"/>
    <x v="12"/>
    <d v="2062-02-25T20:04:16"/>
    <n v="89.175906913073234"/>
    <d v="2111-07-30T20:04:16"/>
    <d v="2022-05-26T08:04:16"/>
  </r>
  <r>
    <x v="17"/>
    <n v="36122.224693388263"/>
    <n v="20"/>
    <x v="9"/>
    <x v="9"/>
    <d v="2032-04-27T08:04:16"/>
    <n v="29.776865160848736"/>
    <d v="2052-03-05T08:04:16"/>
    <d v="2022-05-26T08:04:16"/>
  </r>
  <r>
    <x v="18"/>
    <n v="9552.4183722319995"/>
    <n v="6"/>
    <x v="13"/>
    <x v="13"/>
    <d v="2026-01-11T20:04:16"/>
    <n v="9.5728952772073921"/>
    <d v="2031-12-21T20:04:16"/>
    <d v="2022-05-26T08:04:16"/>
  </r>
  <r>
    <x v="19"/>
    <n v="7281.7874135689772"/>
    <n v="30"/>
    <x v="14"/>
    <x v="14"/>
    <d v="2042-02-28T20:04:16"/>
    <n v="49.477070499657771"/>
    <d v="2071-11-16T20:04:16"/>
    <d v="2022-05-26T08:04:16"/>
  </r>
  <r>
    <x v="20"/>
    <n v="43839.060187070863"/>
    <n v="50"/>
    <x v="12"/>
    <x v="12"/>
    <d v="2062-03-01T20:04:16"/>
    <n v="89.192334017796028"/>
    <d v="2111-08-05T20:04:16"/>
    <d v="2022-05-26T08:04:16"/>
  </r>
  <r>
    <x v="21"/>
    <n v="4637.0962971999998"/>
    <n v="5"/>
    <x v="15"/>
    <x v="15"/>
    <d v="2017-03-02T14:04:16"/>
    <n v="-0.15811088295687892"/>
    <d v="2022-03-29T14:04:16"/>
    <d v="2022-05-26T08:04:16"/>
  </r>
  <r>
    <x v="22"/>
    <n v="9030.5561733470659"/>
    <n v="20"/>
    <x v="16"/>
    <x v="16"/>
    <d v="2032-03-03T08:04:16"/>
    <n v="29.629021218343603"/>
    <d v="2052-01-11T08:04:16"/>
    <d v="2022-05-26T08:04:16"/>
  </r>
  <r>
    <x v="23"/>
    <n v="65758.590280606295"/>
    <n v="50"/>
    <x v="17"/>
    <x v="17"/>
    <d v="2062-03-04T20:04:16"/>
    <n v="89.200547570157426"/>
    <d v="2111-08-08T20:04:16"/>
    <d v="2022-05-26T08:04:16"/>
  </r>
  <r>
    <x v="24"/>
    <n v="3023.8118535242738"/>
    <n v="10"/>
    <x v="18"/>
    <x v="18"/>
    <d v="2022-03-05T20:04:16"/>
    <n v="9.7782340862422998"/>
    <d v="2032-03-05T20:04:16"/>
    <d v="2022-05-26T08:04:16"/>
  </r>
  <r>
    <x v="25"/>
    <n v="2015.8745690161827"/>
    <n v="10"/>
    <x v="19"/>
    <x v="19"/>
    <d v="2022-03-06T20:04:16"/>
    <n v="9.780971937029431"/>
    <d v="2032-03-06T20:04:16"/>
    <d v="2022-05-26T08:04: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A197DA-A3D9-1A47-A412-51695F08BA7B}" name="PivotTable2"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O37" firstHeaderRow="1" firstDataRow="2" firstDataCol="1"/>
  <pivotFields count="10">
    <pivotField axis="axisCol" showAll="0">
      <items count="28">
        <item x="2"/>
        <item x="9"/>
        <item x="11"/>
        <item x="3"/>
        <item x="5"/>
        <item x="4"/>
        <item x="12"/>
        <item x="8"/>
        <item x="6"/>
        <item x="0"/>
        <item x="10"/>
        <item x="1"/>
        <item x="7"/>
        <item h="1" m="1" x="26"/>
        <item h="1" x="13"/>
        <item h="1" x="14"/>
        <item h="1" x="15"/>
        <item h="1" x="16"/>
        <item h="1" x="17"/>
        <item h="1" x="18"/>
        <item h="1" x="19"/>
        <item h="1" x="20"/>
        <item h="1" x="21"/>
        <item h="1" x="22"/>
        <item h="1" x="23"/>
        <item h="1" x="24"/>
        <item h="1" x="25"/>
        <item t="default"/>
      </items>
    </pivotField>
    <pivotField numFmtId="43" showAll="0"/>
    <pivotField numFmtId="164" showAll="0"/>
    <pivotField numFmtId="43" showAll="0"/>
    <pivotField numFmtId="43" showAll="0"/>
    <pivotField numFmtId="14" showAll="0"/>
    <pivotField dataField="1" numFmtId="2" showAll="0"/>
    <pivotField numFmtId="14" showAll="0"/>
    <pivotField numFmtId="14" showAll="0"/>
    <pivotField dragToRow="0" dragToCol="0" dragToPage="0" showAll="0" defaultSubtotal="0"/>
  </pivotFields>
  <rowItems count="1">
    <i/>
  </rowItems>
  <colFields count="1">
    <field x="0"/>
  </colFields>
  <colItems count="14">
    <i>
      <x/>
    </i>
    <i>
      <x v="1"/>
    </i>
    <i>
      <x v="2"/>
    </i>
    <i>
      <x v="3"/>
    </i>
    <i>
      <x v="4"/>
    </i>
    <i>
      <x v="5"/>
    </i>
    <i>
      <x v="6"/>
    </i>
    <i>
      <x v="7"/>
    </i>
    <i>
      <x v="8"/>
    </i>
    <i>
      <x v="9"/>
    </i>
    <i>
      <x v="10"/>
    </i>
    <i>
      <x v="11"/>
    </i>
    <i>
      <x v="12"/>
    </i>
    <i t="grand">
      <x/>
    </i>
  </colItems>
  <dataFields count="1">
    <dataField name="Sum of Years Left" fld="6" baseField="0" baseItem="0"/>
  </dataFields>
  <chartFormats count="40">
    <chartFormat chart="1" format="27" series="1">
      <pivotArea type="data" outline="0" fieldPosition="0">
        <references count="2">
          <reference field="4294967294" count="1" selected="0">
            <x v="0"/>
          </reference>
          <reference field="0" count="1" selected="0">
            <x v="0"/>
          </reference>
        </references>
      </pivotArea>
    </chartFormat>
    <chartFormat chart="1" format="28" series="1">
      <pivotArea type="data" outline="0" fieldPosition="0">
        <references count="2">
          <reference field="4294967294" count="1" selected="0">
            <x v="0"/>
          </reference>
          <reference field="0" count="1" selected="0">
            <x v="1"/>
          </reference>
        </references>
      </pivotArea>
    </chartFormat>
    <chartFormat chart="1" format="29" series="1">
      <pivotArea type="data" outline="0" fieldPosition="0">
        <references count="2">
          <reference field="4294967294" count="1" selected="0">
            <x v="0"/>
          </reference>
          <reference field="0" count="1" selected="0">
            <x v="2"/>
          </reference>
        </references>
      </pivotArea>
    </chartFormat>
    <chartFormat chart="1" format="30" series="1">
      <pivotArea type="data" outline="0" fieldPosition="0">
        <references count="2">
          <reference field="4294967294" count="1" selected="0">
            <x v="0"/>
          </reference>
          <reference field="0" count="1" selected="0">
            <x v="3"/>
          </reference>
        </references>
      </pivotArea>
    </chartFormat>
    <chartFormat chart="1" format="31" series="1">
      <pivotArea type="data" outline="0" fieldPosition="0">
        <references count="2">
          <reference field="4294967294" count="1" selected="0">
            <x v="0"/>
          </reference>
          <reference field="0" count="1" selected="0">
            <x v="4"/>
          </reference>
        </references>
      </pivotArea>
    </chartFormat>
    <chartFormat chart="1" format="32" series="1">
      <pivotArea type="data" outline="0" fieldPosition="0">
        <references count="2">
          <reference field="4294967294" count="1" selected="0">
            <x v="0"/>
          </reference>
          <reference field="0" count="1" selected="0">
            <x v="5"/>
          </reference>
        </references>
      </pivotArea>
    </chartFormat>
    <chartFormat chart="1" format="33" series="1">
      <pivotArea type="data" outline="0" fieldPosition="0">
        <references count="2">
          <reference field="4294967294" count="1" selected="0">
            <x v="0"/>
          </reference>
          <reference field="0" count="1" selected="0">
            <x v="6"/>
          </reference>
        </references>
      </pivotArea>
    </chartFormat>
    <chartFormat chart="1" format="34" series="1">
      <pivotArea type="data" outline="0" fieldPosition="0">
        <references count="2">
          <reference field="4294967294" count="1" selected="0">
            <x v="0"/>
          </reference>
          <reference field="0" count="1" selected="0">
            <x v="7"/>
          </reference>
        </references>
      </pivotArea>
    </chartFormat>
    <chartFormat chart="1" format="35" series="1">
      <pivotArea type="data" outline="0" fieldPosition="0">
        <references count="2">
          <reference field="4294967294" count="1" selected="0">
            <x v="0"/>
          </reference>
          <reference field="0" count="1" selected="0">
            <x v="8"/>
          </reference>
        </references>
      </pivotArea>
    </chartFormat>
    <chartFormat chart="1" format="36" series="1">
      <pivotArea type="data" outline="0" fieldPosition="0">
        <references count="2">
          <reference field="4294967294" count="1" selected="0">
            <x v="0"/>
          </reference>
          <reference field="0" count="1" selected="0">
            <x v="9"/>
          </reference>
        </references>
      </pivotArea>
    </chartFormat>
    <chartFormat chart="1" format="37" series="1">
      <pivotArea type="data" outline="0" fieldPosition="0">
        <references count="2">
          <reference field="4294967294" count="1" selected="0">
            <x v="0"/>
          </reference>
          <reference field="0" count="1" selected="0">
            <x v="10"/>
          </reference>
        </references>
      </pivotArea>
    </chartFormat>
    <chartFormat chart="1" format="38" series="1">
      <pivotArea type="data" outline="0" fieldPosition="0">
        <references count="2">
          <reference field="4294967294" count="1" selected="0">
            <x v="0"/>
          </reference>
          <reference field="0" count="1" selected="0">
            <x v="11"/>
          </reference>
        </references>
      </pivotArea>
    </chartFormat>
    <chartFormat chart="1" format="39" series="1">
      <pivotArea type="data" outline="0" fieldPosition="0">
        <references count="2">
          <reference field="4294967294" count="1" selected="0">
            <x v="0"/>
          </reference>
          <reference field="0" count="1" selected="0">
            <x v="12"/>
          </reference>
        </references>
      </pivotArea>
    </chartFormat>
    <chartFormat chart="1" format="40" series="1">
      <pivotArea type="data" outline="0" fieldPosition="0">
        <references count="2">
          <reference field="4294967294" count="1" selected="0">
            <x v="0"/>
          </reference>
          <reference field="0" count="1" selected="0">
            <x v="13"/>
          </reference>
        </references>
      </pivotArea>
    </chartFormat>
    <chartFormat chart="1" format="41" series="1">
      <pivotArea type="data" outline="0" fieldPosition="0">
        <references count="2">
          <reference field="4294967294" count="1" selected="0">
            <x v="0"/>
          </reference>
          <reference field="0" count="1" selected="0">
            <x v="14"/>
          </reference>
        </references>
      </pivotArea>
    </chartFormat>
    <chartFormat chart="1" format="42" series="1">
      <pivotArea type="data" outline="0" fieldPosition="0">
        <references count="2">
          <reference field="4294967294" count="1" selected="0">
            <x v="0"/>
          </reference>
          <reference field="0" count="1" selected="0">
            <x v="15"/>
          </reference>
        </references>
      </pivotArea>
    </chartFormat>
    <chartFormat chart="1" format="43" series="1">
      <pivotArea type="data" outline="0" fieldPosition="0">
        <references count="2">
          <reference field="4294967294" count="1" selected="0">
            <x v="0"/>
          </reference>
          <reference field="0" count="1" selected="0">
            <x v="16"/>
          </reference>
        </references>
      </pivotArea>
    </chartFormat>
    <chartFormat chart="1" format="44" series="1">
      <pivotArea type="data" outline="0" fieldPosition="0">
        <references count="2">
          <reference field="4294967294" count="1" selected="0">
            <x v="0"/>
          </reference>
          <reference field="0" count="1" selected="0">
            <x v="17"/>
          </reference>
        </references>
      </pivotArea>
    </chartFormat>
    <chartFormat chart="1" format="45" series="1">
      <pivotArea type="data" outline="0" fieldPosition="0">
        <references count="2">
          <reference field="4294967294" count="1" selected="0">
            <x v="0"/>
          </reference>
          <reference field="0" count="1" selected="0">
            <x v="18"/>
          </reference>
        </references>
      </pivotArea>
    </chartFormat>
    <chartFormat chart="1" format="46" series="1">
      <pivotArea type="data" outline="0" fieldPosition="0">
        <references count="2">
          <reference field="4294967294" count="1" selected="0">
            <x v="0"/>
          </reference>
          <reference field="0" count="1" selected="0">
            <x v="19"/>
          </reference>
        </references>
      </pivotArea>
    </chartFormat>
    <chartFormat chart="1" format="47" series="1">
      <pivotArea type="data" outline="0" fieldPosition="0">
        <references count="2">
          <reference field="4294967294" count="1" selected="0">
            <x v="0"/>
          </reference>
          <reference field="0" count="1" selected="0">
            <x v="20"/>
          </reference>
        </references>
      </pivotArea>
    </chartFormat>
    <chartFormat chart="1" format="48" series="1">
      <pivotArea type="data" outline="0" fieldPosition="0">
        <references count="2">
          <reference field="4294967294" count="1" selected="0">
            <x v="0"/>
          </reference>
          <reference field="0" count="1" selected="0">
            <x v="21"/>
          </reference>
        </references>
      </pivotArea>
    </chartFormat>
    <chartFormat chart="1" format="49" series="1">
      <pivotArea type="data" outline="0" fieldPosition="0">
        <references count="2">
          <reference field="4294967294" count="1" selected="0">
            <x v="0"/>
          </reference>
          <reference field="0" count="1" selected="0">
            <x v="22"/>
          </reference>
        </references>
      </pivotArea>
    </chartFormat>
    <chartFormat chart="1" format="50" series="1">
      <pivotArea type="data" outline="0" fieldPosition="0">
        <references count="2">
          <reference field="4294967294" count="1" selected="0">
            <x v="0"/>
          </reference>
          <reference field="0" count="1" selected="0">
            <x v="23"/>
          </reference>
        </references>
      </pivotArea>
    </chartFormat>
    <chartFormat chart="1" format="51" series="1">
      <pivotArea type="data" outline="0" fieldPosition="0">
        <references count="2">
          <reference field="4294967294" count="1" selected="0">
            <x v="0"/>
          </reference>
          <reference field="0" count="1" selected="0">
            <x v="24"/>
          </reference>
        </references>
      </pivotArea>
    </chartFormat>
    <chartFormat chart="1" format="52" series="1">
      <pivotArea type="data" outline="0" fieldPosition="0">
        <references count="2">
          <reference field="4294967294" count="1" selected="0">
            <x v="0"/>
          </reference>
          <reference field="0" count="1" selected="0">
            <x v="25"/>
          </reference>
        </references>
      </pivotArea>
    </chartFormat>
    <chartFormat chart="1" format="53" series="1">
      <pivotArea type="data" outline="0" fieldPosition="0">
        <references count="2">
          <reference field="4294967294" count="1" selected="0">
            <x v="0"/>
          </reference>
          <reference field="0" count="1" selected="0">
            <x v="26"/>
          </reference>
        </references>
      </pivotArea>
    </chartFormat>
    <chartFormat chart="3" format="67" series="1">
      <pivotArea type="data" outline="0" fieldPosition="0">
        <references count="2">
          <reference field="4294967294" count="1" selected="0">
            <x v="0"/>
          </reference>
          <reference field="0" count="1" selected="0">
            <x v="0"/>
          </reference>
        </references>
      </pivotArea>
    </chartFormat>
    <chartFormat chart="3" format="68" series="1">
      <pivotArea type="data" outline="0" fieldPosition="0">
        <references count="2">
          <reference field="4294967294" count="1" selected="0">
            <x v="0"/>
          </reference>
          <reference field="0" count="1" selected="0">
            <x v="1"/>
          </reference>
        </references>
      </pivotArea>
    </chartFormat>
    <chartFormat chart="3" format="69" series="1">
      <pivotArea type="data" outline="0" fieldPosition="0">
        <references count="2">
          <reference field="4294967294" count="1" selected="0">
            <x v="0"/>
          </reference>
          <reference field="0" count="1" selected="0">
            <x v="2"/>
          </reference>
        </references>
      </pivotArea>
    </chartFormat>
    <chartFormat chart="3" format="70" series="1">
      <pivotArea type="data" outline="0" fieldPosition="0">
        <references count="2">
          <reference field="4294967294" count="1" selected="0">
            <x v="0"/>
          </reference>
          <reference field="0" count="1" selected="0">
            <x v="3"/>
          </reference>
        </references>
      </pivotArea>
    </chartFormat>
    <chartFormat chart="3" format="71" series="1">
      <pivotArea type="data" outline="0" fieldPosition="0">
        <references count="2">
          <reference field="4294967294" count="1" selected="0">
            <x v="0"/>
          </reference>
          <reference field="0" count="1" selected="0">
            <x v="4"/>
          </reference>
        </references>
      </pivotArea>
    </chartFormat>
    <chartFormat chart="3" format="72" series="1">
      <pivotArea type="data" outline="0" fieldPosition="0">
        <references count="2">
          <reference field="4294967294" count="1" selected="0">
            <x v="0"/>
          </reference>
          <reference field="0" count="1" selected="0">
            <x v="5"/>
          </reference>
        </references>
      </pivotArea>
    </chartFormat>
    <chartFormat chart="3" format="73" series="1">
      <pivotArea type="data" outline="0" fieldPosition="0">
        <references count="2">
          <reference field="4294967294" count="1" selected="0">
            <x v="0"/>
          </reference>
          <reference field="0" count="1" selected="0">
            <x v="6"/>
          </reference>
        </references>
      </pivotArea>
    </chartFormat>
    <chartFormat chart="3" format="74" series="1">
      <pivotArea type="data" outline="0" fieldPosition="0">
        <references count="2">
          <reference field="4294967294" count="1" selected="0">
            <x v="0"/>
          </reference>
          <reference field="0" count="1" selected="0">
            <x v="7"/>
          </reference>
        </references>
      </pivotArea>
    </chartFormat>
    <chartFormat chart="3" format="75" series="1">
      <pivotArea type="data" outline="0" fieldPosition="0">
        <references count="2">
          <reference field="4294967294" count="1" selected="0">
            <x v="0"/>
          </reference>
          <reference field="0" count="1" selected="0">
            <x v="8"/>
          </reference>
        </references>
      </pivotArea>
    </chartFormat>
    <chartFormat chart="3" format="76" series="1">
      <pivotArea type="data" outline="0" fieldPosition="0">
        <references count="2">
          <reference field="4294967294" count="1" selected="0">
            <x v="0"/>
          </reference>
          <reference field="0" count="1" selected="0">
            <x v="9"/>
          </reference>
        </references>
      </pivotArea>
    </chartFormat>
    <chartFormat chart="3" format="77" series="1">
      <pivotArea type="data" outline="0" fieldPosition="0">
        <references count="2">
          <reference field="4294967294" count="1" selected="0">
            <x v="0"/>
          </reference>
          <reference field="0" count="1" selected="0">
            <x v="10"/>
          </reference>
        </references>
      </pivotArea>
    </chartFormat>
    <chartFormat chart="3" format="78" series="1">
      <pivotArea type="data" outline="0" fieldPosition="0">
        <references count="2">
          <reference field="4294967294" count="1" selected="0">
            <x v="0"/>
          </reference>
          <reference field="0" count="1" selected="0">
            <x v="11"/>
          </reference>
        </references>
      </pivotArea>
    </chartFormat>
    <chartFormat chart="3" format="79"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E916B-CE5D-6646-BC51-7BAB8F85F6C2}" name="PivotTable1"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5" firstHeaderRow="1" firstDataRow="1" firstDataCol="1"/>
  <pivotFields count="10">
    <pivotField axis="axisRow" showAll="0">
      <items count="28">
        <item x="2"/>
        <item x="9"/>
        <item x="11"/>
        <item x="3"/>
        <item x="5"/>
        <item x="4"/>
        <item x="12"/>
        <item x="8"/>
        <item x="6"/>
        <item x="0"/>
        <item x="10"/>
        <item x="1"/>
        <item x="7"/>
        <item h="1" m="1" x="26"/>
        <item h="1" x="13"/>
        <item h="1" x="14"/>
        <item h="1" x="15"/>
        <item h="1" x="16"/>
        <item h="1" x="17"/>
        <item h="1" x="18"/>
        <item h="1" x="19"/>
        <item h="1" x="20"/>
        <item h="1" x="21"/>
        <item h="1" x="22"/>
        <item h="1" x="23"/>
        <item h="1" x="24"/>
        <item h="1" x="25"/>
        <item t="default"/>
      </items>
    </pivotField>
    <pivotField numFmtId="43" showAll="0"/>
    <pivotField numFmtId="164" showAll="0"/>
    <pivotField numFmtId="43" showAll="0">
      <items count="21">
        <item x="1"/>
        <item x="10"/>
        <item x="8"/>
        <item x="3"/>
        <item x="19"/>
        <item x="7"/>
        <item x="14"/>
        <item x="6"/>
        <item x="2"/>
        <item x="18"/>
        <item x="11"/>
        <item x="16"/>
        <item x="5"/>
        <item x="12"/>
        <item x="15"/>
        <item x="0"/>
        <item x="17"/>
        <item x="4"/>
        <item x="13"/>
        <item x="9"/>
        <item t="default"/>
      </items>
    </pivotField>
    <pivotField dataField="1" numFmtId="43" showAll="0">
      <items count="21">
        <item x="1"/>
        <item x="10"/>
        <item x="8"/>
        <item x="3"/>
        <item x="19"/>
        <item x="7"/>
        <item x="14"/>
        <item x="6"/>
        <item x="2"/>
        <item x="18"/>
        <item x="11"/>
        <item x="16"/>
        <item x="5"/>
        <item x="12"/>
        <item x="15"/>
        <item x="0"/>
        <item x="17"/>
        <item x="4"/>
        <item x="13"/>
        <item x="9"/>
        <item t="default"/>
      </items>
    </pivotField>
    <pivotField numFmtId="14" showAll="0"/>
    <pivotField numFmtId="2" showAll="0"/>
    <pivotField numFmtId="14" showAll="0"/>
    <pivotField numFmtId="14" showAll="0"/>
    <pivotField dragToRow="0" dragToCol="0" dragToPage="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Sum of Cost per month" fld="4" baseField="0" baseItem="0" numFmtId="44"/>
  </dataFields>
  <formats count="1">
    <format dxfId="0">
      <pivotArea outline="0" collapsedLevelsAreSubtotals="1" fieldPosition="0"/>
    </format>
  </formats>
  <chartFormats count="15">
    <chartFormat chart="5" format="42"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0" count="1" selected="0">
            <x v="3"/>
          </reference>
        </references>
      </pivotArea>
    </chartFormat>
    <chartFormat chart="5" format="44">
      <pivotArea type="data" outline="0" fieldPosition="0">
        <references count="2">
          <reference field="4294967294" count="1" selected="0">
            <x v="0"/>
          </reference>
          <reference field="0" count="1" selected="0">
            <x v="10"/>
          </reference>
        </references>
      </pivotArea>
    </chartFormat>
    <chartFormat chart="5" format="45">
      <pivotArea type="data" outline="0" fieldPosition="0">
        <references count="2">
          <reference field="4294967294" count="1" selected="0">
            <x v="0"/>
          </reference>
          <reference field="0" count="1" selected="0">
            <x v="11"/>
          </reference>
        </references>
      </pivotArea>
    </chartFormat>
    <chartFormat chart="5" format="46">
      <pivotArea type="data" outline="0" fieldPosition="0">
        <references count="2">
          <reference field="4294967294" count="1" selected="0">
            <x v="0"/>
          </reference>
          <reference field="0" count="1" selected="0">
            <x v="1"/>
          </reference>
        </references>
      </pivotArea>
    </chartFormat>
    <chartFormat chart="5" format="47">
      <pivotArea type="data" outline="0" fieldPosition="0">
        <references count="2">
          <reference field="4294967294" count="1" selected="0">
            <x v="0"/>
          </reference>
          <reference field="0" count="1" selected="0">
            <x v="9"/>
          </reference>
        </references>
      </pivotArea>
    </chartFormat>
    <chartFormat chart="5" format="48">
      <pivotArea type="data" outline="0" fieldPosition="0">
        <references count="2">
          <reference field="4294967294" count="1" selected="0">
            <x v="0"/>
          </reference>
          <reference field="0" count="1" selected="0">
            <x v="8"/>
          </reference>
        </references>
      </pivotArea>
    </chartFormat>
    <chartFormat chart="5" format="49">
      <pivotArea type="data" outline="0" fieldPosition="0">
        <references count="2">
          <reference field="4294967294" count="1" selected="0">
            <x v="0"/>
          </reference>
          <reference field="0" count="1" selected="0">
            <x v="7"/>
          </reference>
        </references>
      </pivotArea>
    </chartFormat>
    <chartFormat chart="5" format="50">
      <pivotArea type="data" outline="0" fieldPosition="0">
        <references count="2">
          <reference field="4294967294" count="1" selected="0">
            <x v="0"/>
          </reference>
          <reference field="0" count="1" selected="0">
            <x v="12"/>
          </reference>
        </references>
      </pivotArea>
    </chartFormat>
    <chartFormat chart="5" format="51">
      <pivotArea type="data" outline="0" fieldPosition="0">
        <references count="2">
          <reference field="4294967294" count="1" selected="0">
            <x v="0"/>
          </reference>
          <reference field="0" count="1" selected="0">
            <x v="0"/>
          </reference>
        </references>
      </pivotArea>
    </chartFormat>
    <chartFormat chart="5" format="52">
      <pivotArea type="data" outline="0" fieldPosition="0">
        <references count="2">
          <reference field="4294967294" count="1" selected="0">
            <x v="0"/>
          </reference>
          <reference field="0" count="1" selected="0">
            <x v="2"/>
          </reference>
        </references>
      </pivotArea>
    </chartFormat>
    <chartFormat chart="5" format="53">
      <pivotArea type="data" outline="0" fieldPosition="0">
        <references count="2">
          <reference field="4294967294" count="1" selected="0">
            <x v="0"/>
          </reference>
          <reference field="0" count="1" selected="0">
            <x v="4"/>
          </reference>
        </references>
      </pivotArea>
    </chartFormat>
    <chartFormat chart="5" format="54">
      <pivotArea type="data" outline="0" fieldPosition="0">
        <references count="2">
          <reference field="4294967294" count="1" selected="0">
            <x v="0"/>
          </reference>
          <reference field="0" count="1" selected="0">
            <x v="5"/>
          </reference>
        </references>
      </pivotArea>
    </chartFormat>
    <chartFormat chart="5" format="55">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33D4D-8C1D-4D43-9616-A74F51B249E4}" name="PivotTable11"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4:O125" firstHeaderRow="1" firstDataRow="2" firstDataCol="1"/>
  <pivotFields count="11">
    <pivotField axis="axisCol" showAll="0">
      <items count="27">
        <item h="1" x="2"/>
        <item x="15"/>
        <item h="1" x="9"/>
        <item x="22"/>
        <item h="1" x="11"/>
        <item x="24"/>
        <item h="1" x="3"/>
        <item x="16"/>
        <item h="1" x="5"/>
        <item x="18"/>
        <item h="1" x="4"/>
        <item x="17"/>
        <item h="1" x="12"/>
        <item x="25"/>
        <item h="1" x="8"/>
        <item x="21"/>
        <item h="1" x="6"/>
        <item x="19"/>
        <item h="1" x="0"/>
        <item x="13"/>
        <item h="1" x="10"/>
        <item x="23"/>
        <item h="1" x="1"/>
        <item x="14"/>
        <item h="1" x="7"/>
        <item x="20"/>
        <item t="default"/>
      </items>
    </pivotField>
    <pivotField dataField="1" showAll="0"/>
    <pivotField numFmtId="164" showAll="0"/>
    <pivotField numFmtId="43" showAll="0"/>
    <pivotField numFmtId="43" showAll="0"/>
    <pivotField numFmtId="165" showAll="0"/>
    <pivotField numFmtId="2" showAll="0"/>
    <pivotField axis="axisRow" numFmtId="165" showAll="0">
      <items count="15">
        <item x="0"/>
        <item x="1"/>
        <item x="2"/>
        <item x="3"/>
        <item x="4"/>
        <item x="5"/>
        <item x="6"/>
        <item x="7"/>
        <item x="8"/>
        <item x="9"/>
        <item x="10"/>
        <item x="11"/>
        <item x="12"/>
        <item x="13"/>
        <item t="default"/>
      </items>
    </pivotField>
    <pivotField numFmtId="14" showAll="0"/>
    <pivotField axis="axisRow" showAll="0" defaultSubtotal="0">
      <items count="6">
        <item sd="0" x="1"/>
        <item sd="0" x="2"/>
        <item sd="0" x="3"/>
        <item sd="0" x="4"/>
        <item x="0"/>
        <item x="5"/>
      </items>
    </pivotField>
    <pivotField axis="axisRow" showAll="0" defaultSubtotal="0">
      <items count="97">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x="0"/>
        <item x="96"/>
      </items>
    </pivotField>
  </pivotFields>
  <rowFields count="3">
    <field x="10"/>
    <field x="9"/>
    <field x="7"/>
  </rowFields>
  <rowItems count="10">
    <i>
      <x v="5"/>
    </i>
    <i>
      <x v="14"/>
    </i>
    <i>
      <x v="15"/>
    </i>
    <i>
      <x v="20"/>
    </i>
    <i>
      <x v="21"/>
    </i>
    <i>
      <x v="34"/>
    </i>
    <i>
      <x v="35"/>
    </i>
    <i>
      <x v="54"/>
    </i>
    <i>
      <x v="94"/>
    </i>
    <i t="grand">
      <x/>
    </i>
  </rowItems>
  <colFields count="1">
    <field x="0"/>
  </colFields>
  <colItems count="14">
    <i>
      <x v="1"/>
    </i>
    <i>
      <x v="3"/>
    </i>
    <i>
      <x v="5"/>
    </i>
    <i>
      <x v="7"/>
    </i>
    <i>
      <x v="9"/>
    </i>
    <i>
      <x v="11"/>
    </i>
    <i>
      <x v="13"/>
    </i>
    <i>
      <x v="15"/>
    </i>
    <i>
      <x v="17"/>
    </i>
    <i>
      <x v="19"/>
    </i>
    <i>
      <x v="21"/>
    </i>
    <i>
      <x v="23"/>
    </i>
    <i>
      <x v="25"/>
    </i>
    <i t="grand">
      <x/>
    </i>
  </colItems>
  <dataFields count="1">
    <dataField name="Sum of Est. Replacement cost" fld="1" baseField="0" baseItem="0" numFmtId="44"/>
  </dataFields>
  <formats count="1">
    <format dxfId="1">
      <pivotArea outline="0" collapsedLevelsAreSubtotals="1" fieldPosition="0"/>
    </format>
  </formats>
  <chartFormats count="26">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5"/>
          </reference>
        </references>
      </pivotArea>
    </chartFormat>
    <chartFormat chart="0" format="3" series="1">
      <pivotArea type="data" outline="0" fieldPosition="0">
        <references count="2">
          <reference field="4294967294" count="1" selected="0">
            <x v="0"/>
          </reference>
          <reference field="0" count="1" selected="0">
            <x v="7"/>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11"/>
          </reference>
        </references>
      </pivotArea>
    </chartFormat>
    <chartFormat chart="0" format="6" series="1">
      <pivotArea type="data" outline="0" fieldPosition="0">
        <references count="2">
          <reference field="4294967294" count="1" selected="0">
            <x v="0"/>
          </reference>
          <reference field="0" count="1" selected="0">
            <x v="13"/>
          </reference>
        </references>
      </pivotArea>
    </chartFormat>
    <chartFormat chart="0" format="7" series="1">
      <pivotArea type="data" outline="0" fieldPosition="0">
        <references count="2">
          <reference field="4294967294" count="1" selected="0">
            <x v="0"/>
          </reference>
          <reference field="0" count="1" selected="0">
            <x v="15"/>
          </reference>
        </references>
      </pivotArea>
    </chartFormat>
    <chartFormat chart="0" format="8" series="1">
      <pivotArea type="data" outline="0" fieldPosition="0">
        <references count="2">
          <reference field="4294967294" count="1" selected="0">
            <x v="0"/>
          </reference>
          <reference field="0" count="1" selected="0">
            <x v="17"/>
          </reference>
        </references>
      </pivotArea>
    </chartFormat>
    <chartFormat chart="0" format="9" series="1">
      <pivotArea type="data" outline="0" fieldPosition="0">
        <references count="2">
          <reference field="4294967294" count="1" selected="0">
            <x v="0"/>
          </reference>
          <reference field="0" count="1" selected="0">
            <x v="19"/>
          </reference>
        </references>
      </pivotArea>
    </chartFormat>
    <chartFormat chart="0" format="10" series="1">
      <pivotArea type="data" outline="0" fieldPosition="0">
        <references count="2">
          <reference field="4294967294" count="1" selected="0">
            <x v="0"/>
          </reference>
          <reference field="0" count="1" selected="0">
            <x v="21"/>
          </reference>
        </references>
      </pivotArea>
    </chartFormat>
    <chartFormat chart="0" format="11" series="1">
      <pivotArea type="data" outline="0" fieldPosition="0">
        <references count="2">
          <reference field="4294967294" count="1" selected="0">
            <x v="0"/>
          </reference>
          <reference field="0" count="1" selected="0">
            <x v="23"/>
          </reference>
        </references>
      </pivotArea>
    </chartFormat>
    <chartFormat chart="0" format="12" series="1">
      <pivotArea type="data" outline="0" fieldPosition="0">
        <references count="2">
          <reference field="4294967294" count="1" selected="0">
            <x v="0"/>
          </reference>
          <reference field="0" count="1" selected="0">
            <x v="25"/>
          </reference>
        </references>
      </pivotArea>
    </chartFormat>
    <chartFormat chart="2" format="26" series="1">
      <pivotArea type="data" outline="0" fieldPosition="0">
        <references count="2">
          <reference field="4294967294" count="1" selected="0">
            <x v="0"/>
          </reference>
          <reference field="0" count="1" selected="0">
            <x v="1"/>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5"/>
          </reference>
        </references>
      </pivotArea>
    </chartFormat>
    <chartFormat chart="2" format="29" series="1">
      <pivotArea type="data" outline="0" fieldPosition="0">
        <references count="2">
          <reference field="4294967294" count="1" selected="0">
            <x v="0"/>
          </reference>
          <reference field="0" count="1" selected="0">
            <x v="7"/>
          </reference>
        </references>
      </pivotArea>
    </chartFormat>
    <chartFormat chart="2" format="30" series="1">
      <pivotArea type="data" outline="0" fieldPosition="0">
        <references count="2">
          <reference field="4294967294" count="1" selected="0">
            <x v="0"/>
          </reference>
          <reference field="0" count="1" selected="0">
            <x v="9"/>
          </reference>
        </references>
      </pivotArea>
    </chartFormat>
    <chartFormat chart="2" format="31" series="1">
      <pivotArea type="data" outline="0" fieldPosition="0">
        <references count="2">
          <reference field="4294967294" count="1" selected="0">
            <x v="0"/>
          </reference>
          <reference field="0" count="1" selected="0">
            <x v="11"/>
          </reference>
        </references>
      </pivotArea>
    </chartFormat>
    <chartFormat chart="2" format="32" series="1">
      <pivotArea type="data" outline="0" fieldPosition="0">
        <references count="2">
          <reference field="4294967294" count="1" selected="0">
            <x v="0"/>
          </reference>
          <reference field="0" count="1" selected="0">
            <x v="13"/>
          </reference>
        </references>
      </pivotArea>
    </chartFormat>
    <chartFormat chart="2" format="33" series="1">
      <pivotArea type="data" outline="0" fieldPosition="0">
        <references count="2">
          <reference field="4294967294" count="1" selected="0">
            <x v="0"/>
          </reference>
          <reference field="0" count="1" selected="0">
            <x v="15"/>
          </reference>
        </references>
      </pivotArea>
    </chartFormat>
    <chartFormat chart="2" format="34" series="1">
      <pivotArea type="data" outline="0" fieldPosition="0">
        <references count="2">
          <reference field="4294967294" count="1" selected="0">
            <x v="0"/>
          </reference>
          <reference field="0" count="1" selected="0">
            <x v="17"/>
          </reference>
        </references>
      </pivotArea>
    </chartFormat>
    <chartFormat chart="2" format="35" series="1">
      <pivotArea type="data" outline="0" fieldPosition="0">
        <references count="2">
          <reference field="4294967294" count="1" selected="0">
            <x v="0"/>
          </reference>
          <reference field="0" count="1" selected="0">
            <x v="19"/>
          </reference>
        </references>
      </pivotArea>
    </chartFormat>
    <chartFormat chart="2" format="36" series="1">
      <pivotArea type="data" outline="0" fieldPosition="0">
        <references count="2">
          <reference field="4294967294" count="1" selected="0">
            <x v="0"/>
          </reference>
          <reference field="0" count="1" selected="0">
            <x v="21"/>
          </reference>
        </references>
      </pivotArea>
    </chartFormat>
    <chartFormat chart="2" format="37" series="1">
      <pivotArea type="data" outline="0" fieldPosition="0">
        <references count="2">
          <reference field="4294967294" count="1" selected="0">
            <x v="0"/>
          </reference>
          <reference field="0" count="1" selected="0">
            <x v="23"/>
          </reference>
        </references>
      </pivotArea>
    </chartFormat>
    <chartFormat chart="2" format="38" series="1">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2C96D-9CC0-AC4D-9403-693C2198A223}" name="PivotTable10"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O75" firstHeaderRow="1" firstDataRow="2" firstDataCol="1"/>
  <pivotFields count="11">
    <pivotField axis="axisCol" showAll="0">
      <items count="27">
        <item x="2"/>
        <item h="1" x="15"/>
        <item x="9"/>
        <item h="1" x="22"/>
        <item x="11"/>
        <item h="1" x="24"/>
        <item x="3"/>
        <item h="1" x="16"/>
        <item x="5"/>
        <item h="1" x="18"/>
        <item x="4"/>
        <item h="1" x="17"/>
        <item x="12"/>
        <item h="1" x="25"/>
        <item x="8"/>
        <item h="1" x="21"/>
        <item x="6"/>
        <item h="1" x="19"/>
        <item x="0"/>
        <item h="1" x="13"/>
        <item x="10"/>
        <item h="1" x="23"/>
        <item x="1"/>
        <item h="1" x="14"/>
        <item x="7"/>
        <item h="1" x="20"/>
        <item t="default"/>
      </items>
    </pivotField>
    <pivotField dataField="1" showAll="0"/>
    <pivotField numFmtId="164" showAll="0"/>
    <pivotField numFmtId="43" showAll="0"/>
    <pivotField numFmtId="43" showAll="0"/>
    <pivotField numFmtId="165" showAll="0"/>
    <pivotField numFmtId="2" showAll="0"/>
    <pivotField axis="axisRow" numFmtId="165" showAll="0">
      <items count="15">
        <item x="0"/>
        <item x="1"/>
        <item x="2"/>
        <item x="3"/>
        <item x="4"/>
        <item x="5"/>
        <item x="6"/>
        <item x="7"/>
        <item x="8"/>
        <item x="9"/>
        <item x="10"/>
        <item x="11"/>
        <item x="12"/>
        <item x="13"/>
        <item t="default"/>
      </items>
    </pivotField>
    <pivotField numFmtId="14" showAll="0"/>
    <pivotField axis="axisRow" showAll="0">
      <items count="7">
        <item sd="0" x="1"/>
        <item sd="0" x="2"/>
        <item sd="0" x="3"/>
        <item sd="0" x="4"/>
        <item x="0"/>
        <item x="5"/>
        <item t="default"/>
      </items>
    </pivotField>
    <pivotField axis="axisRow" showAll="0">
      <items count="98">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x="0"/>
        <item x="96"/>
        <item t="default"/>
      </items>
    </pivotField>
  </pivotFields>
  <rowFields count="3">
    <field x="10"/>
    <field x="9"/>
    <field x="7"/>
  </rowFields>
  <rowItems count="10">
    <i>
      <x/>
    </i>
    <i>
      <x v="5"/>
    </i>
    <i>
      <x v="9"/>
    </i>
    <i>
      <x v="11"/>
    </i>
    <i>
      <x v="12"/>
    </i>
    <i>
      <x v="14"/>
    </i>
    <i>
      <x v="15"/>
    </i>
    <i>
      <x v="25"/>
    </i>
    <i>
      <x v="45"/>
    </i>
    <i t="grand">
      <x/>
    </i>
  </rowItems>
  <colFields count="1">
    <field x="0"/>
  </colFields>
  <colItems count="14">
    <i>
      <x/>
    </i>
    <i>
      <x v="2"/>
    </i>
    <i>
      <x v="4"/>
    </i>
    <i>
      <x v="6"/>
    </i>
    <i>
      <x v="8"/>
    </i>
    <i>
      <x v="10"/>
    </i>
    <i>
      <x v="12"/>
    </i>
    <i>
      <x v="14"/>
    </i>
    <i>
      <x v="16"/>
    </i>
    <i>
      <x v="18"/>
    </i>
    <i>
      <x v="20"/>
    </i>
    <i>
      <x v="22"/>
    </i>
    <i>
      <x v="24"/>
    </i>
    <i t="grand">
      <x/>
    </i>
  </colItems>
  <dataFields count="1">
    <dataField name="Sum of Est. Replacement cost" fld="1" baseField="0" baseItem="0" numFmtId="44"/>
  </dataFields>
  <formats count="1">
    <format dxfId="2">
      <pivotArea outline="0" collapsedLevelsAreSubtotals="1" fieldPosition="0"/>
    </format>
  </formats>
  <chartFormats count="54">
    <chartFormat chart="2" format="79" series="1">
      <pivotArea type="data" outline="0" fieldPosition="0">
        <references count="2">
          <reference field="4294967294" count="1" selected="0">
            <x v="0"/>
          </reference>
          <reference field="0" count="1" selected="0">
            <x v="0"/>
          </reference>
        </references>
      </pivotArea>
    </chartFormat>
    <chartFormat chart="2" format="80" series="1">
      <pivotArea type="data" outline="0" fieldPosition="0">
        <references count="2">
          <reference field="4294967294" count="1" selected="0">
            <x v="0"/>
          </reference>
          <reference field="0" count="1" selected="0">
            <x v="1"/>
          </reference>
        </references>
      </pivotArea>
    </chartFormat>
    <chartFormat chart="2" format="81" series="1">
      <pivotArea type="data" outline="0" fieldPosition="0">
        <references count="2">
          <reference field="4294967294" count="1" selected="0">
            <x v="0"/>
          </reference>
          <reference field="0" count="1" selected="0">
            <x v="2"/>
          </reference>
        </references>
      </pivotArea>
    </chartFormat>
    <chartFormat chart="2" format="82" series="1">
      <pivotArea type="data" outline="0" fieldPosition="0">
        <references count="2">
          <reference field="4294967294" count="1" selected="0">
            <x v="0"/>
          </reference>
          <reference field="0" count="1" selected="0">
            <x v="3"/>
          </reference>
        </references>
      </pivotArea>
    </chartFormat>
    <chartFormat chart="2" format="83" series="1">
      <pivotArea type="data" outline="0" fieldPosition="0">
        <references count="2">
          <reference field="4294967294" count="1" selected="0">
            <x v="0"/>
          </reference>
          <reference field="0" count="1" selected="0">
            <x v="4"/>
          </reference>
        </references>
      </pivotArea>
    </chartFormat>
    <chartFormat chart="2" format="84" series="1">
      <pivotArea type="data" outline="0" fieldPosition="0">
        <references count="2">
          <reference field="4294967294" count="1" selected="0">
            <x v="0"/>
          </reference>
          <reference field="0" count="1" selected="0">
            <x v="5"/>
          </reference>
        </references>
      </pivotArea>
    </chartFormat>
    <chartFormat chart="2" format="85" series="1">
      <pivotArea type="data" outline="0" fieldPosition="0">
        <references count="2">
          <reference field="4294967294" count="1" selected="0">
            <x v="0"/>
          </reference>
          <reference field="0" count="1" selected="0">
            <x v="6"/>
          </reference>
        </references>
      </pivotArea>
    </chartFormat>
    <chartFormat chart="2" format="86" series="1">
      <pivotArea type="data" outline="0" fieldPosition="0">
        <references count="2">
          <reference field="4294967294" count="1" selected="0">
            <x v="0"/>
          </reference>
          <reference field="0" count="1" selected="0">
            <x v="7"/>
          </reference>
        </references>
      </pivotArea>
    </chartFormat>
    <chartFormat chart="2" format="87" series="1">
      <pivotArea type="data" outline="0" fieldPosition="0">
        <references count="2">
          <reference field="4294967294" count="1" selected="0">
            <x v="0"/>
          </reference>
          <reference field="0" count="1" selected="0">
            <x v="8"/>
          </reference>
        </references>
      </pivotArea>
    </chartFormat>
    <chartFormat chart="2" format="88" series="1">
      <pivotArea type="data" outline="0" fieldPosition="0">
        <references count="2">
          <reference field="4294967294" count="1" selected="0">
            <x v="0"/>
          </reference>
          <reference field="0" count="1" selected="0">
            <x v="9"/>
          </reference>
        </references>
      </pivotArea>
    </chartFormat>
    <chartFormat chart="2" format="89" series="1">
      <pivotArea type="data" outline="0" fieldPosition="0">
        <references count="2">
          <reference field="4294967294" count="1" selected="0">
            <x v="0"/>
          </reference>
          <reference field="0" count="1" selected="0">
            <x v="10"/>
          </reference>
        </references>
      </pivotArea>
    </chartFormat>
    <chartFormat chart="2" format="90" series="1">
      <pivotArea type="data" outline="0" fieldPosition="0">
        <references count="2">
          <reference field="4294967294" count="1" selected="0">
            <x v="0"/>
          </reference>
          <reference field="0" count="1" selected="0">
            <x v="11"/>
          </reference>
        </references>
      </pivotArea>
    </chartFormat>
    <chartFormat chart="2" format="91" series="1">
      <pivotArea type="data" outline="0" fieldPosition="0">
        <references count="2">
          <reference field="4294967294" count="1" selected="0">
            <x v="0"/>
          </reference>
          <reference field="0" count="1" selected="0">
            <x v="12"/>
          </reference>
        </references>
      </pivotArea>
    </chartFormat>
    <chartFormat chart="2" format="92" series="1">
      <pivotArea type="data" outline="0" fieldPosition="0">
        <references count="2">
          <reference field="4294967294" count="1" selected="0">
            <x v="0"/>
          </reference>
          <reference field="0" count="1" selected="0">
            <x v="13"/>
          </reference>
        </references>
      </pivotArea>
    </chartFormat>
    <chartFormat chart="2" format="93" series="1">
      <pivotArea type="data" outline="0" fieldPosition="0">
        <references count="2">
          <reference field="4294967294" count="1" selected="0">
            <x v="0"/>
          </reference>
          <reference field="0" count="1" selected="0">
            <x v="14"/>
          </reference>
        </references>
      </pivotArea>
    </chartFormat>
    <chartFormat chart="2" format="94" series="1">
      <pivotArea type="data" outline="0" fieldPosition="0">
        <references count="2">
          <reference field="4294967294" count="1" selected="0">
            <x v="0"/>
          </reference>
          <reference field="0" count="1" selected="0">
            <x v="15"/>
          </reference>
        </references>
      </pivotArea>
    </chartFormat>
    <chartFormat chart="2" format="95" series="1">
      <pivotArea type="data" outline="0" fieldPosition="0">
        <references count="2">
          <reference field="4294967294" count="1" selected="0">
            <x v="0"/>
          </reference>
          <reference field="0" count="1" selected="0">
            <x v="16"/>
          </reference>
        </references>
      </pivotArea>
    </chartFormat>
    <chartFormat chart="2" format="96" series="1">
      <pivotArea type="data" outline="0" fieldPosition="0">
        <references count="2">
          <reference field="4294967294" count="1" selected="0">
            <x v="0"/>
          </reference>
          <reference field="0" count="1" selected="0">
            <x v="17"/>
          </reference>
        </references>
      </pivotArea>
    </chartFormat>
    <chartFormat chart="2" format="97" series="1">
      <pivotArea type="data" outline="0" fieldPosition="0">
        <references count="2">
          <reference field="4294967294" count="1" selected="0">
            <x v="0"/>
          </reference>
          <reference field="0" count="1" selected="0">
            <x v="18"/>
          </reference>
        </references>
      </pivotArea>
    </chartFormat>
    <chartFormat chart="2" format="98" series="1">
      <pivotArea type="data" outline="0" fieldPosition="0">
        <references count="2">
          <reference field="4294967294" count="1" selected="0">
            <x v="0"/>
          </reference>
          <reference field="0" count="1" selected="0">
            <x v="19"/>
          </reference>
        </references>
      </pivotArea>
    </chartFormat>
    <chartFormat chart="2" format="99" series="1">
      <pivotArea type="data" outline="0" fieldPosition="0">
        <references count="2">
          <reference field="4294967294" count="1" selected="0">
            <x v="0"/>
          </reference>
          <reference field="0" count="1" selected="0">
            <x v="20"/>
          </reference>
        </references>
      </pivotArea>
    </chartFormat>
    <chartFormat chart="2" format="100" series="1">
      <pivotArea type="data" outline="0" fieldPosition="0">
        <references count="2">
          <reference field="4294967294" count="1" selected="0">
            <x v="0"/>
          </reference>
          <reference field="0" count="1" selected="0">
            <x v="21"/>
          </reference>
        </references>
      </pivotArea>
    </chartFormat>
    <chartFormat chart="2" format="101" series="1">
      <pivotArea type="data" outline="0" fieldPosition="0">
        <references count="2">
          <reference field="4294967294" count="1" selected="0">
            <x v="0"/>
          </reference>
          <reference field="0" count="1" selected="0">
            <x v="22"/>
          </reference>
        </references>
      </pivotArea>
    </chartFormat>
    <chartFormat chart="2" format="102" series="1">
      <pivotArea type="data" outline="0" fieldPosition="0">
        <references count="2">
          <reference field="4294967294" count="1" selected="0">
            <x v="0"/>
          </reference>
          <reference field="0" count="1" selected="0">
            <x v="23"/>
          </reference>
        </references>
      </pivotArea>
    </chartFormat>
    <chartFormat chart="2" format="103" series="1">
      <pivotArea type="data" outline="0" fieldPosition="0">
        <references count="2">
          <reference field="4294967294" count="1" selected="0">
            <x v="0"/>
          </reference>
          <reference field="0" count="1" selected="0">
            <x v="24"/>
          </reference>
        </references>
      </pivotArea>
    </chartFormat>
    <chartFormat chart="2" format="104" series="1">
      <pivotArea type="data" outline="0" fieldPosition="0">
        <references count="2">
          <reference field="4294967294" count="1" selected="0">
            <x v="0"/>
          </reference>
          <reference field="0" count="1" selected="0">
            <x v="25"/>
          </reference>
        </references>
      </pivotArea>
    </chartFormat>
    <chartFormat chart="0" format="105" series="1">
      <pivotArea type="data" outline="0" fieldPosition="0">
        <references count="2">
          <reference field="4294967294" count="1" selected="0">
            <x v="0"/>
          </reference>
          <reference field="0" count="1" selected="0">
            <x v="0"/>
          </reference>
        </references>
      </pivotArea>
    </chartFormat>
    <chartFormat chart="0" format="106" series="1">
      <pivotArea type="data" outline="0" fieldPosition="0">
        <references count="2">
          <reference field="4294967294" count="1" selected="0">
            <x v="0"/>
          </reference>
          <reference field="0" count="1" selected="0">
            <x v="1"/>
          </reference>
        </references>
      </pivotArea>
    </chartFormat>
    <chartFormat chart="0" format="107" series="1">
      <pivotArea type="data" outline="0" fieldPosition="0">
        <references count="2">
          <reference field="4294967294" count="1" selected="0">
            <x v="0"/>
          </reference>
          <reference field="0" count="1" selected="0">
            <x v="2"/>
          </reference>
        </references>
      </pivotArea>
    </chartFormat>
    <chartFormat chart="0" format="108" series="1">
      <pivotArea type="data" outline="0" fieldPosition="0">
        <references count="2">
          <reference field="4294967294" count="1" selected="0">
            <x v="0"/>
          </reference>
          <reference field="0" count="1" selected="0">
            <x v="3"/>
          </reference>
        </references>
      </pivotArea>
    </chartFormat>
    <chartFormat chart="0" format="109" series="1">
      <pivotArea type="data" outline="0" fieldPosition="0">
        <references count="2">
          <reference field="4294967294" count="1" selected="0">
            <x v="0"/>
          </reference>
          <reference field="0" count="1" selected="0">
            <x v="4"/>
          </reference>
        </references>
      </pivotArea>
    </chartFormat>
    <chartFormat chart="0" format="110" series="1">
      <pivotArea type="data" outline="0" fieldPosition="0">
        <references count="2">
          <reference field="4294967294" count="1" selected="0">
            <x v="0"/>
          </reference>
          <reference field="0" count="1" selected="0">
            <x v="5"/>
          </reference>
        </references>
      </pivotArea>
    </chartFormat>
    <chartFormat chart="0" format="111" series="1">
      <pivotArea type="data" outline="0" fieldPosition="0">
        <references count="2">
          <reference field="4294967294" count="1" selected="0">
            <x v="0"/>
          </reference>
          <reference field="0" count="1" selected="0">
            <x v="6"/>
          </reference>
        </references>
      </pivotArea>
    </chartFormat>
    <chartFormat chart="0" format="112" series="1">
      <pivotArea type="data" outline="0" fieldPosition="0">
        <references count="2">
          <reference field="4294967294" count="1" selected="0">
            <x v="0"/>
          </reference>
          <reference field="0" count="1" selected="0">
            <x v="7"/>
          </reference>
        </references>
      </pivotArea>
    </chartFormat>
    <chartFormat chart="0" format="113" series="1">
      <pivotArea type="data" outline="0" fieldPosition="0">
        <references count="2">
          <reference field="4294967294" count="1" selected="0">
            <x v="0"/>
          </reference>
          <reference field="0" count="1" selected="0">
            <x v="8"/>
          </reference>
        </references>
      </pivotArea>
    </chartFormat>
    <chartFormat chart="0" format="114" series="1">
      <pivotArea type="data" outline="0" fieldPosition="0">
        <references count="2">
          <reference field="4294967294" count="1" selected="0">
            <x v="0"/>
          </reference>
          <reference field="0" count="1" selected="0">
            <x v="9"/>
          </reference>
        </references>
      </pivotArea>
    </chartFormat>
    <chartFormat chart="0" format="115" series="1">
      <pivotArea type="data" outline="0" fieldPosition="0">
        <references count="2">
          <reference field="4294967294" count="1" selected="0">
            <x v="0"/>
          </reference>
          <reference field="0" count="1" selected="0">
            <x v="10"/>
          </reference>
        </references>
      </pivotArea>
    </chartFormat>
    <chartFormat chart="0" format="116" series="1">
      <pivotArea type="data" outline="0" fieldPosition="0">
        <references count="2">
          <reference field="4294967294" count="1" selected="0">
            <x v="0"/>
          </reference>
          <reference field="0" count="1" selected="0">
            <x v="11"/>
          </reference>
        </references>
      </pivotArea>
    </chartFormat>
    <chartFormat chart="0" format="117" series="1">
      <pivotArea type="data" outline="0" fieldPosition="0">
        <references count="2">
          <reference field="4294967294" count="1" selected="0">
            <x v="0"/>
          </reference>
          <reference field="0" count="1" selected="0">
            <x v="12"/>
          </reference>
        </references>
      </pivotArea>
    </chartFormat>
    <chartFormat chart="0" format="118" series="1">
      <pivotArea type="data" outline="0" fieldPosition="0">
        <references count="2">
          <reference field="4294967294" count="1" selected="0">
            <x v="0"/>
          </reference>
          <reference field="0" count="1" selected="0">
            <x v="13"/>
          </reference>
        </references>
      </pivotArea>
    </chartFormat>
    <chartFormat chart="0" format="119" series="1">
      <pivotArea type="data" outline="0" fieldPosition="0">
        <references count="2">
          <reference field="4294967294" count="1" selected="0">
            <x v="0"/>
          </reference>
          <reference field="0" count="1" selected="0">
            <x v="14"/>
          </reference>
        </references>
      </pivotArea>
    </chartFormat>
    <chartFormat chart="0" format="120" series="1">
      <pivotArea type="data" outline="0" fieldPosition="0">
        <references count="2">
          <reference field="4294967294" count="1" selected="0">
            <x v="0"/>
          </reference>
          <reference field="0" count="1" selected="0">
            <x v="15"/>
          </reference>
        </references>
      </pivotArea>
    </chartFormat>
    <chartFormat chart="0" format="121" series="1">
      <pivotArea type="data" outline="0" fieldPosition="0">
        <references count="2">
          <reference field="4294967294" count="1" selected="0">
            <x v="0"/>
          </reference>
          <reference field="0" count="1" selected="0">
            <x v="16"/>
          </reference>
        </references>
      </pivotArea>
    </chartFormat>
    <chartFormat chart="0" format="122" series="1">
      <pivotArea type="data" outline="0" fieldPosition="0">
        <references count="2">
          <reference field="4294967294" count="1" selected="0">
            <x v="0"/>
          </reference>
          <reference field="0" count="1" selected="0">
            <x v="17"/>
          </reference>
        </references>
      </pivotArea>
    </chartFormat>
    <chartFormat chart="0" format="123" series="1">
      <pivotArea type="data" outline="0" fieldPosition="0">
        <references count="2">
          <reference field="4294967294" count="1" selected="0">
            <x v="0"/>
          </reference>
          <reference field="0" count="1" selected="0">
            <x v="18"/>
          </reference>
        </references>
      </pivotArea>
    </chartFormat>
    <chartFormat chart="0" format="124" series="1">
      <pivotArea type="data" outline="0" fieldPosition="0">
        <references count="2">
          <reference field="4294967294" count="1" selected="0">
            <x v="0"/>
          </reference>
          <reference field="0" count="1" selected="0">
            <x v="19"/>
          </reference>
        </references>
      </pivotArea>
    </chartFormat>
    <chartFormat chart="0" format="125" series="1">
      <pivotArea type="data" outline="0" fieldPosition="0">
        <references count="2">
          <reference field="4294967294" count="1" selected="0">
            <x v="0"/>
          </reference>
          <reference field="0" count="1" selected="0">
            <x v="20"/>
          </reference>
        </references>
      </pivotArea>
    </chartFormat>
    <chartFormat chart="0" format="126" series="1">
      <pivotArea type="data" outline="0" fieldPosition="0">
        <references count="2">
          <reference field="4294967294" count="1" selected="0">
            <x v="0"/>
          </reference>
          <reference field="0" count="1" selected="0">
            <x v="21"/>
          </reference>
        </references>
      </pivotArea>
    </chartFormat>
    <chartFormat chart="0" format="127" series="1">
      <pivotArea type="data" outline="0" fieldPosition="0">
        <references count="2">
          <reference field="4294967294" count="1" selected="0">
            <x v="0"/>
          </reference>
          <reference field="0" count="1" selected="0">
            <x v="22"/>
          </reference>
        </references>
      </pivotArea>
    </chartFormat>
    <chartFormat chart="0" format="128" series="1">
      <pivotArea type="data" outline="0" fieldPosition="0">
        <references count="2">
          <reference field="4294967294" count="1" selected="0">
            <x v="0"/>
          </reference>
          <reference field="0" count="1" selected="0">
            <x v="23"/>
          </reference>
        </references>
      </pivotArea>
    </chartFormat>
    <chartFormat chart="0" format="129" series="1">
      <pivotArea type="data" outline="0" fieldPosition="0">
        <references count="2">
          <reference field="4294967294" count="1" selected="0">
            <x v="0"/>
          </reference>
          <reference field="0" count="1" selected="0">
            <x v="24"/>
          </reference>
        </references>
      </pivotArea>
    </chartFormat>
    <chartFormat chart="0" format="130" series="1">
      <pivotArea type="data" outline="0" fieldPosition="0">
        <references count="2">
          <reference field="4294967294" count="1" selected="0">
            <x v="0"/>
          </reference>
          <reference field="0" count="1" selected="0">
            <x v="25"/>
          </reference>
        </references>
      </pivotArea>
    </chartFormat>
    <chartFormat chart="2" format="105" series="1">
      <pivotArea type="data" outline="0" fieldPosition="0">
        <references count="1">
          <reference field="4294967294" count="1" selected="0">
            <x v="0"/>
          </reference>
        </references>
      </pivotArea>
    </chartFormat>
    <chartFormat chart="0" format="1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240F449-18F7-6F4F-B344-972D60449E94}" sourceName="Years">
  <pivotTables>
    <pivotTable tabId="4" name="PivotTable11"/>
    <pivotTable tabId="4" name="PivotTable10"/>
  </pivotTables>
  <data>
    <tabular pivotCacheId="2134077017">
      <items count="97">
        <i x="1" s="1"/>
        <i x="6" s="1"/>
        <i x="10" s="1"/>
        <i x="12" s="1"/>
        <i x="13" s="1"/>
        <i x="15" s="1"/>
        <i x="16" s="1"/>
        <i x="21" s="1"/>
        <i x="22" s="1"/>
        <i x="26" s="1"/>
        <i x="35" s="1"/>
        <i x="36" s="1"/>
        <i x="46" s="1"/>
        <i x="55" s="1"/>
        <i x="95" s="1"/>
        <i x="0" s="1" nd="1"/>
        <i x="96" s="1" nd="1"/>
        <i x="2" s="1" nd="1"/>
        <i x="3" s="1" nd="1"/>
        <i x="4" s="1" nd="1"/>
        <i x="5" s="1" nd="1"/>
        <i x="7" s="1" nd="1"/>
        <i x="8" s="1" nd="1"/>
        <i x="9" s="1" nd="1"/>
        <i x="11" s="1" nd="1"/>
        <i x="14" s="1" nd="1"/>
        <i x="17" s="1" nd="1"/>
        <i x="18" s="1" nd="1"/>
        <i x="19" s="1" nd="1"/>
        <i x="20" s="1" nd="1"/>
        <i x="23" s="1" nd="1"/>
        <i x="24" s="1" nd="1"/>
        <i x="25" s="1" nd="1"/>
        <i x="27" s="1" nd="1"/>
        <i x="28" s="1" nd="1"/>
        <i x="29" s="1" nd="1"/>
        <i x="30" s="1" nd="1"/>
        <i x="31" s="1" nd="1"/>
        <i x="32" s="1" nd="1"/>
        <i x="33" s="1" nd="1"/>
        <i x="34" s="1" nd="1"/>
        <i x="37" s="1" nd="1"/>
        <i x="38" s="1" nd="1"/>
        <i x="39" s="1" nd="1"/>
        <i x="40" s="1" nd="1"/>
        <i x="41" s="1" nd="1"/>
        <i x="42" s="1" nd="1"/>
        <i x="43" s="1" nd="1"/>
        <i x="44" s="1" nd="1"/>
        <i x="45" s="1" nd="1"/>
        <i x="47" s="1" nd="1"/>
        <i x="48" s="1" nd="1"/>
        <i x="49" s="1" nd="1"/>
        <i x="50" s="1" nd="1"/>
        <i x="51" s="1" nd="1"/>
        <i x="52" s="1" nd="1"/>
        <i x="53" s="1" nd="1"/>
        <i x="54"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01ACA00-6CC0-E746-B1FA-D39876871E81}" cache="Slicer_Years" caption="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658D-82DC-DC43-909C-079E0365F7B8}">
  <dimension ref="A4:J33"/>
  <sheetViews>
    <sheetView tabSelected="1" topLeftCell="A2" zoomScaleNormal="100" workbookViewId="0">
      <selection activeCell="D4" sqref="D4"/>
    </sheetView>
  </sheetViews>
  <sheetFormatPr baseColWidth="10" defaultRowHeight="16"/>
  <cols>
    <col min="1" max="1" width="29.83203125" bestFit="1" customWidth="1"/>
    <col min="2" max="2" width="28.33203125" bestFit="1" customWidth="1"/>
    <col min="3" max="3" width="18.6640625" customWidth="1"/>
    <col min="4" max="4" width="15.33203125" customWidth="1"/>
    <col min="5" max="5" width="15.33203125" bestFit="1" customWidth="1"/>
    <col min="6" max="6" width="18.6640625" bestFit="1" customWidth="1"/>
    <col min="7" max="7" width="28" customWidth="1"/>
    <col min="8" max="8" width="24.1640625" bestFit="1" customWidth="1"/>
    <col min="9" max="9" width="17.6640625" customWidth="1"/>
    <col min="10" max="10" width="27.1640625" bestFit="1" customWidth="1"/>
  </cols>
  <sheetData>
    <row r="4" spans="1:10">
      <c r="I4" s="2"/>
    </row>
    <row r="6" spans="1:10">
      <c r="I6" s="1"/>
      <c r="J6" s="1"/>
    </row>
    <row r="7" spans="1:10">
      <c r="A7" s="7" t="s">
        <v>21</v>
      </c>
      <c r="B7" s="7" t="s">
        <v>20</v>
      </c>
      <c r="C7" s="7" t="s">
        <v>0</v>
      </c>
      <c r="D7" s="7" t="s">
        <v>1</v>
      </c>
      <c r="E7" s="7" t="s">
        <v>2</v>
      </c>
      <c r="F7" s="7" t="s">
        <v>16</v>
      </c>
      <c r="G7" s="7" t="s">
        <v>18</v>
      </c>
      <c r="H7" s="7" t="s">
        <v>17</v>
      </c>
      <c r="I7" s="8" t="s">
        <v>19</v>
      </c>
    </row>
    <row r="8" spans="1:10">
      <c r="A8" s="9" t="s">
        <v>3</v>
      </c>
      <c r="B8" s="36">
        <v>20000</v>
      </c>
      <c r="C8" s="37">
        <v>20</v>
      </c>
      <c r="D8" s="10">
        <f>B8/C8</f>
        <v>1000</v>
      </c>
      <c r="E8" s="10">
        <f>D8/12</f>
        <v>83.333333333333329</v>
      </c>
      <c r="F8" s="38">
        <v>40544</v>
      </c>
      <c r="G8" s="11">
        <f t="shared" ref="G8:G18" ca="1" si="0">C8-(DAYS360(F8,$I$8)/365.25)</f>
        <v>8.7611225188227237</v>
      </c>
      <c r="H8" s="12">
        <f ca="1">$I$8+(G8*365.25)</f>
        <v>47907.342122916663</v>
      </c>
      <c r="I8" s="13">
        <f t="shared" ref="I8:I20" ca="1" si="1">NOW()</f>
        <v>44707.342122916663</v>
      </c>
    </row>
    <row r="9" spans="1:10">
      <c r="A9" s="6" t="s">
        <v>4</v>
      </c>
      <c r="B9" s="36">
        <v>1000</v>
      </c>
      <c r="C9" s="37">
        <v>10</v>
      </c>
      <c r="D9" s="15">
        <f t="shared" ref="D9:D20" si="2">B9/C9</f>
        <v>100</v>
      </c>
      <c r="E9" s="15">
        <f t="shared" ref="E9:E20" si="3">D9/12</f>
        <v>8.3333333333333339</v>
      </c>
      <c r="F9" s="38">
        <v>43467</v>
      </c>
      <c r="G9" s="16">
        <f t="shared" ca="1" si="0"/>
        <v>6.6488706365503081</v>
      </c>
      <c r="H9" s="17">
        <f t="shared" ref="H9:H19" ca="1" si="4">$I$8+(G9*365.25)</f>
        <v>47135.842122916663</v>
      </c>
      <c r="I9" s="18">
        <f t="shared" ca="1" si="1"/>
        <v>44707.342122916663</v>
      </c>
    </row>
    <row r="10" spans="1:10">
      <c r="A10" s="19" t="s">
        <v>5</v>
      </c>
      <c r="B10" s="36">
        <v>3000</v>
      </c>
      <c r="C10" s="37">
        <v>10</v>
      </c>
      <c r="D10" s="21">
        <f t="shared" si="2"/>
        <v>300</v>
      </c>
      <c r="E10" s="21">
        <f t="shared" si="3"/>
        <v>25</v>
      </c>
      <c r="F10" s="38">
        <v>43103</v>
      </c>
      <c r="G10" s="22">
        <f t="shared" ca="1" si="0"/>
        <v>5.6659822039698833</v>
      </c>
      <c r="H10" s="23">
        <f t="shared" ca="1" si="4"/>
        <v>46776.842122916663</v>
      </c>
      <c r="I10" s="24">
        <f t="shared" ca="1" si="1"/>
        <v>44707.342122916663</v>
      </c>
    </row>
    <row r="11" spans="1:10">
      <c r="A11" s="6" t="s">
        <v>6</v>
      </c>
      <c r="B11" s="36">
        <v>10000</v>
      </c>
      <c r="C11" s="37">
        <v>50</v>
      </c>
      <c r="D11" s="15">
        <f t="shared" si="2"/>
        <v>200</v>
      </c>
      <c r="E11" s="15">
        <f t="shared" si="3"/>
        <v>16.666666666666668</v>
      </c>
      <c r="F11" s="38">
        <v>40912</v>
      </c>
      <c r="G11" s="16">
        <f t="shared" ca="1" si="0"/>
        <v>39.754962354551679</v>
      </c>
      <c r="H11" s="17">
        <f t="shared" ca="1" si="4"/>
        <v>59227.842122916663</v>
      </c>
      <c r="I11" s="18">
        <f t="shared" ca="1" si="1"/>
        <v>44707.342122916663</v>
      </c>
    </row>
    <row r="12" spans="1:10">
      <c r="A12" s="19" t="s">
        <v>7</v>
      </c>
      <c r="B12" s="36">
        <v>20000</v>
      </c>
      <c r="C12" s="37">
        <v>20</v>
      </c>
      <c r="D12" s="21">
        <f t="shared" si="2"/>
        <v>1000</v>
      </c>
      <c r="E12" s="21">
        <f t="shared" si="3"/>
        <v>83.333333333333329</v>
      </c>
      <c r="F12" s="38">
        <v>40973</v>
      </c>
      <c r="G12" s="22">
        <f t="shared" ca="1" si="0"/>
        <v>9.9219712525667347</v>
      </c>
      <c r="H12" s="23">
        <f t="shared" ca="1" si="4"/>
        <v>48331.342122916663</v>
      </c>
      <c r="I12" s="24">
        <f t="shared" ca="1" si="1"/>
        <v>44707.342122916663</v>
      </c>
    </row>
    <row r="13" spans="1:10">
      <c r="A13" s="6" t="s">
        <v>8</v>
      </c>
      <c r="B13" s="36">
        <v>8000</v>
      </c>
      <c r="C13" s="37">
        <v>6</v>
      </c>
      <c r="D13" s="15">
        <f t="shared" si="2"/>
        <v>1333.3333333333333</v>
      </c>
      <c r="E13" s="15">
        <f t="shared" si="3"/>
        <v>111.1111111111111</v>
      </c>
      <c r="F13" s="38">
        <v>43831</v>
      </c>
      <c r="G13" s="16">
        <f t="shared" ca="1" si="0"/>
        <v>3.6317590691307324</v>
      </c>
      <c r="H13" s="17">
        <f t="shared" ca="1" si="4"/>
        <v>46033.842122916663</v>
      </c>
      <c r="I13" s="18">
        <f t="shared" ca="1" si="1"/>
        <v>44707.342122916663</v>
      </c>
    </row>
    <row r="14" spans="1:10">
      <c r="A14" s="19" t="s">
        <v>9</v>
      </c>
      <c r="B14" s="36">
        <v>3000</v>
      </c>
      <c r="C14" s="37">
        <v>30</v>
      </c>
      <c r="D14" s="21">
        <f t="shared" si="2"/>
        <v>100</v>
      </c>
      <c r="E14" s="21">
        <f t="shared" si="3"/>
        <v>8.3333333333333339</v>
      </c>
      <c r="F14" s="38">
        <v>40915</v>
      </c>
      <c r="G14" s="22">
        <f t="shared" ca="1" si="0"/>
        <v>19.763175906913073</v>
      </c>
      <c r="H14" s="23">
        <f t="shared" ca="1" si="4"/>
        <v>51925.842122916663</v>
      </c>
      <c r="I14" s="24">
        <f t="shared" ca="1" si="1"/>
        <v>44707.342122916663</v>
      </c>
    </row>
    <row r="15" spans="1:10">
      <c r="A15" s="6" t="s">
        <v>10</v>
      </c>
      <c r="B15" s="36">
        <v>10000</v>
      </c>
      <c r="C15" s="37">
        <v>50</v>
      </c>
      <c r="D15" s="15">
        <f t="shared" si="2"/>
        <v>200</v>
      </c>
      <c r="E15" s="15">
        <f t="shared" si="3"/>
        <v>16.666666666666668</v>
      </c>
      <c r="F15" s="38">
        <v>40916</v>
      </c>
      <c r="G15" s="16">
        <f t="shared" ca="1" si="0"/>
        <v>39.765913757700204</v>
      </c>
      <c r="H15" s="17">
        <f t="shared" ca="1" si="4"/>
        <v>59231.842122916663</v>
      </c>
      <c r="I15" s="18">
        <f t="shared" ca="1" si="1"/>
        <v>44707.342122916663</v>
      </c>
    </row>
    <row r="16" spans="1:10">
      <c r="A16" s="19" t="s">
        <v>11</v>
      </c>
      <c r="B16" s="36">
        <v>4000</v>
      </c>
      <c r="C16" s="37">
        <v>5</v>
      </c>
      <c r="D16" s="21">
        <f t="shared" si="2"/>
        <v>800</v>
      </c>
      <c r="E16" s="21">
        <f t="shared" si="3"/>
        <v>66.666666666666671</v>
      </c>
      <c r="F16" s="38">
        <v>40917</v>
      </c>
      <c r="G16" s="22">
        <f t="shared" ca="1" si="0"/>
        <v>-5.2313483915126628</v>
      </c>
      <c r="H16" s="23">
        <f t="shared" ca="1" si="4"/>
        <v>42796.592122916663</v>
      </c>
      <c r="I16" s="24">
        <f t="shared" ca="1" si="1"/>
        <v>44707.342122916663</v>
      </c>
    </row>
    <row r="17" spans="1:9">
      <c r="A17" s="6" t="s">
        <v>12</v>
      </c>
      <c r="B17" s="36">
        <v>5000</v>
      </c>
      <c r="C17" s="37">
        <v>20</v>
      </c>
      <c r="D17" s="15">
        <f t="shared" si="2"/>
        <v>250</v>
      </c>
      <c r="E17" s="15">
        <f t="shared" si="3"/>
        <v>20.833333333333332</v>
      </c>
      <c r="F17" s="38">
        <v>40918</v>
      </c>
      <c r="G17" s="16">
        <f t="shared" ca="1" si="0"/>
        <v>9.7713894592744701</v>
      </c>
      <c r="H17" s="17">
        <f t="shared" ca="1" si="4"/>
        <v>48276.342122916663</v>
      </c>
      <c r="I17" s="18">
        <f t="shared" ca="1" si="1"/>
        <v>44707.342122916663</v>
      </c>
    </row>
    <row r="18" spans="1:9">
      <c r="A18" s="19" t="s">
        <v>13</v>
      </c>
      <c r="B18" s="36">
        <v>15000</v>
      </c>
      <c r="C18" s="37">
        <v>50</v>
      </c>
      <c r="D18" s="21">
        <f t="shared" si="2"/>
        <v>300</v>
      </c>
      <c r="E18" s="21">
        <f t="shared" si="3"/>
        <v>25</v>
      </c>
      <c r="F18" s="38">
        <v>40919</v>
      </c>
      <c r="G18" s="22">
        <f t="shared" ca="1" si="0"/>
        <v>39.774127310061601</v>
      </c>
      <c r="H18" s="23">
        <f t="shared" ca="1" si="4"/>
        <v>59234.842122916663</v>
      </c>
      <c r="I18" s="24">
        <f t="shared" ca="1" si="1"/>
        <v>44707.342122916663</v>
      </c>
    </row>
    <row r="19" spans="1:9">
      <c r="A19" s="6" t="s">
        <v>14</v>
      </c>
      <c r="B19" s="36">
        <v>2250</v>
      </c>
      <c r="C19" s="37">
        <v>10</v>
      </c>
      <c r="D19" s="15">
        <f t="shared" si="2"/>
        <v>225</v>
      </c>
      <c r="E19" s="15">
        <f t="shared" si="3"/>
        <v>18.75</v>
      </c>
      <c r="F19" s="38">
        <v>40920</v>
      </c>
      <c r="G19" s="16">
        <f ca="1">C19-(DAYS360(F19,$I$8)/365.25)</f>
        <v>-0.22313483915126575</v>
      </c>
      <c r="H19" s="17">
        <f t="shared" ca="1" si="4"/>
        <v>44625.842122916663</v>
      </c>
      <c r="I19" s="18">
        <f t="shared" ca="1" si="1"/>
        <v>44707.342122916663</v>
      </c>
    </row>
    <row r="20" spans="1:9">
      <c r="A20" s="19" t="s">
        <v>15</v>
      </c>
      <c r="B20" s="36">
        <v>1500</v>
      </c>
      <c r="C20" s="37">
        <v>10</v>
      </c>
      <c r="D20" s="21">
        <f t="shared" si="2"/>
        <v>150</v>
      </c>
      <c r="E20" s="21">
        <f t="shared" si="3"/>
        <v>12.5</v>
      </c>
      <c r="F20" s="38">
        <v>40921</v>
      </c>
      <c r="G20" s="22">
        <f ca="1">C20-(DAYS360(F20,$I$8)/365.25)</f>
        <v>-0.22039698836413457</v>
      </c>
      <c r="H20" s="23">
        <f ca="1">$I$8+(G20*365.25)</f>
        <v>44626.842122916663</v>
      </c>
      <c r="I20" s="24">
        <f t="shared" ca="1" si="1"/>
        <v>44707.342122916663</v>
      </c>
    </row>
    <row r="21" spans="1:9">
      <c r="A21" s="19" t="s">
        <v>36</v>
      </c>
      <c r="B21" s="25">
        <f>B8*((1+3%)^Sheet2!$C21)</f>
        <v>36122.224693388263</v>
      </c>
      <c r="C21" s="20">
        <f t="shared" ref="C21:C33" si="5">C8</f>
        <v>20</v>
      </c>
      <c r="D21" s="26">
        <f t="shared" ref="D21:D33" si="6">B21/C21</f>
        <v>1806.1112346694131</v>
      </c>
      <c r="E21" s="26">
        <f t="shared" ref="E21:E33" si="7">D21/12</f>
        <v>150.50926955578441</v>
      </c>
      <c r="F21" s="27">
        <f t="shared" ref="F21:F33" ca="1" si="8">H8</f>
        <v>47907.342122916663</v>
      </c>
      <c r="G21" s="22">
        <f ca="1">C21-(DAYS360(F21,$I$8)/365.25)</f>
        <v>28.635181382614647</v>
      </c>
      <c r="H21" s="23">
        <f t="shared" ref="H21:H33" ca="1" si="9">$I$8+(G21*365.25)</f>
        <v>55166.342122916663</v>
      </c>
      <c r="I21" s="24">
        <f t="shared" ref="I21:I33" ca="1" si="10">NOW()</f>
        <v>44707.342122916663</v>
      </c>
    </row>
    <row r="22" spans="1:9">
      <c r="A22" s="6" t="s">
        <v>37</v>
      </c>
      <c r="B22" s="25">
        <f>B9*((1+3%)^Sheet2!$C22)</f>
        <v>1343.9163793441219</v>
      </c>
      <c r="C22" s="14">
        <f t="shared" si="5"/>
        <v>10</v>
      </c>
      <c r="D22" s="26">
        <f t="shared" si="6"/>
        <v>134.39163793441219</v>
      </c>
      <c r="E22" s="26">
        <f t="shared" si="7"/>
        <v>11.199303161201016</v>
      </c>
      <c r="F22" s="27">
        <f t="shared" ca="1" si="8"/>
        <v>47135.842122916663</v>
      </c>
      <c r="G22" s="16">
        <f t="shared" ref="G22:G33" ca="1" si="11">C22-(DAYS360(F22,$I$8)/365.25)</f>
        <v>16.546201232032853</v>
      </c>
      <c r="H22" s="17">
        <f t="shared" ca="1" si="9"/>
        <v>50750.842122916663</v>
      </c>
      <c r="I22" s="18">
        <f t="shared" ca="1" si="10"/>
        <v>44707.342122916663</v>
      </c>
    </row>
    <row r="23" spans="1:9">
      <c r="A23" s="19" t="s">
        <v>38</v>
      </c>
      <c r="B23" s="25">
        <f>B10*((1+3%)^Sheet2!$C23)</f>
        <v>4031.7491380323654</v>
      </c>
      <c r="C23" s="20">
        <f t="shared" si="5"/>
        <v>10</v>
      </c>
      <c r="D23" s="26">
        <f t="shared" si="6"/>
        <v>403.17491380323656</v>
      </c>
      <c r="E23" s="26">
        <f t="shared" si="7"/>
        <v>33.597909483603047</v>
      </c>
      <c r="F23" s="27">
        <f t="shared" ca="1" si="8"/>
        <v>46776.842122916663</v>
      </c>
      <c r="G23" s="22">
        <f t="shared" ca="1" si="11"/>
        <v>15.579739904175224</v>
      </c>
      <c r="H23" s="23">
        <f t="shared" ca="1" si="9"/>
        <v>50397.842122916663</v>
      </c>
      <c r="I23" s="24">
        <f t="shared" ca="1" si="10"/>
        <v>44707.342122916663</v>
      </c>
    </row>
    <row r="24" spans="1:9">
      <c r="A24" s="6" t="s">
        <v>39</v>
      </c>
      <c r="B24" s="25">
        <f>B11*((1+3%)^Sheet2!$C24)</f>
        <v>43839.060187070863</v>
      </c>
      <c r="C24" s="14">
        <f t="shared" si="5"/>
        <v>50</v>
      </c>
      <c r="D24" s="26">
        <f t="shared" si="6"/>
        <v>876.78120374141724</v>
      </c>
      <c r="E24" s="26">
        <f t="shared" si="7"/>
        <v>73.065100311784775</v>
      </c>
      <c r="F24" s="27">
        <f t="shared" ca="1" si="8"/>
        <v>59227.842122916663</v>
      </c>
      <c r="G24" s="16">
        <f t="shared" ca="1" si="11"/>
        <v>89.175906913073234</v>
      </c>
      <c r="H24" s="17">
        <f t="shared" ca="1" si="9"/>
        <v>77278.842122916656</v>
      </c>
      <c r="I24" s="18">
        <f t="shared" ca="1" si="10"/>
        <v>44707.342122916663</v>
      </c>
    </row>
    <row r="25" spans="1:9">
      <c r="A25" s="19" t="s">
        <v>40</v>
      </c>
      <c r="B25" s="25">
        <f>B12*((1+3%)^Sheet2!$C25)</f>
        <v>36122.224693388263</v>
      </c>
      <c r="C25" s="20">
        <f t="shared" si="5"/>
        <v>20</v>
      </c>
      <c r="D25" s="26">
        <f t="shared" si="6"/>
        <v>1806.1112346694131</v>
      </c>
      <c r="E25" s="26">
        <f t="shared" si="7"/>
        <v>150.50926955578441</v>
      </c>
      <c r="F25" s="27">
        <f t="shared" ca="1" si="8"/>
        <v>48331.342122916663</v>
      </c>
      <c r="G25" s="22">
        <f t="shared" ca="1" si="11"/>
        <v>29.776865160848736</v>
      </c>
      <c r="H25" s="23">
        <f t="shared" ca="1" si="9"/>
        <v>55583.342122916663</v>
      </c>
      <c r="I25" s="24">
        <f t="shared" ca="1" si="10"/>
        <v>44707.342122916663</v>
      </c>
    </row>
    <row r="26" spans="1:9">
      <c r="A26" s="6" t="s">
        <v>41</v>
      </c>
      <c r="B26" s="25">
        <f>B13*((1+3%)^Sheet2!$C26)</f>
        <v>9552.4183722319995</v>
      </c>
      <c r="C26" s="14">
        <f t="shared" si="5"/>
        <v>6</v>
      </c>
      <c r="D26" s="26">
        <f t="shared" si="6"/>
        <v>1592.0697287053333</v>
      </c>
      <c r="E26" s="26">
        <f t="shared" si="7"/>
        <v>132.67247739211112</v>
      </c>
      <c r="F26" s="27">
        <f t="shared" ca="1" si="8"/>
        <v>46033.842122916663</v>
      </c>
      <c r="G26" s="16">
        <f t="shared" ca="1" si="11"/>
        <v>9.5728952772073921</v>
      </c>
      <c r="H26" s="17">
        <f t="shared" ca="1" si="9"/>
        <v>48203.842122916663</v>
      </c>
      <c r="I26" s="18">
        <f t="shared" ca="1" si="10"/>
        <v>44707.342122916663</v>
      </c>
    </row>
    <row r="27" spans="1:9">
      <c r="A27" s="19" t="s">
        <v>42</v>
      </c>
      <c r="B27" s="25">
        <f>B14*((1+3%)^Sheet2!$C27)</f>
        <v>7281.7874135689772</v>
      </c>
      <c r="C27" s="20">
        <f t="shared" si="5"/>
        <v>30</v>
      </c>
      <c r="D27" s="26">
        <f t="shared" si="6"/>
        <v>242.72624711896592</v>
      </c>
      <c r="E27" s="26">
        <f t="shared" si="7"/>
        <v>20.227187259913826</v>
      </c>
      <c r="F27" s="27">
        <f t="shared" ca="1" si="8"/>
        <v>51925.842122916663</v>
      </c>
      <c r="G27" s="22">
        <f t="shared" ca="1" si="11"/>
        <v>49.477070499657771</v>
      </c>
      <c r="H27" s="23">
        <f t="shared" ca="1" si="9"/>
        <v>62778.842122916663</v>
      </c>
      <c r="I27" s="24">
        <f t="shared" ca="1" si="10"/>
        <v>44707.342122916663</v>
      </c>
    </row>
    <row r="28" spans="1:9">
      <c r="A28" s="6" t="s">
        <v>43</v>
      </c>
      <c r="B28" s="26">
        <f>B15*((1+3%)^Sheet2!$C28)</f>
        <v>43839.060187070863</v>
      </c>
      <c r="C28" s="14">
        <f t="shared" si="5"/>
        <v>50</v>
      </c>
      <c r="D28" s="26">
        <f t="shared" si="6"/>
        <v>876.78120374141724</v>
      </c>
      <c r="E28" s="26">
        <f t="shared" si="7"/>
        <v>73.065100311784775</v>
      </c>
      <c r="F28" s="27">
        <f t="shared" ca="1" si="8"/>
        <v>59231.842122916663</v>
      </c>
      <c r="G28" s="16">
        <f t="shared" ca="1" si="11"/>
        <v>89.192334017796028</v>
      </c>
      <c r="H28" s="17">
        <f t="shared" ca="1" si="9"/>
        <v>77284.842122916656</v>
      </c>
      <c r="I28" s="18">
        <f t="shared" ca="1" si="10"/>
        <v>44707.342122916663</v>
      </c>
    </row>
    <row r="29" spans="1:9">
      <c r="A29" s="19" t="s">
        <v>44</v>
      </c>
      <c r="B29" s="25">
        <f>B16*((1+3%)^Sheet2!$C29)</f>
        <v>4637.0962971999998</v>
      </c>
      <c r="C29" s="20">
        <f t="shared" si="5"/>
        <v>5</v>
      </c>
      <c r="D29" s="26">
        <f t="shared" si="6"/>
        <v>927.41925943999991</v>
      </c>
      <c r="E29" s="26">
        <f t="shared" si="7"/>
        <v>77.284938286666659</v>
      </c>
      <c r="F29" s="27">
        <f t="shared" ca="1" si="8"/>
        <v>42796.592122916663</v>
      </c>
      <c r="G29" s="22">
        <f t="shared" ca="1" si="11"/>
        <v>-0.15811088295687892</v>
      </c>
      <c r="H29" s="23">
        <f t="shared" ca="1" si="9"/>
        <v>44649.592122916663</v>
      </c>
      <c r="I29" s="24">
        <f t="shared" ca="1" si="10"/>
        <v>44707.342122916663</v>
      </c>
    </row>
    <row r="30" spans="1:9">
      <c r="A30" s="6" t="s">
        <v>45</v>
      </c>
      <c r="B30" s="25">
        <f>B17*((1+3%)^Sheet2!$C30)</f>
        <v>9030.5561733470659</v>
      </c>
      <c r="C30" s="14">
        <f t="shared" si="5"/>
        <v>20</v>
      </c>
      <c r="D30" s="26">
        <f t="shared" si="6"/>
        <v>451.52780866735327</v>
      </c>
      <c r="E30" s="26">
        <f t="shared" si="7"/>
        <v>37.627317388946103</v>
      </c>
      <c r="F30" s="27">
        <f t="shared" ca="1" si="8"/>
        <v>48276.342122916663</v>
      </c>
      <c r="G30" s="16">
        <f t="shared" ca="1" si="11"/>
        <v>29.629021218343603</v>
      </c>
      <c r="H30" s="17">
        <f t="shared" ca="1" si="9"/>
        <v>55529.342122916663</v>
      </c>
      <c r="I30" s="18">
        <f t="shared" ca="1" si="10"/>
        <v>44707.342122916663</v>
      </c>
    </row>
    <row r="31" spans="1:9">
      <c r="A31" s="19" t="s">
        <v>46</v>
      </c>
      <c r="B31" s="25">
        <f>B18*((1+3%)^Sheet2!$C31)</f>
        <v>65758.590280606295</v>
      </c>
      <c r="C31" s="20">
        <f t="shared" si="5"/>
        <v>50</v>
      </c>
      <c r="D31" s="26">
        <f t="shared" si="6"/>
        <v>1315.1718056121258</v>
      </c>
      <c r="E31" s="26">
        <f t="shared" si="7"/>
        <v>109.59765046767716</v>
      </c>
      <c r="F31" s="27">
        <f t="shared" ca="1" si="8"/>
        <v>59234.842122916663</v>
      </c>
      <c r="G31" s="22">
        <f t="shared" ca="1" si="11"/>
        <v>89.200547570157426</v>
      </c>
      <c r="H31" s="23">
        <f t="shared" ca="1" si="9"/>
        <v>77287.842122916656</v>
      </c>
      <c r="I31" s="24">
        <f t="shared" ca="1" si="10"/>
        <v>44707.342122916663</v>
      </c>
    </row>
    <row r="32" spans="1:9">
      <c r="A32" s="6" t="s">
        <v>47</v>
      </c>
      <c r="B32" s="25">
        <f>B19*((1+3%)^Sheet2!$C32)</f>
        <v>3023.8118535242738</v>
      </c>
      <c r="C32" s="14">
        <f t="shared" si="5"/>
        <v>10</v>
      </c>
      <c r="D32" s="26">
        <f t="shared" si="6"/>
        <v>302.38118535242739</v>
      </c>
      <c r="E32" s="26">
        <f t="shared" si="7"/>
        <v>25.198432112702282</v>
      </c>
      <c r="F32" s="27">
        <f t="shared" ca="1" si="8"/>
        <v>44625.842122916663</v>
      </c>
      <c r="G32" s="16">
        <f t="shared" ca="1" si="11"/>
        <v>9.7782340862422998</v>
      </c>
      <c r="H32" s="17">
        <f t="shared" ca="1" si="9"/>
        <v>48278.842122916663</v>
      </c>
      <c r="I32" s="18">
        <f t="shared" ca="1" si="10"/>
        <v>44707.342122916663</v>
      </c>
    </row>
    <row r="33" spans="1:9">
      <c r="A33" s="28" t="s">
        <v>48</v>
      </c>
      <c r="B33" s="29">
        <f>B20*((1+3%)^Sheet2!$C33)</f>
        <v>2015.8745690161827</v>
      </c>
      <c r="C33" s="30">
        <f t="shared" si="5"/>
        <v>10</v>
      </c>
      <c r="D33" s="31">
        <f t="shared" si="6"/>
        <v>201.58745690161828</v>
      </c>
      <c r="E33" s="31">
        <f t="shared" si="7"/>
        <v>16.798954741801523</v>
      </c>
      <c r="F33" s="32">
        <f t="shared" ca="1" si="8"/>
        <v>44626.842122916663</v>
      </c>
      <c r="G33" s="33">
        <f t="shared" ca="1" si="11"/>
        <v>9.780971937029431</v>
      </c>
      <c r="H33" s="34">
        <f t="shared" ca="1" si="9"/>
        <v>48279.842122916663</v>
      </c>
      <c r="I33" s="35">
        <f t="shared" ca="1" si="10"/>
        <v>44707.342122916663</v>
      </c>
    </row>
  </sheetData>
  <sheetProtection sheet="1" objects="1" scenarios="1"/>
  <conditionalFormatting sqref="H8:H33">
    <cfRule type="cellIs" dxfId="5" priority="71" operator="lessThan">
      <formula>$I$8</formula>
    </cfRule>
  </conditionalFormatting>
  <conditionalFormatting sqref="H8:H33">
    <cfRule type="cellIs" dxfId="4" priority="72" operator="greaterThan">
      <formula>$I$8+(C8/2)*365</formula>
    </cfRule>
    <cfRule type="cellIs" dxfId="3" priority="73" operator="between">
      <formula>$I$8</formula>
      <formula>$I$8+(C8/2)*365</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CCFFA-3D44-434B-86F2-984EF2120EB2}">
  <dimension ref="A1:O125"/>
  <sheetViews>
    <sheetView topLeftCell="A2" workbookViewId="0">
      <selection activeCell="L87" sqref="L87"/>
    </sheetView>
  </sheetViews>
  <sheetFormatPr baseColWidth="10" defaultRowHeight="16"/>
  <cols>
    <col min="1" max="1" width="27.5" bestFit="1" customWidth="1"/>
    <col min="2" max="3" width="20.33203125" bestFit="1" customWidth="1"/>
    <col min="4" max="4" width="27.6640625" bestFit="1" customWidth="1"/>
    <col min="5" max="5" width="19.1640625" bestFit="1" customWidth="1"/>
    <col min="6" max="7" width="12.33203125" bestFit="1" customWidth="1"/>
    <col min="8" max="9" width="13" bestFit="1" customWidth="1"/>
    <col min="10" max="11" width="12.33203125" bestFit="1" customWidth="1"/>
    <col min="12" max="12" width="27.5" bestFit="1" customWidth="1"/>
    <col min="13" max="14" width="12.33203125" bestFit="1" customWidth="1"/>
    <col min="15" max="15" width="12.5" bestFit="1" customWidth="1"/>
    <col min="16" max="28" width="12.1640625" bestFit="1" customWidth="1"/>
    <col min="29" max="29" width="8.83203125" bestFit="1" customWidth="1"/>
    <col min="30" max="30" width="12.1640625" bestFit="1" customWidth="1"/>
    <col min="31" max="31" width="9.1640625" bestFit="1" customWidth="1"/>
    <col min="32" max="33" width="12.1640625" bestFit="1" customWidth="1"/>
    <col min="34" max="34" width="9" bestFit="1" customWidth="1"/>
  </cols>
  <sheetData>
    <row r="1" spans="1:2">
      <c r="A1" s="3" t="s">
        <v>22</v>
      </c>
      <c r="B1" t="s">
        <v>56</v>
      </c>
    </row>
    <row r="2" spans="1:2">
      <c r="A2" s="5" t="s">
        <v>5</v>
      </c>
      <c r="B2" s="40">
        <v>25</v>
      </c>
    </row>
    <row r="3" spans="1:2">
      <c r="A3" s="5" t="s">
        <v>12</v>
      </c>
      <c r="B3" s="40">
        <v>20.833333333333332</v>
      </c>
    </row>
    <row r="4" spans="1:2">
      <c r="A4" s="5" t="s">
        <v>14</v>
      </c>
      <c r="B4" s="40">
        <v>18.75</v>
      </c>
    </row>
    <row r="5" spans="1:2">
      <c r="A5" s="5" t="s">
        <v>6</v>
      </c>
      <c r="B5" s="40">
        <v>16.666666666666668</v>
      </c>
    </row>
    <row r="6" spans="1:2">
      <c r="A6" s="5" t="s">
        <v>8</v>
      </c>
      <c r="B6" s="40">
        <v>111.1111111111111</v>
      </c>
    </row>
    <row r="7" spans="1:2">
      <c r="A7" s="5" t="s">
        <v>7</v>
      </c>
      <c r="B7" s="40">
        <v>83.333333333333329</v>
      </c>
    </row>
    <row r="8" spans="1:2">
      <c r="A8" s="5" t="s">
        <v>15</v>
      </c>
      <c r="B8" s="40">
        <v>12.5</v>
      </c>
    </row>
    <row r="9" spans="1:2">
      <c r="A9" s="5" t="s">
        <v>11</v>
      </c>
      <c r="B9" s="40">
        <v>66.666666666666671</v>
      </c>
    </row>
    <row r="10" spans="1:2">
      <c r="A10" s="5" t="s">
        <v>9</v>
      </c>
      <c r="B10" s="40">
        <v>8.3333333333333339</v>
      </c>
    </row>
    <row r="11" spans="1:2">
      <c r="A11" s="5" t="s">
        <v>3</v>
      </c>
      <c r="B11" s="40">
        <v>83.333333333333329</v>
      </c>
    </row>
    <row r="12" spans="1:2">
      <c r="A12" s="5" t="s">
        <v>13</v>
      </c>
      <c r="B12" s="40">
        <v>25</v>
      </c>
    </row>
    <row r="13" spans="1:2">
      <c r="A13" s="5" t="s">
        <v>4</v>
      </c>
      <c r="B13" s="40">
        <v>8.3333333333333339</v>
      </c>
    </row>
    <row r="14" spans="1:2">
      <c r="A14" s="5" t="s">
        <v>10</v>
      </c>
      <c r="B14" s="40">
        <v>16.666666666666668</v>
      </c>
    </row>
    <row r="15" spans="1:2">
      <c r="A15" s="5" t="s">
        <v>23</v>
      </c>
      <c r="B15" s="40">
        <v>496.52777777777771</v>
      </c>
    </row>
    <row r="35" spans="1:15">
      <c r="B35" s="3" t="s">
        <v>24</v>
      </c>
    </row>
    <row r="36" spans="1:15">
      <c r="B36" t="s">
        <v>5</v>
      </c>
      <c r="C36" t="s">
        <v>12</v>
      </c>
      <c r="D36" t="s">
        <v>14</v>
      </c>
      <c r="E36" t="s">
        <v>6</v>
      </c>
      <c r="F36" t="s">
        <v>8</v>
      </c>
      <c r="G36" t="s">
        <v>7</v>
      </c>
      <c r="H36" t="s">
        <v>15</v>
      </c>
      <c r="I36" t="s">
        <v>11</v>
      </c>
      <c r="J36" t="s">
        <v>9</v>
      </c>
      <c r="K36" t="s">
        <v>3</v>
      </c>
      <c r="L36" t="s">
        <v>13</v>
      </c>
      <c r="M36" t="s">
        <v>4</v>
      </c>
      <c r="N36" t="s">
        <v>10</v>
      </c>
      <c r="O36" t="s">
        <v>23</v>
      </c>
    </row>
    <row r="37" spans="1:15">
      <c r="A37" t="s">
        <v>25</v>
      </c>
      <c r="B37" s="4">
        <v>5.6659822039698833</v>
      </c>
      <c r="C37" s="4">
        <v>9.7713894592744701</v>
      </c>
      <c r="D37" s="4">
        <v>-0.22313483915126575</v>
      </c>
      <c r="E37" s="4">
        <v>39.754962354551679</v>
      </c>
      <c r="F37" s="4">
        <v>3.6317590691307324</v>
      </c>
      <c r="G37" s="4">
        <v>9.9219712525667347</v>
      </c>
      <c r="H37" s="4">
        <v>-0.22039698836413457</v>
      </c>
      <c r="I37" s="4">
        <v>-5.2313483915126628</v>
      </c>
      <c r="J37" s="4">
        <v>19.763175906913073</v>
      </c>
      <c r="K37" s="4">
        <v>8.7611225188227237</v>
      </c>
      <c r="L37" s="4">
        <v>39.774127310061601</v>
      </c>
      <c r="M37" s="4">
        <v>6.6488706365503081</v>
      </c>
      <c r="N37" s="4">
        <v>39.765913757700204</v>
      </c>
      <c r="O37" s="4">
        <v>177.78439425051334</v>
      </c>
    </row>
    <row r="64" spans="1:2">
      <c r="A64" s="3" t="s">
        <v>26</v>
      </c>
      <c r="B64" s="3" t="s">
        <v>24</v>
      </c>
    </row>
    <row r="65" spans="1:15">
      <c r="A65" s="3" t="s">
        <v>22</v>
      </c>
      <c r="B65" t="s">
        <v>5</v>
      </c>
      <c r="C65" t="s">
        <v>12</v>
      </c>
      <c r="D65" t="s">
        <v>14</v>
      </c>
      <c r="E65" t="s">
        <v>6</v>
      </c>
      <c r="F65" t="s">
        <v>8</v>
      </c>
      <c r="G65" t="s">
        <v>7</v>
      </c>
      <c r="H65" t="s">
        <v>15</v>
      </c>
      <c r="I65" t="s">
        <v>11</v>
      </c>
      <c r="J65" t="s">
        <v>9</v>
      </c>
      <c r="K65" t="s">
        <v>3</v>
      </c>
      <c r="L65" t="s">
        <v>13</v>
      </c>
      <c r="M65" t="s">
        <v>4</v>
      </c>
      <c r="N65" t="s">
        <v>10</v>
      </c>
      <c r="O65" t="s">
        <v>23</v>
      </c>
    </row>
    <row r="66" spans="1:15">
      <c r="A66" s="5" t="s">
        <v>27</v>
      </c>
      <c r="B66" s="40"/>
      <c r="C66" s="40"/>
      <c r="D66" s="40"/>
      <c r="E66" s="40"/>
      <c r="F66" s="40"/>
      <c r="G66" s="40"/>
      <c r="H66" s="40"/>
      <c r="I66" s="40">
        <v>4000</v>
      </c>
      <c r="J66" s="40"/>
      <c r="K66" s="40"/>
      <c r="L66" s="40"/>
      <c r="M66" s="40"/>
      <c r="N66" s="40"/>
      <c r="O66" s="40">
        <v>4000</v>
      </c>
    </row>
    <row r="67" spans="1:15">
      <c r="A67" s="5" t="s">
        <v>28</v>
      </c>
      <c r="B67" s="40"/>
      <c r="C67" s="40"/>
      <c r="D67" s="40">
        <v>2250</v>
      </c>
      <c r="E67" s="40"/>
      <c r="F67" s="40"/>
      <c r="G67" s="40"/>
      <c r="H67" s="40">
        <v>1500</v>
      </c>
      <c r="I67" s="40"/>
      <c r="J67" s="40"/>
      <c r="K67" s="40"/>
      <c r="L67" s="40"/>
      <c r="M67" s="40"/>
      <c r="N67" s="40"/>
      <c r="O67" s="40">
        <v>3750</v>
      </c>
    </row>
    <row r="68" spans="1:15">
      <c r="A68" s="5" t="s">
        <v>55</v>
      </c>
      <c r="B68" s="40"/>
      <c r="C68" s="40"/>
      <c r="D68" s="40"/>
      <c r="E68" s="40"/>
      <c r="F68" s="40">
        <v>8000</v>
      </c>
      <c r="G68" s="40"/>
      <c r="H68" s="40"/>
      <c r="I68" s="40"/>
      <c r="J68" s="40"/>
      <c r="K68" s="40"/>
      <c r="L68" s="40"/>
      <c r="M68" s="40"/>
      <c r="N68" s="40"/>
      <c r="O68" s="40">
        <v>8000</v>
      </c>
    </row>
    <row r="69" spans="1:15">
      <c r="A69" s="5" t="s">
        <v>29</v>
      </c>
      <c r="B69" s="40">
        <v>3000</v>
      </c>
      <c r="C69" s="40"/>
      <c r="D69" s="40"/>
      <c r="E69" s="40"/>
      <c r="F69" s="40"/>
      <c r="G69" s="40"/>
      <c r="H69" s="40"/>
      <c r="I69" s="40"/>
      <c r="J69" s="40"/>
      <c r="K69" s="40"/>
      <c r="L69" s="40"/>
      <c r="M69" s="40"/>
      <c r="N69" s="40"/>
      <c r="O69" s="40">
        <v>3000</v>
      </c>
    </row>
    <row r="70" spans="1:15">
      <c r="A70" s="5" t="s">
        <v>30</v>
      </c>
      <c r="B70" s="40"/>
      <c r="C70" s="40"/>
      <c r="D70" s="40"/>
      <c r="E70" s="40"/>
      <c r="F70" s="40"/>
      <c r="G70" s="40"/>
      <c r="H70" s="40"/>
      <c r="I70" s="40"/>
      <c r="J70" s="40"/>
      <c r="K70" s="40"/>
      <c r="L70" s="40"/>
      <c r="M70" s="40">
        <v>1000</v>
      </c>
      <c r="N70" s="40"/>
      <c r="O70" s="40">
        <v>1000</v>
      </c>
    </row>
    <row r="71" spans="1:15">
      <c r="A71" s="5" t="s">
        <v>53</v>
      </c>
      <c r="B71" s="40"/>
      <c r="C71" s="40"/>
      <c r="D71" s="40"/>
      <c r="E71" s="40"/>
      <c r="F71" s="40"/>
      <c r="G71" s="40"/>
      <c r="H71" s="40"/>
      <c r="I71" s="40"/>
      <c r="J71" s="40"/>
      <c r="K71" s="40">
        <v>20000</v>
      </c>
      <c r="L71" s="40"/>
      <c r="M71" s="40"/>
      <c r="N71" s="40"/>
      <c r="O71" s="40">
        <v>20000</v>
      </c>
    </row>
    <row r="72" spans="1:15">
      <c r="A72" s="5" t="s">
        <v>31</v>
      </c>
      <c r="B72" s="40"/>
      <c r="C72" s="40">
        <v>5000</v>
      </c>
      <c r="D72" s="40"/>
      <c r="E72" s="40"/>
      <c r="F72" s="40"/>
      <c r="G72" s="40">
        <v>20000</v>
      </c>
      <c r="H72" s="40"/>
      <c r="I72" s="40"/>
      <c r="J72" s="40"/>
      <c r="K72" s="40"/>
      <c r="L72" s="40"/>
      <c r="M72" s="40"/>
      <c r="N72" s="40"/>
      <c r="O72" s="40">
        <v>25000</v>
      </c>
    </row>
    <row r="73" spans="1:15">
      <c r="A73" s="5" t="s">
        <v>32</v>
      </c>
      <c r="B73" s="40"/>
      <c r="C73" s="40"/>
      <c r="D73" s="40"/>
      <c r="E73" s="40"/>
      <c r="F73" s="40"/>
      <c r="G73" s="40"/>
      <c r="H73" s="40"/>
      <c r="I73" s="40"/>
      <c r="J73" s="40">
        <v>3000</v>
      </c>
      <c r="K73" s="40"/>
      <c r="L73" s="40"/>
      <c r="M73" s="40"/>
      <c r="N73" s="40"/>
      <c r="O73" s="40">
        <v>3000</v>
      </c>
    </row>
    <row r="74" spans="1:15">
      <c r="A74" s="5" t="s">
        <v>33</v>
      </c>
      <c r="B74" s="40"/>
      <c r="C74" s="40"/>
      <c r="D74" s="40"/>
      <c r="E74" s="40">
        <v>10000</v>
      </c>
      <c r="F74" s="40"/>
      <c r="G74" s="40"/>
      <c r="H74" s="40"/>
      <c r="I74" s="40"/>
      <c r="J74" s="40"/>
      <c r="K74" s="40"/>
      <c r="L74" s="40">
        <v>15000</v>
      </c>
      <c r="M74" s="40"/>
      <c r="N74" s="40">
        <v>10000</v>
      </c>
      <c r="O74" s="40">
        <v>35000</v>
      </c>
    </row>
    <row r="75" spans="1:15">
      <c r="A75" s="5" t="s">
        <v>23</v>
      </c>
      <c r="B75" s="40">
        <v>3000</v>
      </c>
      <c r="C75" s="40">
        <v>5000</v>
      </c>
      <c r="D75" s="40">
        <v>2250</v>
      </c>
      <c r="E75" s="40">
        <v>10000</v>
      </c>
      <c r="F75" s="40">
        <v>8000</v>
      </c>
      <c r="G75" s="40">
        <v>20000</v>
      </c>
      <c r="H75" s="40">
        <v>1500</v>
      </c>
      <c r="I75" s="40">
        <v>4000</v>
      </c>
      <c r="J75" s="40">
        <v>3000</v>
      </c>
      <c r="K75" s="40">
        <v>20000</v>
      </c>
      <c r="L75" s="40">
        <v>15000</v>
      </c>
      <c r="M75" s="40">
        <v>1000</v>
      </c>
      <c r="N75" s="40">
        <v>10000</v>
      </c>
      <c r="O75" s="40">
        <v>102750</v>
      </c>
    </row>
    <row r="114" spans="1:15">
      <c r="A114" s="3" t="s">
        <v>26</v>
      </c>
      <c r="B114" s="3" t="s">
        <v>24</v>
      </c>
    </row>
    <row r="115" spans="1:15">
      <c r="A115" s="3" t="s">
        <v>22</v>
      </c>
      <c r="B115" t="s">
        <v>38</v>
      </c>
      <c r="C115" t="s">
        <v>45</v>
      </c>
      <c r="D115" t="s">
        <v>47</v>
      </c>
      <c r="E115" t="s">
        <v>39</v>
      </c>
      <c r="F115" t="s">
        <v>41</v>
      </c>
      <c r="G115" t="s">
        <v>40</v>
      </c>
      <c r="H115" t="s">
        <v>48</v>
      </c>
      <c r="I115" t="s">
        <v>44</v>
      </c>
      <c r="J115" t="s">
        <v>42</v>
      </c>
      <c r="K115" t="s">
        <v>36</v>
      </c>
      <c r="L115" t="s">
        <v>46</v>
      </c>
      <c r="M115" t="s">
        <v>37</v>
      </c>
      <c r="N115" t="s">
        <v>43</v>
      </c>
      <c r="O115" t="s">
        <v>23</v>
      </c>
    </row>
    <row r="116" spans="1:15">
      <c r="A116" s="5" t="s">
        <v>28</v>
      </c>
      <c r="B116" s="40"/>
      <c r="C116" s="40"/>
      <c r="D116" s="40"/>
      <c r="E116" s="40"/>
      <c r="F116" s="40"/>
      <c r="G116" s="40"/>
      <c r="H116" s="40"/>
      <c r="I116" s="40">
        <v>4637.0962971999998</v>
      </c>
      <c r="J116" s="40"/>
      <c r="K116" s="40"/>
      <c r="L116" s="40"/>
      <c r="M116" s="40"/>
      <c r="N116" s="40"/>
      <c r="O116" s="40">
        <v>4637.0962971999998</v>
      </c>
    </row>
    <row r="117" spans="1:15">
      <c r="A117" s="5" t="s">
        <v>53</v>
      </c>
      <c r="B117" s="40"/>
      <c r="C117" s="40"/>
      <c r="D117" s="40"/>
      <c r="E117" s="40"/>
      <c r="F117" s="40">
        <v>9552.4183722319995</v>
      </c>
      <c r="G117" s="40"/>
      <c r="H117" s="40"/>
      <c r="I117" s="40"/>
      <c r="J117" s="40"/>
      <c r="K117" s="40"/>
      <c r="L117" s="40"/>
      <c r="M117" s="40"/>
      <c r="N117" s="40"/>
      <c r="O117" s="40">
        <v>9552.4183722319995</v>
      </c>
    </row>
    <row r="118" spans="1:15">
      <c r="A118" s="5" t="s">
        <v>31</v>
      </c>
      <c r="B118" s="40"/>
      <c r="C118" s="40"/>
      <c r="D118" s="40">
        <v>3023.8118535242738</v>
      </c>
      <c r="E118" s="40"/>
      <c r="F118" s="40"/>
      <c r="G118" s="40"/>
      <c r="H118" s="40">
        <v>2015.8745690161827</v>
      </c>
      <c r="I118" s="40"/>
      <c r="J118" s="40"/>
      <c r="K118" s="40"/>
      <c r="L118" s="40"/>
      <c r="M118" s="40"/>
      <c r="N118" s="40"/>
      <c r="O118" s="40">
        <v>5039.686422540457</v>
      </c>
    </row>
    <row r="119" spans="1:15">
      <c r="A119" s="5" t="s">
        <v>49</v>
      </c>
      <c r="B119" s="40">
        <v>4031.7491380323654</v>
      </c>
      <c r="C119" s="40"/>
      <c r="D119" s="40"/>
      <c r="E119" s="40"/>
      <c r="F119" s="40"/>
      <c r="G119" s="40"/>
      <c r="H119" s="40"/>
      <c r="I119" s="40"/>
      <c r="J119" s="40"/>
      <c r="K119" s="40"/>
      <c r="L119" s="40"/>
      <c r="M119" s="40"/>
      <c r="N119" s="40"/>
      <c r="O119" s="40">
        <v>4031.7491380323654</v>
      </c>
    </row>
    <row r="120" spans="1:15">
      <c r="A120" s="5" t="s">
        <v>34</v>
      </c>
      <c r="B120" s="40"/>
      <c r="C120" s="40"/>
      <c r="D120" s="40"/>
      <c r="E120" s="40"/>
      <c r="F120" s="40"/>
      <c r="G120" s="40"/>
      <c r="H120" s="40"/>
      <c r="I120" s="40"/>
      <c r="J120" s="40"/>
      <c r="K120" s="40"/>
      <c r="L120" s="40"/>
      <c r="M120" s="40">
        <v>1343.9163793441219</v>
      </c>
      <c r="N120" s="40"/>
      <c r="O120" s="40">
        <v>1343.9163793441219</v>
      </c>
    </row>
    <row r="121" spans="1:15">
      <c r="A121" s="5" t="s">
        <v>54</v>
      </c>
      <c r="B121" s="40"/>
      <c r="C121" s="40"/>
      <c r="D121" s="40"/>
      <c r="E121" s="40"/>
      <c r="F121" s="40"/>
      <c r="G121" s="40"/>
      <c r="H121" s="40"/>
      <c r="I121" s="40"/>
      <c r="J121" s="40"/>
      <c r="K121" s="40">
        <v>36122.224693388263</v>
      </c>
      <c r="L121" s="40"/>
      <c r="M121" s="40"/>
      <c r="N121" s="40"/>
      <c r="O121" s="40">
        <v>36122.224693388263</v>
      </c>
    </row>
    <row r="122" spans="1:15">
      <c r="A122" s="5" t="s">
        <v>35</v>
      </c>
      <c r="B122" s="40"/>
      <c r="C122" s="40">
        <v>9030.5561733470659</v>
      </c>
      <c r="D122" s="40"/>
      <c r="E122" s="40"/>
      <c r="F122" s="40"/>
      <c r="G122" s="40">
        <v>36122.224693388263</v>
      </c>
      <c r="H122" s="40"/>
      <c r="I122" s="40"/>
      <c r="J122" s="40"/>
      <c r="K122" s="40"/>
      <c r="L122" s="40"/>
      <c r="M122" s="40"/>
      <c r="N122" s="40"/>
      <c r="O122" s="40">
        <v>45152.780866735331</v>
      </c>
    </row>
    <row r="123" spans="1:15">
      <c r="A123" s="5" t="s">
        <v>50</v>
      </c>
      <c r="B123" s="40"/>
      <c r="C123" s="40"/>
      <c r="D123" s="40"/>
      <c r="E123" s="40"/>
      <c r="F123" s="40"/>
      <c r="G123" s="40"/>
      <c r="H123" s="40"/>
      <c r="I123" s="40"/>
      <c r="J123" s="40">
        <v>7281.7874135689772</v>
      </c>
      <c r="K123" s="40"/>
      <c r="L123" s="40"/>
      <c r="M123" s="40"/>
      <c r="N123" s="40"/>
      <c r="O123" s="40">
        <v>7281.7874135689772</v>
      </c>
    </row>
    <row r="124" spans="1:15">
      <c r="A124" s="5" t="s">
        <v>51</v>
      </c>
      <c r="B124" s="40"/>
      <c r="C124" s="40"/>
      <c r="D124" s="40"/>
      <c r="E124" s="40">
        <v>43839.060187070863</v>
      </c>
      <c r="F124" s="40"/>
      <c r="G124" s="40"/>
      <c r="H124" s="40"/>
      <c r="I124" s="40"/>
      <c r="J124" s="40"/>
      <c r="K124" s="40"/>
      <c r="L124" s="40">
        <v>65758.590280606295</v>
      </c>
      <c r="M124" s="40"/>
      <c r="N124" s="40">
        <v>43839.060187070863</v>
      </c>
      <c r="O124" s="40">
        <v>153436.71065474802</v>
      </c>
    </row>
    <row r="125" spans="1:15">
      <c r="A125" s="5" t="s">
        <v>23</v>
      </c>
      <c r="B125" s="40">
        <v>4031.7491380323654</v>
      </c>
      <c r="C125" s="40">
        <v>9030.5561733470659</v>
      </c>
      <c r="D125" s="40">
        <v>3023.8118535242738</v>
      </c>
      <c r="E125" s="40">
        <v>43839.060187070863</v>
      </c>
      <c r="F125" s="40">
        <v>9552.4183722319995</v>
      </c>
      <c r="G125" s="40">
        <v>36122.224693388263</v>
      </c>
      <c r="H125" s="40">
        <v>2015.8745690161827</v>
      </c>
      <c r="I125" s="40">
        <v>4637.0962971999998</v>
      </c>
      <c r="J125" s="40">
        <v>7281.7874135689772</v>
      </c>
      <c r="K125" s="40">
        <v>36122.224693388263</v>
      </c>
      <c r="L125" s="40">
        <v>65758.590280606295</v>
      </c>
      <c r="M125" s="40">
        <v>1343.9163793441219</v>
      </c>
      <c r="N125" s="40">
        <v>43839.060187070863</v>
      </c>
      <c r="O125" s="40">
        <v>266598.37023778952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2CE4-2C77-3D48-846A-02056B4F35A5}">
  <dimension ref="A1:V3"/>
  <sheetViews>
    <sheetView showGridLines="0" zoomScale="82" zoomScaleNormal="80" workbookViewId="0">
      <selection activeCell="Y28" sqref="Y28"/>
    </sheetView>
  </sheetViews>
  <sheetFormatPr baseColWidth="10" defaultRowHeight="16"/>
  <cols>
    <col min="22" max="22" width="7" customWidth="1"/>
  </cols>
  <sheetData>
    <row r="1" spans="1:22" ht="16" customHeight="1">
      <c r="A1" s="39" t="s">
        <v>52</v>
      </c>
      <c r="B1" s="39"/>
      <c r="C1" s="39"/>
      <c r="D1" s="39"/>
      <c r="E1" s="39"/>
      <c r="F1" s="39"/>
      <c r="G1" s="39"/>
      <c r="H1" s="39"/>
      <c r="I1" s="39"/>
      <c r="J1" s="39"/>
      <c r="K1" s="39"/>
      <c r="L1" s="39"/>
      <c r="M1" s="39"/>
      <c r="N1" s="39"/>
      <c r="O1" s="39"/>
      <c r="P1" s="39"/>
      <c r="Q1" s="39"/>
      <c r="R1" s="39"/>
      <c r="S1" s="39"/>
      <c r="T1" s="39"/>
      <c r="U1" s="39"/>
      <c r="V1" s="39"/>
    </row>
    <row r="2" spans="1:22" ht="16" customHeight="1">
      <c r="A2" s="39"/>
      <c r="B2" s="39"/>
      <c r="C2" s="39"/>
      <c r="D2" s="39"/>
      <c r="E2" s="39"/>
      <c r="F2" s="39"/>
      <c r="G2" s="39"/>
      <c r="H2" s="39"/>
      <c r="I2" s="39"/>
      <c r="J2" s="39"/>
      <c r="K2" s="39"/>
      <c r="L2" s="39"/>
      <c r="M2" s="39"/>
      <c r="N2" s="39"/>
      <c r="O2" s="39"/>
      <c r="P2" s="39"/>
      <c r="Q2" s="39"/>
      <c r="R2" s="39"/>
      <c r="S2" s="39"/>
      <c r="T2" s="39"/>
      <c r="U2" s="39"/>
      <c r="V2" s="39"/>
    </row>
    <row r="3" spans="1:22" ht="16" customHeight="1">
      <c r="A3" s="39"/>
      <c r="B3" s="39"/>
      <c r="C3" s="39"/>
      <c r="D3" s="39"/>
      <c r="E3" s="39"/>
      <c r="F3" s="39"/>
      <c r="G3" s="39"/>
      <c r="H3" s="39"/>
      <c r="I3" s="39"/>
      <c r="J3" s="39"/>
      <c r="K3" s="39"/>
      <c r="L3" s="39"/>
      <c r="M3" s="39"/>
      <c r="N3" s="39"/>
      <c r="O3" s="39"/>
      <c r="P3" s="39"/>
      <c r="Q3" s="39"/>
      <c r="R3" s="39"/>
      <c r="S3" s="39"/>
      <c r="T3" s="39"/>
      <c r="U3" s="39"/>
      <c r="V3" s="39"/>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Keller</dc:creator>
  <cp:lastModifiedBy>Joshua Keller</cp:lastModifiedBy>
  <dcterms:created xsi:type="dcterms:W3CDTF">2022-05-18T02:37:10Z</dcterms:created>
  <dcterms:modified xsi:type="dcterms:W3CDTF">2022-05-26T12:12:50Z</dcterms:modified>
</cp:coreProperties>
</file>