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Liston\Documents\Projects\Purdue Lecture 2019\Supporting Information\"/>
    </mc:Choice>
  </mc:AlternateContent>
  <xr:revisionPtr revIDLastSave="0" documentId="13_ncr:1_{0E636436-6D53-4397-8C7B-FEDBF9199D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3X GHV Inlet" sheetId="5" r:id="rId1"/>
    <sheet name="Nomenclat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51" i="5" l="1"/>
  <c r="AN50" i="5"/>
  <c r="AN49" i="5"/>
  <c r="AN48" i="5"/>
  <c r="AN47" i="5"/>
  <c r="AN46" i="5"/>
  <c r="AL51" i="5"/>
  <c r="AL50" i="5"/>
  <c r="AL49" i="5"/>
  <c r="AL48" i="5"/>
  <c r="AL47" i="5"/>
  <c r="AL46" i="5"/>
  <c r="AL44" i="5"/>
  <c r="AL43" i="5"/>
  <c r="AL42" i="5"/>
  <c r="AL41" i="5"/>
  <c r="AL40" i="5"/>
  <c r="AL39" i="5"/>
  <c r="AN44" i="5"/>
  <c r="AN43" i="5"/>
  <c r="AN42" i="5"/>
  <c r="AN41" i="5"/>
  <c r="AN40" i="5"/>
  <c r="AN39" i="5"/>
  <c r="AN37" i="5"/>
  <c r="AN36" i="5"/>
  <c r="AN35" i="5"/>
  <c r="AN34" i="5"/>
  <c r="AN33" i="5"/>
  <c r="AN32" i="5"/>
  <c r="AL37" i="5"/>
  <c r="AL36" i="5"/>
  <c r="AL35" i="5"/>
  <c r="AL34" i="5"/>
  <c r="AL33" i="5"/>
  <c r="AL32" i="5"/>
  <c r="AN30" i="5"/>
  <c r="AN29" i="5"/>
  <c r="AN28" i="5"/>
  <c r="AN27" i="5"/>
  <c r="AN26" i="5"/>
  <c r="AN25" i="5"/>
  <c r="AN23" i="5"/>
  <c r="AN22" i="5"/>
  <c r="AN21" i="5"/>
  <c r="AN20" i="5"/>
  <c r="AN19" i="5"/>
  <c r="AN18" i="5"/>
  <c r="AN16" i="5"/>
  <c r="AN15" i="5"/>
  <c r="AN14" i="5"/>
  <c r="AN13" i="5"/>
  <c r="AN12" i="5"/>
  <c r="AN11" i="5"/>
  <c r="AL30" i="5"/>
  <c r="AL29" i="5"/>
  <c r="AL28" i="5"/>
  <c r="AL27" i="5"/>
  <c r="AL26" i="5"/>
  <c r="AL25" i="5"/>
  <c r="AL23" i="5"/>
  <c r="AL22" i="5"/>
  <c r="AL21" i="5"/>
  <c r="AL20" i="5"/>
  <c r="AL19" i="5"/>
  <c r="AL18" i="5"/>
  <c r="AL16" i="5"/>
  <c r="AL15" i="5"/>
  <c r="AL14" i="5"/>
  <c r="AL13" i="5"/>
  <c r="AL12" i="5"/>
  <c r="AL11" i="5"/>
  <c r="AN9" i="5"/>
  <c r="AN8" i="5"/>
  <c r="AN7" i="5"/>
  <c r="AN6" i="5"/>
  <c r="AN5" i="5"/>
  <c r="AN4" i="5"/>
  <c r="AL5" i="5"/>
  <c r="AL6" i="5"/>
  <c r="AL7" i="5"/>
  <c r="AL8" i="5"/>
  <c r="AL9" i="5"/>
  <c r="AL4" i="5"/>
  <c r="O51" i="5" l="1"/>
  <c r="O50" i="5"/>
  <c r="O49" i="5"/>
  <c r="O48" i="5"/>
  <c r="O47" i="5"/>
  <c r="O46" i="5"/>
  <c r="O44" i="5"/>
  <c r="O43" i="5"/>
  <c r="O42" i="5"/>
  <c r="O41" i="5"/>
  <c r="O40" i="5"/>
  <c r="O39" i="5"/>
  <c r="O37" i="5"/>
  <c r="O36" i="5"/>
  <c r="O35" i="5"/>
  <c r="O34" i="5"/>
  <c r="O33" i="5"/>
  <c r="O32" i="5"/>
  <c r="O30" i="5"/>
  <c r="O29" i="5"/>
  <c r="O28" i="5"/>
  <c r="O27" i="5"/>
  <c r="O26" i="5"/>
  <c r="O25" i="5"/>
  <c r="O23" i="5"/>
  <c r="O22" i="5"/>
  <c r="O21" i="5"/>
  <c r="O20" i="5"/>
  <c r="O19" i="5"/>
  <c r="O18" i="5"/>
  <c r="O16" i="5"/>
  <c r="O15" i="5"/>
  <c r="O14" i="5"/>
  <c r="O13" i="5"/>
  <c r="O12" i="5"/>
  <c r="O11" i="5"/>
  <c r="O5" i="5"/>
  <c r="O6" i="5"/>
  <c r="O7" i="5"/>
  <c r="O8" i="5"/>
  <c r="O9" i="5"/>
  <c r="O4" i="5"/>
  <c r="S5" i="5" l="1"/>
  <c r="S6" i="5"/>
  <c r="S7" i="5"/>
  <c r="S8" i="5"/>
  <c r="S9" i="5"/>
  <c r="S11" i="5"/>
  <c r="S12" i="5"/>
  <c r="S13" i="5"/>
  <c r="S14" i="5"/>
  <c r="S15" i="5"/>
  <c r="S16" i="5"/>
  <c r="S18" i="5"/>
  <c r="S19" i="5"/>
  <c r="S20" i="5"/>
  <c r="S21" i="5"/>
  <c r="S22" i="5"/>
  <c r="S23" i="5"/>
  <c r="S25" i="5"/>
  <c r="S26" i="5"/>
  <c r="S27" i="5"/>
  <c r="S28" i="5"/>
  <c r="S29" i="5"/>
  <c r="S30" i="5"/>
  <c r="S32" i="5"/>
  <c r="S33" i="5"/>
  <c r="S34" i="5"/>
  <c r="S35" i="5"/>
  <c r="S36" i="5"/>
  <c r="S37" i="5"/>
  <c r="S39" i="5"/>
  <c r="S40" i="5"/>
  <c r="S41" i="5"/>
  <c r="S42" i="5"/>
  <c r="S43" i="5"/>
  <c r="S44" i="5"/>
  <c r="S46" i="5"/>
  <c r="S47" i="5"/>
  <c r="S48" i="5"/>
  <c r="S49" i="5"/>
  <c r="S50" i="5"/>
  <c r="S51" i="5"/>
  <c r="S4" i="5"/>
  <c r="R5" i="5"/>
  <c r="R6" i="5"/>
  <c r="R7" i="5"/>
  <c r="R8" i="5"/>
  <c r="R9" i="5"/>
  <c r="R11" i="5"/>
  <c r="R12" i="5"/>
  <c r="R13" i="5"/>
  <c r="R14" i="5"/>
  <c r="R15" i="5"/>
  <c r="R16" i="5"/>
  <c r="R18" i="5"/>
  <c r="R19" i="5"/>
  <c r="R20" i="5"/>
  <c r="R21" i="5"/>
  <c r="R22" i="5"/>
  <c r="R23" i="5"/>
  <c r="R25" i="5"/>
  <c r="R26" i="5"/>
  <c r="R27" i="5"/>
  <c r="R28" i="5"/>
  <c r="R29" i="5"/>
  <c r="R30" i="5"/>
  <c r="R32" i="5"/>
  <c r="R33" i="5"/>
  <c r="R34" i="5"/>
  <c r="R35" i="5"/>
  <c r="R36" i="5"/>
  <c r="R37" i="5"/>
  <c r="R39" i="5"/>
  <c r="R40" i="5"/>
  <c r="R41" i="5"/>
  <c r="R42" i="5"/>
  <c r="R43" i="5"/>
  <c r="R44" i="5"/>
  <c r="R46" i="5"/>
  <c r="R47" i="5"/>
  <c r="R48" i="5"/>
  <c r="R49" i="5"/>
  <c r="R50" i="5"/>
  <c r="R51" i="5"/>
  <c r="R4" i="5"/>
  <c r="U35" i="5" l="1"/>
  <c r="U16" i="5"/>
  <c r="U34" i="5"/>
  <c r="U6" i="5"/>
  <c r="U51" i="5"/>
  <c r="U33" i="5"/>
  <c r="U14" i="5"/>
  <c r="U50" i="5"/>
  <c r="U32" i="5"/>
  <c r="U22" i="5"/>
  <c r="U49" i="5"/>
  <c r="U40" i="5"/>
  <c r="U30" i="5"/>
  <c r="U21" i="5"/>
  <c r="U12" i="5"/>
  <c r="U44" i="5"/>
  <c r="U7" i="5"/>
  <c r="U43" i="5"/>
  <c r="U25" i="5"/>
  <c r="U23" i="5"/>
  <c r="U5" i="5"/>
  <c r="U41" i="5"/>
  <c r="U13" i="5"/>
  <c r="U48" i="5"/>
  <c r="U39" i="5"/>
  <c r="U29" i="5"/>
  <c r="U20" i="5"/>
  <c r="U11" i="5"/>
  <c r="U26" i="5"/>
  <c r="U4" i="5"/>
  <c r="U15" i="5"/>
  <c r="U42" i="5"/>
  <c r="U47" i="5"/>
  <c r="U37" i="5"/>
  <c r="U28" i="5"/>
  <c r="U19" i="5"/>
  <c r="U9" i="5"/>
  <c r="U46" i="5"/>
  <c r="U36" i="5"/>
  <c r="U27" i="5"/>
  <c r="U18" i="5"/>
  <c r="U8" i="5"/>
</calcChain>
</file>

<file path=xl/sharedStrings.xml><?xml version="1.0" encoding="utf-8"?>
<sst xmlns="http://schemas.openxmlformats.org/spreadsheetml/2006/main" count="248" uniqueCount="96">
  <si>
    <t>Angle of Attack (deg)</t>
  </si>
  <si>
    <t>Yaw Angle (deg)</t>
  </si>
  <si>
    <t>Kinetic Energy Efficiency</t>
  </si>
  <si>
    <t>Dynamic Pressure (psf)</t>
  </si>
  <si>
    <t>Altitude (ft)</t>
  </si>
  <si>
    <t>Freestream Pressure (psia)</t>
  </si>
  <si>
    <t>Freestream Total Pressure (psia)</t>
  </si>
  <si>
    <t>Freestream Temperature (deg R)</t>
  </si>
  <si>
    <t>Freestream Total Temperature (deg R)</t>
  </si>
  <si>
    <t>Freestream Equilibrium Gamma</t>
  </si>
  <si>
    <t>Freestream Velocity (ft/s)</t>
  </si>
  <si>
    <t>Freestream Mass Flow Rate (lbm/s)</t>
  </si>
  <si>
    <t>Physical Capture Area (in^2)</t>
  </si>
  <si>
    <t>Throat Area (in^2)</t>
  </si>
  <si>
    <t>Captured Mass Flow Rate (lbm/s)</t>
  </si>
  <si>
    <t>Bypassed Airflow (lbm/s)</t>
  </si>
  <si>
    <t>Throat Pressure (psia)</t>
  </si>
  <si>
    <t>Throat Total Pressure (psia)</t>
  </si>
  <si>
    <t>Throat Temperature (deg R)</t>
  </si>
  <si>
    <t>Throat Total Temperature (deg R)</t>
  </si>
  <si>
    <t>Throat Mach Number</t>
  </si>
  <si>
    <t>Throat Gamma</t>
  </si>
  <si>
    <t>Throat Velocity (ft/s)</t>
  </si>
  <si>
    <t>Derived</t>
  </si>
  <si>
    <t>M0</t>
  </si>
  <si>
    <t>Alpha</t>
  </si>
  <si>
    <t>Beta</t>
  </si>
  <si>
    <t>H</t>
  </si>
  <si>
    <t>P0</t>
  </si>
  <si>
    <t>Pt0</t>
  </si>
  <si>
    <t>T0</t>
  </si>
  <si>
    <t>Tt0</t>
  </si>
  <si>
    <t>Gamma0</t>
  </si>
  <si>
    <t>V0</t>
  </si>
  <si>
    <t>AC</t>
  </si>
  <si>
    <t>A0</t>
  </si>
  <si>
    <t>A1</t>
  </si>
  <si>
    <t>Mdot0</t>
  </si>
  <si>
    <t>MdotC</t>
  </si>
  <si>
    <t>EtaKE</t>
  </si>
  <si>
    <t>P1</t>
  </si>
  <si>
    <t>Pt1</t>
  </si>
  <si>
    <t>T1</t>
  </si>
  <si>
    <t>PR-NS</t>
  </si>
  <si>
    <t>Tt1</t>
  </si>
  <si>
    <t>M1</t>
  </si>
  <si>
    <t>Gamma1</t>
  </si>
  <si>
    <t>V1</t>
  </si>
  <si>
    <t>Fnormal</t>
  </si>
  <si>
    <t>Faxial</t>
  </si>
  <si>
    <t>Calculated</t>
  </si>
  <si>
    <t>q0</t>
  </si>
  <si>
    <t>Effective Streamtube Capture (in^2)</t>
  </si>
  <si>
    <t>Effective Streamtube Contraction Ratio</t>
  </si>
  <si>
    <t>Physical Contraction Ratio</t>
  </si>
  <si>
    <t>Isolator Heat Loss (BTU/lbm)</t>
  </si>
  <si>
    <t>P2/P1</t>
  </si>
  <si>
    <t>Normal Shock Pressure Ratio</t>
  </si>
  <si>
    <t>DeltaH2</t>
  </si>
  <si>
    <t>Flight Mach Number</t>
  </si>
  <si>
    <t>Fixed</t>
  </si>
  <si>
    <t>Input</t>
  </si>
  <si>
    <t>Isolator Exit Area (in^2)</t>
  </si>
  <si>
    <t>A2</t>
  </si>
  <si>
    <t>A0/AC</t>
  </si>
  <si>
    <t>Inlet Mass Capture Ratio</t>
  </si>
  <si>
    <t>Parameter</t>
  </si>
  <si>
    <t>Nomenclature</t>
  </si>
  <si>
    <t>Type</t>
  </si>
  <si>
    <t>Notes</t>
  </si>
  <si>
    <t>Does not include any lip on the cowl</t>
  </si>
  <si>
    <t>Inlet Axial Force (lbf)</t>
  </si>
  <si>
    <t>Inlet Normal Force (lbf)</t>
  </si>
  <si>
    <t>Static pressure ratio after normal shock (P2/P1)</t>
  </si>
  <si>
    <t>Maximum supersonic isolator static pressure ratio (P2/P1)</t>
  </si>
  <si>
    <t>Isolator Pressure Ratio</t>
  </si>
  <si>
    <t>Cfnormal</t>
  </si>
  <si>
    <t>Cfaxial</t>
  </si>
  <si>
    <t>Inlet Normal Force Coefficient</t>
  </si>
  <si>
    <t>Inlet Axial Force Coefficient</t>
  </si>
  <si>
    <t>Referenced to the inlet physical capture area</t>
  </si>
  <si>
    <t>Add to drag.  Positive value is Forward (thrust)</t>
  </si>
  <si>
    <t>Add to lift.  Positive value is Up</t>
  </si>
  <si>
    <t>Real gas effects deviate from 1.4 for air</t>
  </si>
  <si>
    <t>AC/A1</t>
  </si>
  <si>
    <t>A0/A1</t>
  </si>
  <si>
    <t>Mdot0 - MdotC</t>
  </si>
  <si>
    <t>Airflow not captured by the streamtube that appears to approach the inlet</t>
  </si>
  <si>
    <t>Linear vs AC</t>
  </si>
  <si>
    <t>Independent Variable</t>
  </si>
  <si>
    <t>Scaling</t>
  </si>
  <si>
    <t>Heat removed from air by conduction</t>
  </si>
  <si>
    <t>Parameter set by design</t>
  </si>
  <si>
    <t>Parameter computed by RJPA</t>
  </si>
  <si>
    <t>Parameter computed during post-processing</t>
  </si>
  <si>
    <t>Type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</si>
</sst>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/>
    <xf numFmtId="1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167" fontId="1" fillId="0" borderId="0" xfId="0" applyNumberFormat="1" applyFont="1" applyFill="1"/>
    <xf numFmtId="0" fontId="1" fillId="2" borderId="0" xfId="0" applyFont="1" applyFill="1"/>
    <xf numFmtId="1" fontId="1" fillId="2" borderId="0" xfId="0" applyNumberFormat="1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167" fontId="1" fillId="2" borderId="0" xfId="0" applyNumberFormat="1" applyFont="1" applyFill="1"/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65" fontId="1" fillId="0" borderId="0" xfId="0" applyNumberFormat="1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164" fontId="1" fillId="0" borderId="0" xfId="0" applyNumberFormat="1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167" fontId="1" fillId="0" borderId="0" xfId="0" applyNumberFormat="1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2" fontId="1" fillId="0" borderId="0" xfId="0" applyNumberFormat="1" applyFont="1" applyFill="1" applyBorder="1"/>
    <xf numFmtId="166" fontId="1" fillId="0" borderId="0" xfId="0" applyNumberFormat="1" applyFont="1" applyFill="1" applyBorder="1" applyAlignment="1">
      <alignment wrapText="1"/>
    </xf>
    <xf numFmtId="166" fontId="1" fillId="0" borderId="0" xfId="0" applyNumberFormat="1" applyFont="1" applyFill="1" applyBorder="1"/>
    <xf numFmtId="1" fontId="1" fillId="0" borderId="0" xfId="0" applyNumberFormat="1" applyFont="1" applyFill="1" applyBorder="1"/>
    <xf numFmtId="166" fontId="1" fillId="2" borderId="0" xfId="0" applyNumberFormat="1" applyFont="1" applyFill="1" applyBorder="1"/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0" fillId="0" borderId="0" xfId="0" applyNumberFormat="1" applyFont="1" applyAlignment="1">
      <alignment horizontal="left" vertical="top" wrapText="1"/>
    </xf>
    <xf numFmtId="165" fontId="0" fillId="0" borderId="0" xfId="0" applyNumberFormat="1" applyFont="1" applyAlignment="1">
      <alignment horizontal="left" vertical="top" wrapText="1"/>
    </xf>
    <xf numFmtId="166" fontId="0" fillId="0" borderId="0" xfId="0" applyNumberFormat="1" applyFont="1" applyAlignment="1">
      <alignment horizontal="left" vertical="top" wrapText="1"/>
    </xf>
    <xf numFmtId="164" fontId="0" fillId="0" borderId="0" xfId="0" applyNumberFormat="1" applyFont="1" applyAlignment="1">
      <alignment horizontal="left" vertical="top" wrapText="1"/>
    </xf>
    <xf numFmtId="2" fontId="0" fillId="0" borderId="0" xfId="0" applyNumberFormat="1" applyFont="1" applyAlignment="1">
      <alignment horizontal="left" vertical="top" wrapText="1"/>
    </xf>
    <xf numFmtId="167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1503-6108-43F6-986F-F64F0CBB1CC1}">
  <dimension ref="A1:AN60"/>
  <sheetViews>
    <sheetView tabSelected="1" zoomScaleNormal="100" workbookViewId="0"/>
  </sheetViews>
  <sheetFormatPr defaultColWidth="16.5703125" defaultRowHeight="12.75" x14ac:dyDescent="0.2"/>
  <cols>
    <col min="1" max="1" width="7.140625" style="3" bestFit="1" customWidth="1"/>
    <col min="2" max="2" width="10.140625" style="3" bestFit="1" customWidth="1"/>
    <col min="3" max="3" width="8.85546875" style="3" bestFit="1" customWidth="1"/>
    <col min="4" max="4" width="11.85546875" style="3" bestFit="1" customWidth="1"/>
    <col min="5" max="5" width="9.42578125" style="4" bestFit="1" customWidth="1"/>
    <col min="6" max="6" width="12.85546875" style="5" bestFit="1" customWidth="1"/>
    <col min="7" max="7" width="14.28515625" style="6" bestFit="1" customWidth="1"/>
    <col min="8" max="8" width="10.85546875" style="6" bestFit="1" customWidth="1"/>
    <col min="9" max="9" width="16.7109375" style="6" customWidth="1"/>
    <col min="10" max="10" width="10.28515625" style="7" bestFit="1" customWidth="1"/>
    <col min="11" max="11" width="11.5703125" style="6" bestFit="1" customWidth="1"/>
    <col min="12" max="12" width="11.5703125" style="6" customWidth="1"/>
    <col min="13" max="13" width="14.42578125" style="8" bestFit="1" customWidth="1"/>
    <col min="14" max="14" width="12.140625" style="8" bestFit="1" customWidth="1"/>
    <col min="15" max="15" width="9.28515625" style="7" bestFit="1" customWidth="1"/>
    <col min="16" max="16" width="10.28515625" style="7" bestFit="1" customWidth="1"/>
    <col min="17" max="17" width="10.140625" style="8" bestFit="1" customWidth="1"/>
    <col min="18" max="18" width="15" style="7" bestFit="1" customWidth="1"/>
    <col min="19" max="20" width="14.85546875" style="8" bestFit="1" customWidth="1"/>
    <col min="21" max="21" width="12.85546875" style="8" bestFit="1" customWidth="1"/>
    <col min="22" max="22" width="12" style="9" bestFit="1" customWidth="1"/>
    <col min="23" max="23" width="12" style="9" customWidth="1"/>
    <col min="24" max="24" width="9.42578125" style="8" bestFit="1" customWidth="1"/>
    <col min="25" max="25" width="10.5703125" style="8" bestFit="1" customWidth="1"/>
    <col min="26" max="27" width="10.85546875" style="8" bestFit="1" customWidth="1"/>
    <col min="28" max="28" width="11" style="7" bestFit="1" customWidth="1"/>
    <col min="29" max="29" width="9.42578125" style="7" bestFit="1" customWidth="1"/>
    <col min="30" max="30" width="11.5703125" style="4" bestFit="1" customWidth="1"/>
    <col min="31" max="31" width="11.5703125" style="4" customWidth="1"/>
    <col min="32" max="32" width="9.42578125" style="7" bestFit="1" customWidth="1"/>
    <col min="33" max="33" width="7.85546875" style="7" bestFit="1" customWidth="1"/>
    <col min="34" max="35" width="12.42578125" style="7" bestFit="1" customWidth="1"/>
    <col min="36" max="36" width="12.85546875" style="8" customWidth="1"/>
    <col min="37" max="37" width="9.42578125" style="27" bestFit="1" customWidth="1"/>
    <col min="38" max="38" width="13.85546875" style="1" bestFit="1" customWidth="1"/>
    <col min="39" max="39" width="10.85546875" style="27" bestFit="1" customWidth="1"/>
    <col min="40" max="40" width="14.28515625" style="3" bestFit="1" customWidth="1"/>
    <col min="41" max="16384" width="16.5703125" style="3"/>
  </cols>
  <sheetData>
    <row r="1" spans="1:40" s="17" customFormat="1" ht="38.25" x14ac:dyDescent="0.2">
      <c r="A1" s="17" t="s">
        <v>59</v>
      </c>
      <c r="B1" s="17" t="s">
        <v>0</v>
      </c>
      <c r="C1" s="17" t="s">
        <v>1</v>
      </c>
      <c r="D1" s="17" t="s">
        <v>3</v>
      </c>
      <c r="E1" s="18" t="s">
        <v>4</v>
      </c>
      <c r="F1" s="19" t="s">
        <v>5</v>
      </c>
      <c r="G1" s="20" t="s">
        <v>6</v>
      </c>
      <c r="H1" s="20" t="s">
        <v>7</v>
      </c>
      <c r="I1" s="20" t="s">
        <v>8</v>
      </c>
      <c r="J1" s="21" t="s">
        <v>9</v>
      </c>
      <c r="K1" s="20" t="s">
        <v>10</v>
      </c>
      <c r="L1" s="20"/>
      <c r="M1" s="22" t="s">
        <v>12</v>
      </c>
      <c r="N1" s="22" t="s">
        <v>52</v>
      </c>
      <c r="O1" s="21" t="s">
        <v>65</v>
      </c>
      <c r="P1" s="21" t="s">
        <v>54</v>
      </c>
      <c r="Q1" s="22" t="s">
        <v>13</v>
      </c>
      <c r="R1" s="21" t="s">
        <v>53</v>
      </c>
      <c r="S1" s="22" t="s">
        <v>11</v>
      </c>
      <c r="T1" s="22" t="s">
        <v>14</v>
      </c>
      <c r="U1" s="22" t="s">
        <v>15</v>
      </c>
      <c r="V1" s="23" t="s">
        <v>2</v>
      </c>
      <c r="W1" s="23"/>
      <c r="X1" s="21" t="s">
        <v>16</v>
      </c>
      <c r="Y1" s="22" t="s">
        <v>17</v>
      </c>
      <c r="Z1" s="22" t="s">
        <v>18</v>
      </c>
      <c r="AA1" s="22" t="s">
        <v>19</v>
      </c>
      <c r="AB1" s="21" t="s">
        <v>20</v>
      </c>
      <c r="AC1" s="21" t="s">
        <v>21</v>
      </c>
      <c r="AD1" s="18" t="s">
        <v>22</v>
      </c>
      <c r="AE1" s="18"/>
      <c r="AF1" s="21" t="s">
        <v>55</v>
      </c>
      <c r="AG1" s="21" t="s">
        <v>62</v>
      </c>
      <c r="AH1" s="21" t="s">
        <v>57</v>
      </c>
      <c r="AI1" s="21" t="s">
        <v>75</v>
      </c>
      <c r="AJ1" s="22"/>
      <c r="AK1" s="26" t="s">
        <v>71</v>
      </c>
      <c r="AL1" s="26" t="s">
        <v>79</v>
      </c>
      <c r="AM1" s="26" t="s">
        <v>72</v>
      </c>
      <c r="AN1" s="26" t="s">
        <v>78</v>
      </c>
    </row>
    <row r="2" spans="1:40" s="17" customFormat="1" x14ac:dyDescent="0.2">
      <c r="A2" s="17" t="s">
        <v>24</v>
      </c>
      <c r="B2" s="17" t="s">
        <v>25</v>
      </c>
      <c r="C2" s="17" t="s">
        <v>26</v>
      </c>
      <c r="D2" s="17" t="s">
        <v>51</v>
      </c>
      <c r="E2" s="18" t="s">
        <v>27</v>
      </c>
      <c r="F2" s="19" t="s">
        <v>28</v>
      </c>
      <c r="G2" s="20" t="s">
        <v>29</v>
      </c>
      <c r="H2" s="20" t="s">
        <v>30</v>
      </c>
      <c r="I2" s="20" t="s">
        <v>31</v>
      </c>
      <c r="J2" s="21" t="s">
        <v>32</v>
      </c>
      <c r="K2" s="20" t="s">
        <v>33</v>
      </c>
      <c r="L2" s="20"/>
      <c r="M2" s="22" t="s">
        <v>34</v>
      </c>
      <c r="N2" s="22" t="s">
        <v>35</v>
      </c>
      <c r="O2" s="21" t="s">
        <v>64</v>
      </c>
      <c r="P2" s="21" t="s">
        <v>84</v>
      </c>
      <c r="Q2" s="22" t="s">
        <v>36</v>
      </c>
      <c r="R2" s="21" t="s">
        <v>85</v>
      </c>
      <c r="S2" s="22" t="s">
        <v>37</v>
      </c>
      <c r="T2" s="22" t="s">
        <v>38</v>
      </c>
      <c r="U2" s="22" t="s">
        <v>86</v>
      </c>
      <c r="V2" s="23" t="s">
        <v>39</v>
      </c>
      <c r="W2" s="23"/>
      <c r="X2" s="21" t="s">
        <v>40</v>
      </c>
      <c r="Y2" s="22" t="s">
        <v>41</v>
      </c>
      <c r="Z2" s="22" t="s">
        <v>42</v>
      </c>
      <c r="AA2" s="22" t="s">
        <v>44</v>
      </c>
      <c r="AB2" s="21" t="s">
        <v>45</v>
      </c>
      <c r="AC2" s="21" t="s">
        <v>46</v>
      </c>
      <c r="AD2" s="18" t="s">
        <v>47</v>
      </c>
      <c r="AE2" s="18"/>
      <c r="AF2" s="21" t="s">
        <v>58</v>
      </c>
      <c r="AG2" s="21" t="s">
        <v>63</v>
      </c>
      <c r="AH2" s="21" t="s">
        <v>43</v>
      </c>
      <c r="AI2" s="21" t="s">
        <v>56</v>
      </c>
      <c r="AJ2" s="22"/>
      <c r="AK2" s="26" t="s">
        <v>49</v>
      </c>
      <c r="AL2" s="17" t="s">
        <v>77</v>
      </c>
      <c r="AM2" s="26" t="s">
        <v>48</v>
      </c>
      <c r="AN2" s="17" t="s">
        <v>76</v>
      </c>
    </row>
    <row r="3" spans="1:40" s="17" customFormat="1" x14ac:dyDescent="0.2">
      <c r="A3" s="17" t="s">
        <v>61</v>
      </c>
      <c r="B3" s="17" t="s">
        <v>61</v>
      </c>
      <c r="C3" s="17" t="s">
        <v>61</v>
      </c>
      <c r="D3" s="17" t="s">
        <v>61</v>
      </c>
      <c r="E3" s="17" t="s">
        <v>50</v>
      </c>
      <c r="F3" s="17" t="s">
        <v>50</v>
      </c>
      <c r="G3" s="17" t="s">
        <v>50</v>
      </c>
      <c r="H3" s="17" t="s">
        <v>50</v>
      </c>
      <c r="I3" s="17" t="s">
        <v>50</v>
      </c>
      <c r="J3" s="17" t="s">
        <v>50</v>
      </c>
      <c r="K3" s="17" t="s">
        <v>50</v>
      </c>
      <c r="M3" s="17" t="s">
        <v>60</v>
      </c>
      <c r="N3" s="17" t="s">
        <v>50</v>
      </c>
      <c r="O3" s="21" t="s">
        <v>23</v>
      </c>
      <c r="P3" s="17" t="s">
        <v>60</v>
      </c>
      <c r="Q3" s="17" t="s">
        <v>60</v>
      </c>
      <c r="R3" s="17" t="s">
        <v>23</v>
      </c>
      <c r="S3" s="17" t="s">
        <v>23</v>
      </c>
      <c r="T3" s="17" t="s">
        <v>50</v>
      </c>
      <c r="U3" s="17" t="s">
        <v>23</v>
      </c>
      <c r="V3" s="17" t="s">
        <v>50</v>
      </c>
      <c r="X3" s="17" t="s">
        <v>50</v>
      </c>
      <c r="Y3" s="17" t="s">
        <v>50</v>
      </c>
      <c r="Z3" s="17" t="s">
        <v>50</v>
      </c>
      <c r="AA3" s="17" t="s">
        <v>50</v>
      </c>
      <c r="AB3" s="17" t="s">
        <v>50</v>
      </c>
      <c r="AC3" s="17" t="s">
        <v>50</v>
      </c>
      <c r="AD3" s="17" t="s">
        <v>50</v>
      </c>
      <c r="AF3" s="17" t="s">
        <v>50</v>
      </c>
      <c r="AG3" s="17" t="s">
        <v>60</v>
      </c>
      <c r="AH3" s="17" t="s">
        <v>50</v>
      </c>
      <c r="AI3" s="17" t="s">
        <v>50</v>
      </c>
      <c r="AK3" s="24" t="s">
        <v>50</v>
      </c>
      <c r="AL3" s="17" t="s">
        <v>23</v>
      </c>
      <c r="AM3" s="24" t="s">
        <v>50</v>
      </c>
      <c r="AN3" s="17" t="s">
        <v>23</v>
      </c>
    </row>
    <row r="4" spans="1:40" x14ac:dyDescent="0.2">
      <c r="A4" s="3">
        <v>4</v>
      </c>
      <c r="B4" s="3">
        <v>-4</v>
      </c>
      <c r="C4" s="3">
        <v>0</v>
      </c>
      <c r="D4" s="3">
        <v>1500</v>
      </c>
      <c r="E4" s="4">
        <v>62514.203670000003</v>
      </c>
      <c r="F4" s="5">
        <v>0.93005000000000004</v>
      </c>
      <c r="G4" s="6">
        <v>148.18799999999999</v>
      </c>
      <c r="H4" s="6">
        <v>389.97</v>
      </c>
      <c r="I4" s="4">
        <v>1593.49</v>
      </c>
      <c r="J4" s="7">
        <v>1.41018</v>
      </c>
      <c r="K4" s="4">
        <v>3885.73</v>
      </c>
      <c r="L4" s="5"/>
      <c r="M4" s="6">
        <v>285</v>
      </c>
      <c r="N4" s="6">
        <v>177.94627310000001</v>
      </c>
      <c r="O4" s="5">
        <f>N4/M4</f>
        <v>0.62437288807017544</v>
      </c>
      <c r="P4" s="7">
        <v>7.7366986000000004</v>
      </c>
      <c r="Q4" s="8">
        <v>36.852845322016762</v>
      </c>
      <c r="R4" s="7">
        <f t="shared" ref="R4:R9" si="0">N4/Q4</f>
        <v>4.8285626671461026</v>
      </c>
      <c r="S4" s="8">
        <f>T4*(M4/N4)</f>
        <v>49.510239587029602</v>
      </c>
      <c r="T4" s="8">
        <v>30.912851280000002</v>
      </c>
      <c r="U4" s="8">
        <f>S4-T4</f>
        <v>18.5973883070296</v>
      </c>
      <c r="V4" s="5">
        <v>0.972927188</v>
      </c>
      <c r="X4" s="8">
        <v>13.7643</v>
      </c>
      <c r="Y4" s="6">
        <v>111.226</v>
      </c>
      <c r="Z4" s="6">
        <v>911.24800000000005</v>
      </c>
      <c r="AA4" s="4">
        <v>1592.65</v>
      </c>
      <c r="AB4" s="7">
        <v>2.01614</v>
      </c>
      <c r="AC4" s="7">
        <v>1.38137</v>
      </c>
      <c r="AD4" s="4">
        <v>2963.43</v>
      </c>
      <c r="AE4" s="7"/>
      <c r="AF4" s="7">
        <v>0.22306550999999999</v>
      </c>
      <c r="AG4" s="8">
        <v>36.852845322016762</v>
      </c>
      <c r="AH4" s="7">
        <v>4.5610173899999999</v>
      </c>
      <c r="AI4" s="7">
        <v>3.6488100000000001</v>
      </c>
      <c r="AK4" s="27">
        <v>-547.22361100000001</v>
      </c>
      <c r="AL4" s="2">
        <f>AK4/$M4/($D4/144)</f>
        <v>-0.18432795317894737</v>
      </c>
      <c r="AM4" s="27">
        <v>702.17611799999997</v>
      </c>
      <c r="AN4" s="2">
        <f>AM4/$M4/($D4/144)</f>
        <v>0.23652248185263158</v>
      </c>
    </row>
    <row r="5" spans="1:40" x14ac:dyDescent="0.2">
      <c r="A5" s="3">
        <v>4</v>
      </c>
      <c r="B5" s="3">
        <v>-2</v>
      </c>
      <c r="C5" s="3">
        <v>0</v>
      </c>
      <c r="D5" s="3">
        <v>1500</v>
      </c>
      <c r="E5" s="4">
        <v>62514.203670000003</v>
      </c>
      <c r="F5" s="5">
        <v>0.93005000000000004</v>
      </c>
      <c r="G5" s="6">
        <v>148.18799999999999</v>
      </c>
      <c r="H5" s="6">
        <v>389.97</v>
      </c>
      <c r="I5" s="4">
        <v>1593.49</v>
      </c>
      <c r="J5" s="7">
        <v>1.41018</v>
      </c>
      <c r="K5" s="4">
        <v>3885.73</v>
      </c>
      <c r="M5" s="6">
        <v>285</v>
      </c>
      <c r="N5" s="6">
        <v>196.43046279999999</v>
      </c>
      <c r="O5" s="5">
        <f t="shared" ref="O5:O9" si="1">N5/M5</f>
        <v>0.68922969403508771</v>
      </c>
      <c r="P5" s="7">
        <v>7.7366986000000004</v>
      </c>
      <c r="Q5" s="8">
        <v>36.852845322016762</v>
      </c>
      <c r="R5" s="7">
        <f t="shared" si="0"/>
        <v>5.3301301726802564</v>
      </c>
      <c r="S5" s="8">
        <f t="shared" ref="S5:S51" si="2">T5*(M5/N5)</f>
        <v>49.510239583877819</v>
      </c>
      <c r="T5" s="8">
        <v>34.123927279999997</v>
      </c>
      <c r="U5" s="8">
        <f t="shared" ref="U5:U51" si="3">S5-T5</f>
        <v>15.386312303877823</v>
      </c>
      <c r="V5" s="5">
        <v>0.97216142900000002</v>
      </c>
      <c r="X5" s="8">
        <v>16.672799999999999</v>
      </c>
      <c r="Y5" s="6">
        <v>110.316</v>
      </c>
      <c r="Z5" s="6">
        <v>962.78</v>
      </c>
      <c r="AA5" s="4">
        <v>1592.69</v>
      </c>
      <c r="AB5" s="7">
        <v>1.89035</v>
      </c>
      <c r="AC5" s="7">
        <v>1.37836</v>
      </c>
      <c r="AD5" s="4">
        <v>2852.91</v>
      </c>
      <c r="AE5" s="7"/>
      <c r="AF5" s="7">
        <v>0.212037648</v>
      </c>
      <c r="AG5" s="8">
        <v>36.852845322016762</v>
      </c>
      <c r="AH5" s="7">
        <v>3.9826337519999999</v>
      </c>
      <c r="AI5" s="7">
        <v>3.1861100000000002</v>
      </c>
      <c r="AK5" s="27">
        <v>-668.74841500000002</v>
      </c>
      <c r="AL5" s="2">
        <f t="shared" ref="AL5:AN9" si="4">AK5/$M5/($D5/144)</f>
        <v>-0.22526262400000002</v>
      </c>
      <c r="AM5" s="27">
        <v>918.65360580000004</v>
      </c>
      <c r="AN5" s="2">
        <f t="shared" si="4"/>
        <v>0.30944121458526319</v>
      </c>
    </row>
    <row r="6" spans="1:40" x14ac:dyDescent="0.2">
      <c r="A6" s="3">
        <v>4</v>
      </c>
      <c r="B6" s="3">
        <v>0</v>
      </c>
      <c r="C6" s="3">
        <v>0</v>
      </c>
      <c r="D6" s="3">
        <v>1500</v>
      </c>
      <c r="E6" s="4">
        <v>62514.203670000003</v>
      </c>
      <c r="F6" s="5">
        <v>0.93005000000000004</v>
      </c>
      <c r="G6" s="6">
        <v>148.18799999999999</v>
      </c>
      <c r="H6" s="6">
        <v>389.97</v>
      </c>
      <c r="I6" s="4">
        <v>1593.49</v>
      </c>
      <c r="J6" s="7">
        <v>1.41018</v>
      </c>
      <c r="K6" s="4">
        <v>3885.73</v>
      </c>
      <c r="M6" s="6">
        <v>285</v>
      </c>
      <c r="N6" s="6">
        <v>214.9897215</v>
      </c>
      <c r="O6" s="5">
        <f t="shared" si="1"/>
        <v>0.75434990000000002</v>
      </c>
      <c r="P6" s="7">
        <v>7.7366986000000004</v>
      </c>
      <c r="Q6" s="8">
        <v>36.852845322016762</v>
      </c>
      <c r="R6" s="7">
        <f t="shared" si="0"/>
        <v>5.8337346715413601</v>
      </c>
      <c r="S6" s="8">
        <f t="shared" si="2"/>
        <v>49.510239585105005</v>
      </c>
      <c r="T6" s="8">
        <v>37.348044280000003</v>
      </c>
      <c r="U6" s="8">
        <f t="shared" si="3"/>
        <v>12.162195305105001</v>
      </c>
      <c r="V6" s="5">
        <v>0.97168553000000002</v>
      </c>
      <c r="X6" s="8">
        <v>20.022600000000001</v>
      </c>
      <c r="Y6" s="6">
        <v>109.74299999999999</v>
      </c>
      <c r="Z6" s="4">
        <v>1013.74</v>
      </c>
      <c r="AA6" s="4">
        <v>1592.73</v>
      </c>
      <c r="AB6" s="7">
        <v>1.7703500000000001</v>
      </c>
      <c r="AC6" s="7">
        <v>1.3754500000000001</v>
      </c>
      <c r="AD6" s="4">
        <v>2738.71</v>
      </c>
      <c r="AF6" s="7">
        <v>0.20061027400000001</v>
      </c>
      <c r="AG6" s="8">
        <v>36.852845322016762</v>
      </c>
      <c r="AH6" s="7">
        <v>3.4663143989999998</v>
      </c>
      <c r="AI6" s="7">
        <v>2.77305</v>
      </c>
      <c r="AK6" s="27">
        <v>-787.72431099999994</v>
      </c>
      <c r="AL6" s="2">
        <f t="shared" si="4"/>
        <v>-0.26533871528421055</v>
      </c>
      <c r="AM6" s="27">
        <v>1134.9182599999999</v>
      </c>
      <c r="AN6" s="2">
        <f t="shared" si="4"/>
        <v>0.38228825599999999</v>
      </c>
    </row>
    <row r="7" spans="1:40" x14ac:dyDescent="0.2">
      <c r="A7" s="3">
        <v>4</v>
      </c>
      <c r="B7" s="3">
        <v>2</v>
      </c>
      <c r="C7" s="3">
        <v>0</v>
      </c>
      <c r="D7" s="3">
        <v>1500</v>
      </c>
      <c r="E7" s="4">
        <v>62514.203670000003</v>
      </c>
      <c r="F7" s="5">
        <v>0.93005000000000004</v>
      </c>
      <c r="G7" s="6">
        <v>148.18799999999999</v>
      </c>
      <c r="H7" s="6">
        <v>389.97</v>
      </c>
      <c r="I7" s="4">
        <v>1593.49</v>
      </c>
      <c r="J7" s="7">
        <v>1.41018</v>
      </c>
      <c r="K7" s="4">
        <v>3885.73</v>
      </c>
      <c r="M7" s="6">
        <v>285</v>
      </c>
      <c r="N7" s="6">
        <v>233.37381980000001</v>
      </c>
      <c r="O7" s="5">
        <f t="shared" si="1"/>
        <v>0.81885550807017549</v>
      </c>
      <c r="P7" s="7">
        <v>7.7366986000000004</v>
      </c>
      <c r="Q7" s="8">
        <v>36.852845322016762</v>
      </c>
      <c r="R7" s="7">
        <f t="shared" si="0"/>
        <v>6.3325862022538857</v>
      </c>
      <c r="S7" s="8">
        <f t="shared" si="2"/>
        <v>49.510239584937366</v>
      </c>
      <c r="T7" s="8">
        <v>40.54173239</v>
      </c>
      <c r="U7" s="8">
        <f t="shared" si="3"/>
        <v>8.9685071949373665</v>
      </c>
      <c r="V7" s="5">
        <v>0.97053328999999999</v>
      </c>
      <c r="X7" s="8">
        <v>24.0884</v>
      </c>
      <c r="Y7" s="6">
        <v>108.417</v>
      </c>
      <c r="Z7" s="4">
        <v>1069.3499999999999</v>
      </c>
      <c r="AA7" s="4">
        <v>1592.77</v>
      </c>
      <c r="AB7" s="7">
        <v>1.6426400000000001</v>
      </c>
      <c r="AC7" s="7">
        <v>1.37233</v>
      </c>
      <c r="AD7" s="4">
        <v>2606.9499999999998</v>
      </c>
      <c r="AF7" s="7">
        <v>0.19011509600000001</v>
      </c>
      <c r="AG7" s="8">
        <v>36.852845322016762</v>
      </c>
      <c r="AH7" s="7">
        <v>2.9545068200000002</v>
      </c>
      <c r="AI7" s="7">
        <v>2.36361</v>
      </c>
      <c r="AK7" s="27">
        <v>-912.64765799999998</v>
      </c>
      <c r="AL7" s="2">
        <f t="shared" si="4"/>
        <v>-0.3074181584842105</v>
      </c>
      <c r="AM7" s="27">
        <v>1351.6795259999999</v>
      </c>
      <c r="AN7" s="2">
        <f t="shared" si="4"/>
        <v>0.45530257717894734</v>
      </c>
    </row>
    <row r="8" spans="1:40" x14ac:dyDescent="0.2">
      <c r="A8" s="3">
        <v>4</v>
      </c>
      <c r="B8" s="3">
        <v>4</v>
      </c>
      <c r="C8" s="3">
        <v>0</v>
      </c>
      <c r="D8" s="3">
        <v>1500</v>
      </c>
      <c r="E8" s="4">
        <v>62514.203670000003</v>
      </c>
      <c r="F8" s="5">
        <v>0.93005000000000004</v>
      </c>
      <c r="G8" s="6">
        <v>148.18799999999999</v>
      </c>
      <c r="H8" s="6">
        <v>389.97</v>
      </c>
      <c r="I8" s="4">
        <v>1593.49</v>
      </c>
      <c r="J8" s="7">
        <v>1.41018</v>
      </c>
      <c r="K8" s="4">
        <v>3885.73</v>
      </c>
      <c r="M8" s="6">
        <v>285</v>
      </c>
      <c r="N8" s="6">
        <v>252.36750000000001</v>
      </c>
      <c r="O8" s="5">
        <f t="shared" si="1"/>
        <v>0.88550000000000006</v>
      </c>
      <c r="P8" s="7">
        <v>7.7366986000000004</v>
      </c>
      <c r="Q8" s="8">
        <v>36.852845322016762</v>
      </c>
      <c r="R8" s="7">
        <f t="shared" si="0"/>
        <v>6.8479787054387815</v>
      </c>
      <c r="S8" s="8">
        <f t="shared" si="2"/>
        <v>49.51023958215697</v>
      </c>
      <c r="T8" s="8">
        <v>43.841317150000002</v>
      </c>
      <c r="U8" s="8">
        <f t="shared" si="3"/>
        <v>5.6689224321569682</v>
      </c>
      <c r="V8" s="5">
        <v>0.96799999999999997</v>
      </c>
      <c r="X8" s="8">
        <v>29.958300000000001</v>
      </c>
      <c r="Y8" s="6">
        <v>105.486</v>
      </c>
      <c r="Z8" s="4">
        <v>1143.1400000000001</v>
      </c>
      <c r="AA8" s="4">
        <v>1592.99</v>
      </c>
      <c r="AB8" s="7">
        <v>1.47801</v>
      </c>
      <c r="AC8" s="7">
        <v>1.3683700000000001</v>
      </c>
      <c r="AD8" s="4">
        <v>2421.75</v>
      </c>
      <c r="AF8" s="7">
        <v>0.13349293400000001</v>
      </c>
      <c r="AG8" s="8">
        <v>36.852845322016762</v>
      </c>
      <c r="AH8" s="7">
        <v>2.3605076970000001</v>
      </c>
      <c r="AI8" s="7">
        <v>1.8884099999999999</v>
      </c>
      <c r="AK8" s="27">
        <v>-875.94412899999998</v>
      </c>
      <c r="AL8" s="2">
        <f t="shared" si="4"/>
        <v>-0.29505486450526314</v>
      </c>
      <c r="AM8" s="27">
        <v>1728.822089</v>
      </c>
      <c r="AN8" s="2">
        <f t="shared" si="4"/>
        <v>0.58234007208421057</v>
      </c>
    </row>
    <row r="9" spans="1:40" x14ac:dyDescent="0.2">
      <c r="A9" s="3">
        <v>4</v>
      </c>
      <c r="B9" s="3">
        <v>6</v>
      </c>
      <c r="C9" s="3">
        <v>0</v>
      </c>
      <c r="D9" s="3">
        <v>1500</v>
      </c>
      <c r="E9" s="4">
        <v>62514.203670000003</v>
      </c>
      <c r="F9" s="5">
        <v>0.93005000000000004</v>
      </c>
      <c r="G9" s="6">
        <v>148.18799999999999</v>
      </c>
      <c r="H9" s="6">
        <v>389.97</v>
      </c>
      <c r="I9" s="4">
        <v>1593.49</v>
      </c>
      <c r="J9" s="7">
        <v>1.41018</v>
      </c>
      <c r="K9" s="4">
        <v>3885.73</v>
      </c>
      <c r="M9" s="6">
        <v>285</v>
      </c>
      <c r="N9" s="6">
        <v>271.36118019999998</v>
      </c>
      <c r="O9" s="5">
        <f t="shared" si="1"/>
        <v>0.95214449192982453</v>
      </c>
      <c r="P9" s="7">
        <v>7.7366986000000004</v>
      </c>
      <c r="Q9" s="8">
        <v>36.852845322016762</v>
      </c>
      <c r="R9" s="7">
        <f t="shared" si="0"/>
        <v>7.3633712086236764</v>
      </c>
      <c r="S9" s="8">
        <f t="shared" si="2"/>
        <v>49.510239579765802</v>
      </c>
      <c r="T9" s="8">
        <v>47.140901909999997</v>
      </c>
      <c r="U9" s="8">
        <f t="shared" si="3"/>
        <v>2.3693376697658053</v>
      </c>
      <c r="V9" s="5">
        <v>0.96698147400000001</v>
      </c>
      <c r="X9" s="8">
        <v>37.534300000000002</v>
      </c>
      <c r="Y9" s="6">
        <v>104.351</v>
      </c>
      <c r="Z9" s="4">
        <v>1217.83</v>
      </c>
      <c r="AA9" s="4">
        <v>1593.06</v>
      </c>
      <c r="AB9" s="7">
        <v>1.3117799999999999</v>
      </c>
      <c r="AC9" s="7">
        <v>1.3645</v>
      </c>
      <c r="AD9" s="4">
        <v>2215.35</v>
      </c>
      <c r="AF9" s="7">
        <v>0.116300851</v>
      </c>
      <c r="AG9" s="8">
        <v>36.852845322016762</v>
      </c>
      <c r="AH9" s="7">
        <v>1.8163665950000001</v>
      </c>
      <c r="AI9" s="7">
        <v>1.45309</v>
      </c>
      <c r="AK9" s="27">
        <v>-976.12944900000002</v>
      </c>
      <c r="AL9" s="2">
        <f t="shared" si="4"/>
        <v>-0.32880149861052632</v>
      </c>
      <c r="AM9" s="27">
        <v>1967.094292</v>
      </c>
      <c r="AN9" s="2">
        <f t="shared" si="4"/>
        <v>0.66260018256842113</v>
      </c>
    </row>
    <row r="10" spans="1:40" x14ac:dyDescent="0.2">
      <c r="I10" s="4"/>
      <c r="K10" s="4"/>
      <c r="M10" s="6"/>
      <c r="N10" s="6"/>
      <c r="O10" s="5"/>
      <c r="V10" s="5"/>
      <c r="Y10" s="6"/>
      <c r="Z10" s="4"/>
      <c r="AA10" s="4"/>
      <c r="AG10" s="8"/>
    </row>
    <row r="11" spans="1:40" x14ac:dyDescent="0.2">
      <c r="A11" s="3">
        <v>4.5</v>
      </c>
      <c r="B11" s="3">
        <v>-4</v>
      </c>
      <c r="C11" s="3">
        <v>0</v>
      </c>
      <c r="D11" s="3">
        <v>1500</v>
      </c>
      <c r="E11" s="4">
        <v>67447.676179999995</v>
      </c>
      <c r="F11" s="5">
        <v>0.73474799999999996</v>
      </c>
      <c r="G11" s="6">
        <v>229.381</v>
      </c>
      <c r="H11" s="6">
        <v>390.85500000000002</v>
      </c>
      <c r="I11" s="4">
        <v>1894.41</v>
      </c>
      <c r="J11" s="7">
        <v>1.4101699999999999</v>
      </c>
      <c r="K11" s="4">
        <v>4376.38</v>
      </c>
      <c r="M11" s="6">
        <v>285</v>
      </c>
      <c r="N11" s="6">
        <v>184.66371599999999</v>
      </c>
      <c r="O11" s="5">
        <f>N11/M11</f>
        <v>0.64794286315789473</v>
      </c>
      <c r="P11" s="7">
        <v>7.7366986000000004</v>
      </c>
      <c r="Q11" s="8">
        <v>36.852845322016762</v>
      </c>
      <c r="R11" s="7">
        <f t="shared" ref="R11:R16" si="5">N11/Q11</f>
        <v>5.010840123372442</v>
      </c>
      <c r="S11" s="8">
        <f t="shared" si="2"/>
        <v>43.952541665792104</v>
      </c>
      <c r="T11" s="8">
        <v>28.478735690000001</v>
      </c>
      <c r="U11" s="8">
        <f t="shared" si="3"/>
        <v>15.473805975792104</v>
      </c>
      <c r="V11" s="5">
        <v>0.97456461400000005</v>
      </c>
      <c r="X11" s="8">
        <v>10.6089</v>
      </c>
      <c r="Y11" s="6">
        <v>164.33199999999999</v>
      </c>
      <c r="Z11" s="6">
        <v>918.51400000000001</v>
      </c>
      <c r="AA11" s="4">
        <v>1892.78</v>
      </c>
      <c r="AB11" s="7">
        <v>2.41967</v>
      </c>
      <c r="AC11" s="7">
        <v>1.3809400000000001</v>
      </c>
      <c r="AD11" s="4">
        <v>3570.16</v>
      </c>
      <c r="AF11" s="7">
        <v>0.44706371299999997</v>
      </c>
      <c r="AG11" s="8">
        <v>36.852845322016762</v>
      </c>
      <c r="AH11" s="7">
        <v>6.6354375010000002</v>
      </c>
      <c r="AI11" s="7">
        <v>5.3083499999999999</v>
      </c>
      <c r="AK11" s="27">
        <v>-463.677074</v>
      </c>
      <c r="AL11" s="2">
        <f>AK11/$M11/($D11/144)</f>
        <v>-0.15618596176842106</v>
      </c>
      <c r="AM11" s="27">
        <v>449.42537670000002</v>
      </c>
      <c r="AN11" s="2">
        <f>AM11/$M11/($D11/144)</f>
        <v>0.15138539004631582</v>
      </c>
    </row>
    <row r="12" spans="1:40" x14ac:dyDescent="0.2">
      <c r="A12" s="3">
        <v>4.5</v>
      </c>
      <c r="B12" s="3">
        <v>-2</v>
      </c>
      <c r="C12" s="3">
        <v>0</v>
      </c>
      <c r="D12" s="3">
        <v>1500</v>
      </c>
      <c r="E12" s="4">
        <v>67447.676179999995</v>
      </c>
      <c r="F12" s="5">
        <v>0.73474799999999996</v>
      </c>
      <c r="G12" s="6">
        <v>229.381</v>
      </c>
      <c r="H12" s="6">
        <v>390.85500000000002</v>
      </c>
      <c r="I12" s="4">
        <v>1894.41</v>
      </c>
      <c r="J12" s="7">
        <v>1.4101699999999999</v>
      </c>
      <c r="K12" s="4">
        <v>4376.38</v>
      </c>
      <c r="M12" s="6">
        <v>285</v>
      </c>
      <c r="N12" s="6">
        <v>205.7728018</v>
      </c>
      <c r="O12" s="5">
        <f t="shared" ref="O12:O16" si="6">N12/M12</f>
        <v>0.72200983087719295</v>
      </c>
      <c r="P12" s="7">
        <v>7.7366986000000004</v>
      </c>
      <c r="Q12" s="8">
        <v>36.852845322016762</v>
      </c>
      <c r="R12" s="7">
        <f t="shared" si="5"/>
        <v>5.5836340451320989</v>
      </c>
      <c r="S12" s="8">
        <f t="shared" si="2"/>
        <v>43.952541673075473</v>
      </c>
      <c r="T12" s="8">
        <v>31.73416718</v>
      </c>
      <c r="U12" s="8">
        <f t="shared" si="3"/>
        <v>12.218374493075473</v>
      </c>
      <c r="V12" s="5">
        <v>0.97354955899999995</v>
      </c>
      <c r="X12" s="8">
        <v>12.845000000000001</v>
      </c>
      <c r="Y12" s="6">
        <v>162.101</v>
      </c>
      <c r="Z12" s="6">
        <v>971.73199999999997</v>
      </c>
      <c r="AA12" s="4">
        <v>1892.85</v>
      </c>
      <c r="AB12" s="7">
        <v>2.2929300000000001</v>
      </c>
      <c r="AC12" s="7">
        <v>1.37784</v>
      </c>
      <c r="AD12" s="4">
        <v>3475.88</v>
      </c>
      <c r="AF12" s="7">
        <v>0.42683676599999998</v>
      </c>
      <c r="AG12" s="8">
        <v>36.852845322016762</v>
      </c>
      <c r="AH12" s="7">
        <v>5.93134856</v>
      </c>
      <c r="AI12" s="7">
        <v>4.7450799999999997</v>
      </c>
      <c r="AK12" s="27">
        <v>-572.31497400000001</v>
      </c>
      <c r="AL12" s="2">
        <f t="shared" ref="AL12" si="7">AK12/$M12/($D12/144)</f>
        <v>-0.19277978071578949</v>
      </c>
      <c r="AM12" s="27">
        <v>797.31669099999999</v>
      </c>
      <c r="AN12" s="2">
        <f t="shared" ref="AN12" si="8">AM12/$M12/($D12/144)</f>
        <v>0.26856983275789476</v>
      </c>
    </row>
    <row r="13" spans="1:40" x14ac:dyDescent="0.2">
      <c r="A13" s="3">
        <v>4.5</v>
      </c>
      <c r="B13" s="3">
        <v>0</v>
      </c>
      <c r="C13" s="3">
        <v>0</v>
      </c>
      <c r="D13" s="3">
        <v>1500</v>
      </c>
      <c r="E13" s="4">
        <v>67447.676179999995</v>
      </c>
      <c r="F13" s="5">
        <v>0.73474799999999996</v>
      </c>
      <c r="G13" s="6">
        <v>229.381</v>
      </c>
      <c r="H13" s="6">
        <v>390.85500000000002</v>
      </c>
      <c r="I13" s="4">
        <v>1894.41</v>
      </c>
      <c r="J13" s="7">
        <v>1.4101699999999999</v>
      </c>
      <c r="K13" s="4">
        <v>4376.38</v>
      </c>
      <c r="M13" s="6">
        <v>285</v>
      </c>
      <c r="N13" s="6">
        <v>226.93938679999999</v>
      </c>
      <c r="O13" s="5">
        <f t="shared" si="6"/>
        <v>0.79627855017543858</v>
      </c>
      <c r="P13" s="7">
        <v>7.7366986000000004</v>
      </c>
      <c r="Q13" s="8">
        <v>36.852845322016762</v>
      </c>
      <c r="R13" s="7">
        <f t="shared" si="5"/>
        <v>6.1579882046291017</v>
      </c>
      <c r="S13" s="8">
        <f t="shared" si="2"/>
        <v>43.95254166056467</v>
      </c>
      <c r="T13" s="8">
        <v>34.998466149999999</v>
      </c>
      <c r="U13" s="8">
        <f t="shared" si="3"/>
        <v>8.954075510564671</v>
      </c>
      <c r="V13" s="5">
        <v>0.97281393500000002</v>
      </c>
      <c r="X13" s="8">
        <v>15.3094</v>
      </c>
      <c r="Y13" s="6">
        <v>160.49600000000001</v>
      </c>
      <c r="Z13" s="4">
        <v>1022.23</v>
      </c>
      <c r="AA13" s="4">
        <v>1892.91</v>
      </c>
      <c r="AB13" s="7">
        <v>2.1783800000000002</v>
      </c>
      <c r="AC13" s="7">
        <v>1.37497</v>
      </c>
      <c r="AD13" s="4">
        <v>3383.41</v>
      </c>
      <c r="AF13" s="7">
        <v>0.40892931100000002</v>
      </c>
      <c r="AG13" s="8">
        <v>36.852845322016762</v>
      </c>
      <c r="AH13" s="7">
        <v>5.3281935049999998</v>
      </c>
      <c r="AI13" s="7">
        <v>4.2625500000000001</v>
      </c>
      <c r="AK13" s="27">
        <v>-685.69533100000001</v>
      </c>
      <c r="AL13" s="2">
        <f t="shared" ref="AL13" si="9">AK13/$M13/($D13/144)</f>
        <v>-0.23097105886315791</v>
      </c>
      <c r="AM13" s="27">
        <v>904.51700370000003</v>
      </c>
      <c r="AN13" s="2">
        <f t="shared" ref="AN13" si="10">AM13/$M13/($D13/144)</f>
        <v>0.30467941177263158</v>
      </c>
    </row>
    <row r="14" spans="1:40" x14ac:dyDescent="0.2">
      <c r="A14" s="3">
        <v>4.5</v>
      </c>
      <c r="B14" s="3">
        <v>2</v>
      </c>
      <c r="C14" s="3">
        <v>0</v>
      </c>
      <c r="D14" s="3">
        <v>1500</v>
      </c>
      <c r="E14" s="4">
        <v>67447.676179999995</v>
      </c>
      <c r="F14" s="5">
        <v>0.73474799999999996</v>
      </c>
      <c r="G14" s="6">
        <v>229.381</v>
      </c>
      <c r="H14" s="6">
        <v>390.85500000000002</v>
      </c>
      <c r="I14" s="4">
        <v>1894.41</v>
      </c>
      <c r="J14" s="7">
        <v>1.4101699999999999</v>
      </c>
      <c r="K14" s="4">
        <v>4376.38</v>
      </c>
      <c r="M14" s="6">
        <v>285</v>
      </c>
      <c r="N14" s="6">
        <v>248.24055619999999</v>
      </c>
      <c r="O14" s="5">
        <f t="shared" si="6"/>
        <v>0.87101949543859647</v>
      </c>
      <c r="P14" s="7">
        <v>7.7366986000000004</v>
      </c>
      <c r="Q14" s="8">
        <v>36.852845322016762</v>
      </c>
      <c r="R14" s="7">
        <f t="shared" si="5"/>
        <v>6.7359943046702879</v>
      </c>
      <c r="S14" s="8">
        <f t="shared" si="2"/>
        <v>43.952541671553028</v>
      </c>
      <c r="T14" s="8">
        <v>38.283520670000001</v>
      </c>
      <c r="U14" s="8">
        <f t="shared" si="3"/>
        <v>5.6690210015530269</v>
      </c>
      <c r="V14" s="5">
        <v>0.97182328299999998</v>
      </c>
      <c r="X14" s="8">
        <v>18.138999999999999</v>
      </c>
      <c r="Y14" s="6">
        <v>158.32900000000001</v>
      </c>
      <c r="Z14" s="4">
        <v>1074.57</v>
      </c>
      <c r="AA14" s="4">
        <v>1893.04</v>
      </c>
      <c r="AB14" s="7">
        <v>2.0648399999999998</v>
      </c>
      <c r="AC14" s="7">
        <v>1.3720600000000001</v>
      </c>
      <c r="AD14" s="4">
        <v>3284.65</v>
      </c>
      <c r="AF14" s="7">
        <v>0.375585795</v>
      </c>
      <c r="AG14" s="8">
        <v>36.852845322016762</v>
      </c>
      <c r="AH14" s="7">
        <v>4.7644216049999999</v>
      </c>
      <c r="AI14" s="7">
        <v>3.8115399999999999</v>
      </c>
      <c r="AK14" s="27">
        <v>-758.25572399999999</v>
      </c>
      <c r="AL14" s="2">
        <f t="shared" ref="AL14" si="11">AK14/$M14/($D14/144)</f>
        <v>-0.25541245439999999</v>
      </c>
      <c r="AM14" s="28">
        <v>2385.0622100000001</v>
      </c>
      <c r="AN14" s="2">
        <f t="shared" ref="AN14" si="12">AM14/$M14/($D14/144)</f>
        <v>0.80338937600000015</v>
      </c>
    </row>
    <row r="15" spans="1:40" x14ac:dyDescent="0.2">
      <c r="A15" s="3">
        <v>4.5</v>
      </c>
      <c r="B15" s="3">
        <v>4</v>
      </c>
      <c r="C15" s="3">
        <v>0</v>
      </c>
      <c r="D15" s="3">
        <v>1500</v>
      </c>
      <c r="E15" s="4">
        <v>67447.676179999995</v>
      </c>
      <c r="F15" s="5">
        <v>0.73474799999999996</v>
      </c>
      <c r="G15" s="6">
        <v>229.381</v>
      </c>
      <c r="H15" s="6">
        <v>390.85500000000002</v>
      </c>
      <c r="I15" s="4">
        <v>1894.41</v>
      </c>
      <c r="J15" s="7">
        <v>1.4101699999999999</v>
      </c>
      <c r="K15" s="4">
        <v>4376.38</v>
      </c>
      <c r="M15" s="6">
        <v>285</v>
      </c>
      <c r="N15" s="6">
        <v>269.18104440000002</v>
      </c>
      <c r="O15" s="5">
        <f t="shared" si="6"/>
        <v>0.94449489263157904</v>
      </c>
      <c r="P15" s="7">
        <v>7.7366986000000004</v>
      </c>
      <c r="Q15" s="8">
        <v>36.852845322016762</v>
      </c>
      <c r="R15" s="7">
        <f t="shared" si="5"/>
        <v>7.3042133395107189</v>
      </c>
      <c r="S15" s="8">
        <f t="shared" si="2"/>
        <v>43.95254166418561</v>
      </c>
      <c r="T15" s="8">
        <v>41.512951119999997</v>
      </c>
      <c r="U15" s="8">
        <f t="shared" si="3"/>
        <v>2.4395905441856129</v>
      </c>
      <c r="V15" s="5">
        <v>0.96933413000000002</v>
      </c>
      <c r="X15" s="8">
        <v>21.603200000000001</v>
      </c>
      <c r="Y15" s="6">
        <v>153.273</v>
      </c>
      <c r="Z15" s="4">
        <v>1136.3699999999999</v>
      </c>
      <c r="AA15" s="4">
        <v>1893.13</v>
      </c>
      <c r="AB15" s="7">
        <v>1.93574</v>
      </c>
      <c r="AC15" s="7">
        <v>1.36873</v>
      </c>
      <c r="AD15" s="4">
        <v>3162.77</v>
      </c>
      <c r="AF15" s="7">
        <v>0.34943970899999999</v>
      </c>
      <c r="AG15" s="8">
        <v>36.852845322016762</v>
      </c>
      <c r="AH15" s="7">
        <v>4.1597056779999999</v>
      </c>
      <c r="AI15" s="7">
        <v>3.3277600000000001</v>
      </c>
      <c r="AK15" s="27">
        <v>-837.39186900000004</v>
      </c>
      <c r="AL15" s="2">
        <f t="shared" ref="AL15" si="13">AK15/$M15/($D15/144)</f>
        <v>-0.28206884008421057</v>
      </c>
      <c r="AM15" s="28">
        <v>1434.3191099999999</v>
      </c>
      <c r="AN15" s="2">
        <f t="shared" ref="AN15" si="14">AM15/$M15/($D15/144)</f>
        <v>0.48313906863157896</v>
      </c>
    </row>
    <row r="16" spans="1:40" x14ac:dyDescent="0.2">
      <c r="A16" s="3">
        <v>4.5</v>
      </c>
      <c r="B16" s="3">
        <v>6</v>
      </c>
      <c r="C16" s="3">
        <v>0</v>
      </c>
      <c r="D16" s="3">
        <v>1500</v>
      </c>
      <c r="E16" s="4">
        <v>67447.676179999995</v>
      </c>
      <c r="F16" s="5">
        <v>0.73474799999999996</v>
      </c>
      <c r="G16" s="6">
        <v>229.381</v>
      </c>
      <c r="H16" s="6">
        <v>390.85500000000002</v>
      </c>
      <c r="I16" s="4">
        <v>1894.41</v>
      </c>
      <c r="J16" s="7">
        <v>1.4101699999999999</v>
      </c>
      <c r="K16" s="4">
        <v>4376.38</v>
      </c>
      <c r="M16" s="6">
        <v>285</v>
      </c>
      <c r="N16" s="6">
        <v>290.70612469999998</v>
      </c>
      <c r="O16" s="5">
        <f t="shared" si="6"/>
        <v>1.0200214901754385</v>
      </c>
      <c r="P16" s="7">
        <v>7.7366986000000004</v>
      </c>
      <c r="Q16" s="8">
        <v>36.852845322016762</v>
      </c>
      <c r="R16" s="7">
        <f t="shared" si="5"/>
        <v>7.8882952499281043</v>
      </c>
      <c r="S16" s="8">
        <f t="shared" si="2"/>
        <v>43.952541668792712</v>
      </c>
      <c r="T16" s="8">
        <v>44.832537049999999</v>
      </c>
      <c r="U16" s="8">
        <f t="shared" si="3"/>
        <v>-0.87999538120728715</v>
      </c>
      <c r="V16" s="5">
        <v>0.96843087900000002</v>
      </c>
      <c r="X16" s="8">
        <v>25.289100000000001</v>
      </c>
      <c r="Y16" s="6">
        <v>151.41499999999999</v>
      </c>
      <c r="Z16" s="4">
        <v>1189.27</v>
      </c>
      <c r="AA16" s="4">
        <v>1893.24</v>
      </c>
      <c r="AB16" s="7">
        <v>1.8289</v>
      </c>
      <c r="AC16" s="7">
        <v>1.36595</v>
      </c>
      <c r="AD16" s="4">
        <v>3053.86</v>
      </c>
      <c r="AF16" s="7">
        <v>0.32011630400000002</v>
      </c>
      <c r="AG16" s="8">
        <v>36.852845322016762</v>
      </c>
      <c r="AH16" s="7">
        <v>3.690188343</v>
      </c>
      <c r="AI16" s="7">
        <v>2.9521500000000001</v>
      </c>
      <c r="AK16" s="27">
        <v>-917.50748699999997</v>
      </c>
      <c r="AL16" s="2">
        <f t="shared" ref="AL16" si="15">AK16/$M16/($D16/144)</f>
        <v>-0.30905515351578949</v>
      </c>
      <c r="AM16" s="28">
        <v>2280.147316</v>
      </c>
      <c r="AN16" s="2">
        <f t="shared" ref="AN16" si="16">AM16/$M16/($D16/144)</f>
        <v>0.76804962223157902</v>
      </c>
    </row>
    <row r="17" spans="1:40" x14ac:dyDescent="0.2">
      <c r="I17" s="4"/>
      <c r="K17" s="4"/>
      <c r="M17" s="6"/>
      <c r="N17" s="6"/>
      <c r="O17" s="5"/>
      <c r="V17" s="5"/>
      <c r="Y17" s="6"/>
      <c r="Z17" s="4"/>
      <c r="AA17" s="4"/>
      <c r="AG17" s="8"/>
    </row>
    <row r="18" spans="1:40" x14ac:dyDescent="0.2">
      <c r="A18" s="3">
        <v>5</v>
      </c>
      <c r="B18" s="3">
        <v>-4</v>
      </c>
      <c r="C18" s="3">
        <v>0</v>
      </c>
      <c r="D18" s="3">
        <v>1500</v>
      </c>
      <c r="E18" s="4">
        <v>71884.877900000007</v>
      </c>
      <c r="F18" s="5">
        <v>0.59514400000000001</v>
      </c>
      <c r="G18" s="6">
        <v>352.07</v>
      </c>
      <c r="H18" s="6">
        <v>393.274</v>
      </c>
      <c r="I18" s="4">
        <v>2230.6999999999998</v>
      </c>
      <c r="J18" s="7">
        <v>1.4100999999999999</v>
      </c>
      <c r="K18" s="4">
        <v>4877.58</v>
      </c>
      <c r="M18" s="6">
        <v>285</v>
      </c>
      <c r="N18" s="6">
        <v>191.38115880000001</v>
      </c>
      <c r="O18" s="5">
        <f>N18/M18</f>
        <v>0.67151283789473692</v>
      </c>
      <c r="P18" s="7">
        <v>7.7366986000000004</v>
      </c>
      <c r="Q18" s="8">
        <v>36.852845322016762</v>
      </c>
      <c r="R18" s="7">
        <f t="shared" ref="R18:R23" si="17">N18/Q18</f>
        <v>5.193117576885288</v>
      </c>
      <c r="S18" s="8">
        <f t="shared" si="2"/>
        <v>39.434697917347961</v>
      </c>
      <c r="T18" s="8">
        <v>26.480905910000001</v>
      </c>
      <c r="U18" s="8">
        <f t="shared" si="3"/>
        <v>12.95379200734796</v>
      </c>
      <c r="V18" s="5">
        <v>0.97620203999999999</v>
      </c>
      <c r="X18" s="7">
        <v>8.6694099999999992</v>
      </c>
      <c r="Y18" s="6">
        <v>241.28399999999999</v>
      </c>
      <c r="Z18" s="6">
        <v>937.16300000000001</v>
      </c>
      <c r="AA18" s="4">
        <v>2228.31</v>
      </c>
      <c r="AB18" s="7">
        <v>2.7811599999999999</v>
      </c>
      <c r="AC18" s="7">
        <v>1.3798600000000001</v>
      </c>
      <c r="AD18" s="4">
        <v>4143.3599999999997</v>
      </c>
      <c r="AF18" s="7">
        <v>0.67106191500000001</v>
      </c>
      <c r="AG18" s="8">
        <v>36.852845322016762</v>
      </c>
      <c r="AH18" s="7">
        <v>8.8085246030000004</v>
      </c>
      <c r="AI18" s="7">
        <v>7.0468200000000003</v>
      </c>
      <c r="AK18" s="27">
        <v>-380.13053600000001</v>
      </c>
      <c r="AL18" s="2">
        <f>AK18/$M18/($D18/144)</f>
        <v>-0.12804397002105264</v>
      </c>
      <c r="AM18" s="27">
        <v>196.67463530000001</v>
      </c>
      <c r="AN18" s="2">
        <f>AM18/$M18/($D18/144)</f>
        <v>6.6248298206315795E-2</v>
      </c>
    </row>
    <row r="19" spans="1:40" x14ac:dyDescent="0.2">
      <c r="A19" s="3">
        <v>5</v>
      </c>
      <c r="B19" s="3">
        <v>-2</v>
      </c>
      <c r="C19" s="3">
        <v>0</v>
      </c>
      <c r="D19" s="3">
        <v>1500</v>
      </c>
      <c r="E19" s="4">
        <v>71884.877900000007</v>
      </c>
      <c r="F19" s="5">
        <v>0.59514400000000001</v>
      </c>
      <c r="G19" s="6">
        <v>352.07</v>
      </c>
      <c r="H19" s="6">
        <v>393.274</v>
      </c>
      <c r="I19" s="4">
        <v>2230.6999999999998</v>
      </c>
      <c r="J19" s="7">
        <v>1.4100999999999999</v>
      </c>
      <c r="K19" s="4">
        <v>4877.58</v>
      </c>
      <c r="M19" s="6">
        <v>285</v>
      </c>
      <c r="N19" s="6">
        <v>215.1151409</v>
      </c>
      <c r="O19" s="5">
        <f t="shared" ref="O19:O23" si="18">N19/M19</f>
        <v>0.7547899680701754</v>
      </c>
      <c r="P19" s="7">
        <v>7.7366986000000004</v>
      </c>
      <c r="Q19" s="8">
        <v>36.852845322016762</v>
      </c>
      <c r="R19" s="7">
        <f t="shared" si="17"/>
        <v>5.8371379202974358</v>
      </c>
      <c r="S19" s="8">
        <f t="shared" si="2"/>
        <v>39.434697914841195</v>
      </c>
      <c r="T19" s="8">
        <v>29.76491438</v>
      </c>
      <c r="U19" s="8">
        <f t="shared" si="3"/>
        <v>9.6697835348411942</v>
      </c>
      <c r="V19" s="5">
        <v>0.974937689</v>
      </c>
      <c r="X19" s="8">
        <v>10.583500000000001</v>
      </c>
      <c r="Y19" s="6">
        <v>236.33799999999999</v>
      </c>
      <c r="Z19" s="6">
        <v>995.66800000000001</v>
      </c>
      <c r="AA19" s="4">
        <v>2228.42</v>
      </c>
      <c r="AB19" s="7">
        <v>2.6434899999999999</v>
      </c>
      <c r="AC19" s="7">
        <v>1.3764799999999999</v>
      </c>
      <c r="AD19" s="4">
        <v>4054.35</v>
      </c>
      <c r="AF19" s="7">
        <v>0.64163588299999996</v>
      </c>
      <c r="AG19" s="8">
        <v>36.852845322016762</v>
      </c>
      <c r="AH19" s="7">
        <v>7.932924721</v>
      </c>
      <c r="AI19" s="7">
        <v>6.3463399999999996</v>
      </c>
      <c r="AK19" s="27">
        <v>-475.88153399999999</v>
      </c>
      <c r="AL19" s="2">
        <f t="shared" ref="AL19" si="19">AK19/$M19/($D19/144)</f>
        <v>-0.16029693776842105</v>
      </c>
      <c r="AM19" s="27">
        <v>675.97977619999995</v>
      </c>
      <c r="AN19" s="2">
        <f t="shared" ref="AN19" si="20">AM19/$M19/($D19/144)</f>
        <v>0.22769845093052629</v>
      </c>
    </row>
    <row r="20" spans="1:40" x14ac:dyDescent="0.2">
      <c r="A20" s="3">
        <v>5</v>
      </c>
      <c r="B20" s="3">
        <v>0</v>
      </c>
      <c r="C20" s="3">
        <v>0</v>
      </c>
      <c r="D20" s="3">
        <v>1500</v>
      </c>
      <c r="E20" s="4">
        <v>71884.877900000007</v>
      </c>
      <c r="F20" s="5">
        <v>0.59514400000000001</v>
      </c>
      <c r="G20" s="6">
        <v>352.07</v>
      </c>
      <c r="H20" s="6">
        <v>393.274</v>
      </c>
      <c r="I20" s="4">
        <v>2230.6999999999998</v>
      </c>
      <c r="J20" s="7">
        <v>1.4100999999999999</v>
      </c>
      <c r="K20" s="4">
        <v>4877.58</v>
      </c>
      <c r="M20" s="6">
        <v>285</v>
      </c>
      <c r="N20" s="6">
        <v>238.88905199999999</v>
      </c>
      <c r="O20" s="5">
        <f t="shared" si="18"/>
        <v>0.83820719999999993</v>
      </c>
      <c r="P20" s="7">
        <v>7.7366986000000004</v>
      </c>
      <c r="Q20" s="8">
        <v>36.852845322016762</v>
      </c>
      <c r="R20" s="7">
        <f t="shared" si="17"/>
        <v>6.482241735003349</v>
      </c>
      <c r="S20" s="8">
        <f t="shared" si="2"/>
        <v>39.43469791240161</v>
      </c>
      <c r="T20" s="8">
        <v>33.054447719999999</v>
      </c>
      <c r="U20" s="8">
        <f t="shared" si="3"/>
        <v>6.3802501924016113</v>
      </c>
      <c r="V20" s="5">
        <v>0.97394233900000005</v>
      </c>
      <c r="X20" s="8">
        <v>12.664099999999999</v>
      </c>
      <c r="Y20" s="6">
        <v>232.52799999999999</v>
      </c>
      <c r="Z20" s="4">
        <v>1050.21</v>
      </c>
      <c r="AA20" s="4">
        <v>2228.5</v>
      </c>
      <c r="AB20" s="7">
        <v>2.5224299999999999</v>
      </c>
      <c r="AC20" s="7">
        <v>1.3734</v>
      </c>
      <c r="AD20" s="4">
        <v>3968.78</v>
      </c>
      <c r="AF20" s="7">
        <v>0.61724834799999995</v>
      </c>
      <c r="AG20" s="8">
        <v>36.852845322016762</v>
      </c>
      <c r="AH20" s="7">
        <v>7.1963359779999996</v>
      </c>
      <c r="AI20" s="7">
        <v>5.7570699999999997</v>
      </c>
      <c r="AK20" s="27">
        <v>-583.66635099999996</v>
      </c>
      <c r="AL20" s="2">
        <f t="shared" ref="AL20" si="21">AK20/$M20/($D20/144)</f>
        <v>-0.19660340244210525</v>
      </c>
      <c r="AM20" s="27">
        <v>674.11574759999996</v>
      </c>
      <c r="AN20" s="2">
        <f t="shared" ref="AN20" si="22">AM20/$M20/($D20/144)</f>
        <v>0.22707056761263159</v>
      </c>
    </row>
    <row r="21" spans="1:40" x14ac:dyDescent="0.2">
      <c r="A21" s="3">
        <v>5</v>
      </c>
      <c r="B21" s="3">
        <v>2</v>
      </c>
      <c r="C21" s="3">
        <v>0</v>
      </c>
      <c r="D21" s="3">
        <v>1500</v>
      </c>
      <c r="E21" s="4">
        <v>71884.877900000007</v>
      </c>
      <c r="F21" s="5">
        <v>0.59514400000000001</v>
      </c>
      <c r="G21" s="6">
        <v>352.07</v>
      </c>
      <c r="H21" s="6">
        <v>393.274</v>
      </c>
      <c r="I21" s="4">
        <v>2230.6999999999998</v>
      </c>
      <c r="J21" s="7">
        <v>1.4100999999999999</v>
      </c>
      <c r="K21" s="4">
        <v>4877.58</v>
      </c>
      <c r="M21" s="6">
        <v>285</v>
      </c>
      <c r="N21" s="6">
        <v>263.10729270000002</v>
      </c>
      <c r="O21" s="5">
        <f t="shared" si="18"/>
        <v>0.92318348315789478</v>
      </c>
      <c r="P21" s="7">
        <v>7.7366986000000004</v>
      </c>
      <c r="Q21" s="8">
        <v>36.852845322016762</v>
      </c>
      <c r="R21" s="7">
        <f t="shared" si="17"/>
        <v>7.1394024098001871</v>
      </c>
      <c r="S21" s="8">
        <f t="shared" si="2"/>
        <v>39.434697916679987</v>
      </c>
      <c r="T21" s="8">
        <v>36.405461780000003</v>
      </c>
      <c r="U21" s="8">
        <f t="shared" si="3"/>
        <v>3.0292361366799838</v>
      </c>
      <c r="V21" s="5">
        <v>0.97311327599999997</v>
      </c>
      <c r="X21" s="8">
        <v>14.976900000000001</v>
      </c>
      <c r="Y21" s="6">
        <v>229.202</v>
      </c>
      <c r="Z21" s="4">
        <v>1103.47</v>
      </c>
      <c r="AA21" s="4">
        <v>2228.6999999999998</v>
      </c>
      <c r="AB21" s="7">
        <v>2.4102999999999999</v>
      </c>
      <c r="AC21" s="7">
        <v>1.3705000000000001</v>
      </c>
      <c r="AD21" s="4">
        <v>3883.21</v>
      </c>
      <c r="AF21" s="7">
        <v>0.56105649400000002</v>
      </c>
      <c r="AG21" s="8">
        <v>36.852845322016762</v>
      </c>
      <c r="AH21" s="7">
        <v>6.5513846400000002</v>
      </c>
      <c r="AI21" s="7">
        <v>5.2411099999999999</v>
      </c>
      <c r="AK21" s="27">
        <v>-603.86378999999999</v>
      </c>
      <c r="AL21" s="2">
        <f t="shared" ref="AL21" si="23">AK21/$M21/($D21/144)</f>
        <v>-0.20340675031578948</v>
      </c>
      <c r="AM21" s="28">
        <v>3418.4448929999999</v>
      </c>
      <c r="AN21" s="2">
        <f t="shared" ref="AN21" si="24">AM21/$M21/($D21/144)</f>
        <v>1.1514761744842106</v>
      </c>
    </row>
    <row r="22" spans="1:40" x14ac:dyDescent="0.2">
      <c r="A22" s="3">
        <v>5</v>
      </c>
      <c r="B22" s="3">
        <v>4</v>
      </c>
      <c r="C22" s="3">
        <v>0</v>
      </c>
      <c r="D22" s="3">
        <v>1500</v>
      </c>
      <c r="E22" s="4">
        <v>71884.877900000007</v>
      </c>
      <c r="F22" s="5">
        <v>0.59514400000000001</v>
      </c>
      <c r="G22" s="6">
        <v>352.07</v>
      </c>
      <c r="H22" s="6">
        <v>393.274</v>
      </c>
      <c r="I22" s="4">
        <v>2230.6999999999998</v>
      </c>
      <c r="J22" s="7">
        <v>1.4100999999999999</v>
      </c>
      <c r="K22" s="4">
        <v>4877.58</v>
      </c>
      <c r="M22" s="6">
        <v>285</v>
      </c>
      <c r="N22" s="6">
        <v>285.99458870000001</v>
      </c>
      <c r="O22" s="5">
        <f t="shared" si="18"/>
        <v>1.0034897849122808</v>
      </c>
      <c r="P22" s="7">
        <v>7.7366986000000004</v>
      </c>
      <c r="Q22" s="8">
        <v>36.852845322016762</v>
      </c>
      <c r="R22" s="7">
        <f t="shared" si="17"/>
        <v>7.7604479708691603</v>
      </c>
      <c r="S22" s="8">
        <f t="shared" si="2"/>
        <v>39.43469791619173</v>
      </c>
      <c r="T22" s="8">
        <v>39.572316530000002</v>
      </c>
      <c r="U22" s="8">
        <f t="shared" si="3"/>
        <v>-0.13761861380827156</v>
      </c>
      <c r="V22" s="5">
        <v>0.97066825999999995</v>
      </c>
      <c r="X22" s="8">
        <v>17.672999999999998</v>
      </c>
      <c r="Y22" s="6">
        <v>220.70699999999999</v>
      </c>
      <c r="Z22" s="4">
        <v>1165.57</v>
      </c>
      <c r="AA22" s="4">
        <v>2228.69</v>
      </c>
      <c r="AB22" s="7">
        <v>2.2855599999999998</v>
      </c>
      <c r="AC22" s="7">
        <v>1.3672</v>
      </c>
      <c r="AD22" s="4">
        <v>3779.89</v>
      </c>
      <c r="AF22" s="7">
        <v>0.56538648400000002</v>
      </c>
      <c r="AG22" s="8">
        <v>36.852845322016762</v>
      </c>
      <c r="AH22" s="7">
        <v>5.8596237899999997</v>
      </c>
      <c r="AI22" s="7">
        <v>4.6877000000000004</v>
      </c>
      <c r="AK22" s="27">
        <v>-798.839608</v>
      </c>
      <c r="AL22" s="2">
        <f t="shared" ref="AL22" si="25">AK22/$M22/($D22/144)</f>
        <v>-0.26908281532631578</v>
      </c>
      <c r="AM22" s="28">
        <v>1139.8161319999999</v>
      </c>
      <c r="AN22" s="2">
        <f t="shared" ref="AN22" si="26">AM22/$M22/($D22/144)</f>
        <v>0.38393806551578946</v>
      </c>
    </row>
    <row r="23" spans="1:40" x14ac:dyDescent="0.2">
      <c r="A23" s="3">
        <v>5</v>
      </c>
      <c r="B23" s="3">
        <v>6</v>
      </c>
      <c r="C23" s="3">
        <v>0</v>
      </c>
      <c r="D23" s="3">
        <v>1500</v>
      </c>
      <c r="E23" s="4">
        <v>71884.877900000007</v>
      </c>
      <c r="F23" s="5">
        <v>0.59514400000000001</v>
      </c>
      <c r="G23" s="6">
        <v>352.07</v>
      </c>
      <c r="H23" s="6">
        <v>393.274</v>
      </c>
      <c r="I23" s="4">
        <v>2230.6999999999998</v>
      </c>
      <c r="J23" s="7">
        <v>1.4100999999999999</v>
      </c>
      <c r="K23" s="4">
        <v>4877.58</v>
      </c>
      <c r="M23" s="6">
        <v>285</v>
      </c>
      <c r="N23" s="6">
        <v>310.05106910000001</v>
      </c>
      <c r="O23" s="5">
        <f t="shared" si="18"/>
        <v>1.0878984880701754</v>
      </c>
      <c r="P23" s="7">
        <v>7.7366986000000004</v>
      </c>
      <c r="Q23" s="8">
        <v>36.852845322016762</v>
      </c>
      <c r="R23" s="7">
        <f t="shared" si="17"/>
        <v>8.4132192885190378</v>
      </c>
      <c r="S23" s="8">
        <f t="shared" si="2"/>
        <v>39.434697915705392</v>
      </c>
      <c r="T23" s="8">
        <v>42.900948239999998</v>
      </c>
      <c r="U23" s="8">
        <f t="shared" si="3"/>
        <v>-3.4662503242946059</v>
      </c>
      <c r="V23" s="5">
        <v>0.96988028299999995</v>
      </c>
      <c r="X23" s="8">
        <v>20.4756</v>
      </c>
      <c r="Y23" s="6">
        <v>217.81800000000001</v>
      </c>
      <c r="Z23" s="4">
        <v>1216.71</v>
      </c>
      <c r="AA23" s="4">
        <v>2228.84</v>
      </c>
      <c r="AB23" s="7">
        <v>2.1872699999999998</v>
      </c>
      <c r="AC23" s="7">
        <v>1.3645400000000001</v>
      </c>
      <c r="AD23" s="4">
        <v>3692.25</v>
      </c>
      <c r="AF23" s="7">
        <v>0.52393175599999997</v>
      </c>
      <c r="AG23" s="8">
        <v>36.852845322016762</v>
      </c>
      <c r="AH23" s="7">
        <v>5.3472863200000003</v>
      </c>
      <c r="AI23" s="7">
        <v>4.2778299999999998</v>
      </c>
      <c r="AK23" s="27">
        <v>-858.88552600000003</v>
      </c>
      <c r="AL23" s="2">
        <f t="shared" ref="AL23" si="27">AK23/$M23/($D23/144)</f>
        <v>-0.28930880875789478</v>
      </c>
      <c r="AM23" s="28">
        <v>2593.2003399999999</v>
      </c>
      <c r="AN23" s="2">
        <f t="shared" ref="AN23" si="28">AM23/$M23/($D23/144)</f>
        <v>0.87349906189473692</v>
      </c>
    </row>
    <row r="24" spans="1:40" x14ac:dyDescent="0.2">
      <c r="I24" s="4"/>
      <c r="K24" s="4"/>
      <c r="M24" s="6"/>
      <c r="N24" s="6"/>
      <c r="O24" s="5"/>
      <c r="V24" s="5"/>
      <c r="Y24" s="6"/>
      <c r="Z24" s="4"/>
      <c r="AA24" s="4"/>
      <c r="AG24" s="8"/>
    </row>
    <row r="25" spans="1:40" x14ac:dyDescent="0.2">
      <c r="A25" s="3">
        <v>5.5</v>
      </c>
      <c r="B25" s="3">
        <v>-4</v>
      </c>
      <c r="C25" s="3">
        <v>0</v>
      </c>
      <c r="D25" s="3">
        <v>1500</v>
      </c>
      <c r="E25" s="4">
        <v>75924.093299999993</v>
      </c>
      <c r="F25" s="5">
        <v>0.49186800000000003</v>
      </c>
      <c r="G25" s="6">
        <v>534.279</v>
      </c>
      <c r="H25" s="6">
        <v>395.47399999999999</v>
      </c>
      <c r="I25" s="4">
        <v>2593.41</v>
      </c>
      <c r="J25" s="7">
        <v>1.4100600000000001</v>
      </c>
      <c r="K25" s="4">
        <v>5380.23</v>
      </c>
      <c r="M25" s="6">
        <v>285</v>
      </c>
      <c r="N25" s="6">
        <v>198.6406499</v>
      </c>
      <c r="O25" s="5">
        <f>N25/M25</f>
        <v>0.69698473649122805</v>
      </c>
      <c r="P25" s="7">
        <v>7.7366986000000004</v>
      </c>
      <c r="Q25" s="8">
        <v>36.852845322016762</v>
      </c>
      <c r="R25" s="7">
        <f t="shared" ref="R25:R30" si="29">N25/Q25</f>
        <v>5.3901034822222362</v>
      </c>
      <c r="S25" s="8">
        <f t="shared" si="2"/>
        <v>35.750281254995024</v>
      </c>
      <c r="T25" s="8">
        <v>24.917400359999998</v>
      </c>
      <c r="U25" s="8">
        <f t="shared" si="3"/>
        <v>10.832880894995025</v>
      </c>
      <c r="V25" s="5">
        <v>0.97734035699999999</v>
      </c>
      <c r="X25" s="7">
        <v>7.3485699999999996</v>
      </c>
      <c r="Y25" s="6">
        <v>353.39800000000002</v>
      </c>
      <c r="Z25" s="6">
        <v>957.04700000000003</v>
      </c>
      <c r="AA25" s="4">
        <v>2588.4499999999998</v>
      </c>
      <c r="AB25" s="7">
        <v>3.12127</v>
      </c>
      <c r="AC25" s="7">
        <v>1.37869</v>
      </c>
      <c r="AD25" s="4">
        <v>4697.1400000000003</v>
      </c>
      <c r="AF25" s="7">
        <v>1.4405152029999999</v>
      </c>
      <c r="AG25" s="8">
        <v>36.852845322016762</v>
      </c>
      <c r="AH25" s="7">
        <v>11.02600747</v>
      </c>
      <c r="AI25" s="7">
        <v>7.9477799999999998</v>
      </c>
      <c r="AK25" s="27">
        <v>-339.07939099999999</v>
      </c>
      <c r="AL25" s="2">
        <f>AK25/$M25/($D25/144)</f>
        <v>-0.11421621591578948</v>
      </c>
      <c r="AM25" s="27">
        <v>172.92955230000001</v>
      </c>
      <c r="AN25" s="2">
        <f>AM25/$M25/($D25/144)</f>
        <v>5.8249954458947373E-2</v>
      </c>
    </row>
    <row r="26" spans="1:40" x14ac:dyDescent="0.2">
      <c r="A26" s="3">
        <v>5.5</v>
      </c>
      <c r="B26" s="3">
        <v>-2</v>
      </c>
      <c r="C26" s="3">
        <v>0</v>
      </c>
      <c r="D26" s="3">
        <v>1500</v>
      </c>
      <c r="E26" s="4">
        <v>75924.093299999993</v>
      </c>
      <c r="F26" s="5">
        <v>0.49186800000000003</v>
      </c>
      <c r="G26" s="6">
        <v>534.279</v>
      </c>
      <c r="H26" s="6">
        <v>395.47399999999999</v>
      </c>
      <c r="I26" s="4">
        <v>2593.41</v>
      </c>
      <c r="J26" s="7">
        <v>1.4100600000000001</v>
      </c>
      <c r="K26" s="4">
        <v>5380.23</v>
      </c>
      <c r="M26" s="6">
        <v>285</v>
      </c>
      <c r="N26" s="6">
        <v>224.340712</v>
      </c>
      <c r="O26" s="5">
        <f t="shared" ref="O26:O30" si="30">N26/M26</f>
        <v>0.7871603929824561</v>
      </c>
      <c r="P26" s="7">
        <v>7.7366986000000004</v>
      </c>
      <c r="Q26" s="8">
        <v>36.852845322016762</v>
      </c>
      <c r="R26" s="7">
        <f t="shared" si="29"/>
        <v>6.0874733019860896</v>
      </c>
      <c r="S26" s="8">
        <f t="shared" si="2"/>
        <v>35.750281252561955</v>
      </c>
      <c r="T26" s="8">
        <v>28.14120544</v>
      </c>
      <c r="U26" s="8">
        <f t="shared" si="3"/>
        <v>7.6090758125619544</v>
      </c>
      <c r="V26" s="5">
        <v>0.97573462600000005</v>
      </c>
      <c r="X26" s="7">
        <v>9.0230200000000007</v>
      </c>
      <c r="Y26" s="6">
        <v>342.59500000000003</v>
      </c>
      <c r="Z26" s="4">
        <v>1021.1</v>
      </c>
      <c r="AA26" s="4">
        <v>2588.54</v>
      </c>
      <c r="AB26" s="7">
        <v>2.97031</v>
      </c>
      <c r="AC26" s="7">
        <v>1.3750599999999999</v>
      </c>
      <c r="AD26" s="4">
        <v>4611.04</v>
      </c>
      <c r="AF26" s="7">
        <v>1.412977497</v>
      </c>
      <c r="AG26" s="8">
        <v>36.852845322016762</v>
      </c>
      <c r="AH26" s="7">
        <v>9.9520708259999999</v>
      </c>
      <c r="AI26" s="7">
        <v>7.4224199999999998</v>
      </c>
      <c r="AK26" s="27">
        <v>-430.120767</v>
      </c>
      <c r="AL26" s="2">
        <f t="shared" ref="AL26" si="31">AK26/$M26/($D26/144)</f>
        <v>-0.14488278467368421</v>
      </c>
      <c r="AM26" s="27">
        <v>480.03244669999998</v>
      </c>
      <c r="AN26" s="2">
        <f t="shared" ref="AN26" si="32">AM26/$M26/($D26/144)</f>
        <v>0.16169513994105264</v>
      </c>
    </row>
    <row r="27" spans="1:40" x14ac:dyDescent="0.2">
      <c r="A27" s="3">
        <v>5.5</v>
      </c>
      <c r="B27" s="3">
        <v>0</v>
      </c>
      <c r="C27" s="3">
        <v>0</v>
      </c>
      <c r="D27" s="3">
        <v>1500</v>
      </c>
      <c r="E27" s="4">
        <v>75924.093299999993</v>
      </c>
      <c r="F27" s="5">
        <v>0.49186800000000003</v>
      </c>
      <c r="G27" s="6">
        <v>534.279</v>
      </c>
      <c r="H27" s="6">
        <v>395.47399999999999</v>
      </c>
      <c r="I27" s="4">
        <v>2593.41</v>
      </c>
      <c r="J27" s="7">
        <v>1.4100600000000001</v>
      </c>
      <c r="K27" s="4">
        <v>5380.23</v>
      </c>
      <c r="M27" s="6">
        <v>285</v>
      </c>
      <c r="N27" s="6">
        <v>250.13372770000001</v>
      </c>
      <c r="O27" s="5">
        <f t="shared" si="30"/>
        <v>0.87766220245614035</v>
      </c>
      <c r="P27" s="7">
        <v>7.7366986000000004</v>
      </c>
      <c r="Q27" s="8">
        <v>36.852845322016762</v>
      </c>
      <c r="R27" s="7">
        <f t="shared" si="29"/>
        <v>6.7873654127477696</v>
      </c>
      <c r="S27" s="8">
        <f t="shared" si="2"/>
        <v>35.750281249656517</v>
      </c>
      <c r="T27" s="8">
        <v>31.376670579999999</v>
      </c>
      <c r="U27" s="8">
        <f t="shared" si="3"/>
        <v>4.373610669656518</v>
      </c>
      <c r="V27" s="5">
        <v>0.97413889899999995</v>
      </c>
      <c r="X27" s="8">
        <v>10.876099999999999</v>
      </c>
      <c r="Y27" s="6">
        <v>332.16199999999998</v>
      </c>
      <c r="Z27" s="4">
        <v>1083.3499999999999</v>
      </c>
      <c r="AA27" s="4">
        <v>2588.6799999999998</v>
      </c>
      <c r="AB27" s="7">
        <v>2.8335599999999999</v>
      </c>
      <c r="AC27" s="7">
        <v>1.37158</v>
      </c>
      <c r="AD27" s="4">
        <v>4525.1099999999997</v>
      </c>
      <c r="AF27" s="7">
        <v>1.3719453699999999</v>
      </c>
      <c r="AG27" s="8">
        <v>36.852845322016762</v>
      </c>
      <c r="AH27" s="7">
        <v>9.0244779770000001</v>
      </c>
      <c r="AI27" s="7">
        <v>6.9666800000000002</v>
      </c>
      <c r="AK27" s="27">
        <v>-527.66334700000004</v>
      </c>
      <c r="AL27" s="2">
        <f t="shared" ref="AL27" si="33">AK27/$M27/($D27/144)</f>
        <v>-0.17773923267368424</v>
      </c>
      <c r="AM27" s="27">
        <v>542.45632680000006</v>
      </c>
      <c r="AN27" s="2">
        <f t="shared" ref="AN27" si="34">AM27/$M27/($D27/144)</f>
        <v>0.18272213113263161</v>
      </c>
    </row>
    <row r="28" spans="1:40" x14ac:dyDescent="0.2">
      <c r="A28" s="3">
        <v>5.5</v>
      </c>
      <c r="B28" s="3">
        <v>2</v>
      </c>
      <c r="C28" s="3">
        <v>0</v>
      </c>
      <c r="D28" s="3">
        <v>1500</v>
      </c>
      <c r="E28" s="4">
        <v>75924.093299999993</v>
      </c>
      <c r="F28" s="5">
        <v>0.49186800000000003</v>
      </c>
      <c r="G28" s="6">
        <v>534.279</v>
      </c>
      <c r="H28" s="6">
        <v>395.47399999999999</v>
      </c>
      <c r="I28" s="4">
        <v>2593.41</v>
      </c>
      <c r="J28" s="7">
        <v>1.4100600000000001</v>
      </c>
      <c r="K28" s="4">
        <v>5380.23</v>
      </c>
      <c r="M28" s="6">
        <v>285</v>
      </c>
      <c r="N28" s="6">
        <v>276.66084439999997</v>
      </c>
      <c r="O28" s="5">
        <f t="shared" si="30"/>
        <v>0.97073980491228062</v>
      </c>
      <c r="P28" s="7">
        <v>7.7366986000000004</v>
      </c>
      <c r="Q28" s="8">
        <v>36.852845322016762</v>
      </c>
      <c r="R28" s="7">
        <f t="shared" si="29"/>
        <v>7.5071773151452224</v>
      </c>
      <c r="S28" s="8">
        <f t="shared" si="2"/>
        <v>35.750281253930858</v>
      </c>
      <c r="T28" s="8">
        <v>34.704221050000001</v>
      </c>
      <c r="U28" s="8">
        <f t="shared" si="3"/>
        <v>1.0460602039308569</v>
      </c>
      <c r="V28" s="5">
        <v>0.97346484</v>
      </c>
      <c r="X28" s="8">
        <v>12.8429</v>
      </c>
      <c r="Y28" s="6">
        <v>327.77600000000001</v>
      </c>
      <c r="Z28" s="4">
        <v>1137.21</v>
      </c>
      <c r="AA28" s="4">
        <v>2588.7800000000002</v>
      </c>
      <c r="AB28" s="7">
        <v>2.7219799999999998</v>
      </c>
      <c r="AC28" s="7">
        <v>1.3686799999999999</v>
      </c>
      <c r="AD28" s="4">
        <v>4448.96</v>
      </c>
      <c r="AF28" s="7">
        <v>1.3430686979999999</v>
      </c>
      <c r="AG28" s="8">
        <v>36.852845322016762</v>
      </c>
      <c r="AH28" s="7">
        <v>8.2960944869999995</v>
      </c>
      <c r="AI28" s="7">
        <v>6.60839</v>
      </c>
      <c r="AK28" s="27">
        <v>-576.48752300000001</v>
      </c>
      <c r="AL28" s="2">
        <f t="shared" ref="AL28" si="35">AK28/$M28/($D28/144)</f>
        <v>-0.19418527090526319</v>
      </c>
      <c r="AM28" s="28">
        <v>1976.3244979999999</v>
      </c>
      <c r="AN28" s="2">
        <f t="shared" ref="AN28" si="36">AM28/$M28/($D28/144)</f>
        <v>0.66570930458947375</v>
      </c>
    </row>
    <row r="29" spans="1:40" x14ac:dyDescent="0.2">
      <c r="A29" s="3">
        <v>5.5</v>
      </c>
      <c r="B29" s="3">
        <v>4</v>
      </c>
      <c r="C29" s="3">
        <v>0</v>
      </c>
      <c r="D29" s="3">
        <v>1500</v>
      </c>
      <c r="E29" s="4">
        <v>75924.093299999993</v>
      </c>
      <c r="F29" s="5">
        <v>0.49186800000000003</v>
      </c>
      <c r="G29" s="6">
        <v>534.279</v>
      </c>
      <c r="H29" s="6">
        <v>395.47399999999999</v>
      </c>
      <c r="I29" s="4">
        <v>2593.41</v>
      </c>
      <c r="J29" s="7">
        <v>1.4100600000000001</v>
      </c>
      <c r="K29" s="4">
        <v>5380.23</v>
      </c>
      <c r="M29" s="6">
        <v>285</v>
      </c>
      <c r="N29" s="6">
        <v>300.87030240000001</v>
      </c>
      <c r="O29" s="5">
        <f t="shared" si="30"/>
        <v>1.0556852715789473</v>
      </c>
      <c r="P29" s="7">
        <v>7.7366986000000004</v>
      </c>
      <c r="Q29" s="8">
        <v>36.852845322016762</v>
      </c>
      <c r="R29" s="7">
        <f t="shared" si="29"/>
        <v>8.1640996718441432</v>
      </c>
      <c r="S29" s="8">
        <f t="shared" si="2"/>
        <v>35.750281249592682</v>
      </c>
      <c r="T29" s="8">
        <v>37.741045370000002</v>
      </c>
      <c r="U29" s="8">
        <f t="shared" si="3"/>
        <v>-1.9907641204073201</v>
      </c>
      <c r="V29" s="5">
        <v>0.97035042699999996</v>
      </c>
      <c r="X29" s="8">
        <v>15.1958</v>
      </c>
      <c r="Y29" s="6">
        <v>309.52100000000002</v>
      </c>
      <c r="Z29" s="4">
        <v>1208.1600000000001</v>
      </c>
      <c r="AA29" s="4">
        <v>2588.7800000000002</v>
      </c>
      <c r="AB29" s="7">
        <v>2.58311</v>
      </c>
      <c r="AC29" s="7">
        <v>1.3649500000000001</v>
      </c>
      <c r="AD29" s="4">
        <v>4345.75</v>
      </c>
      <c r="AF29" s="7">
        <v>1.3419632969999999</v>
      </c>
      <c r="AG29" s="8">
        <v>36.852845322016762</v>
      </c>
      <c r="AH29" s="7">
        <v>7.4361498179999996</v>
      </c>
      <c r="AI29" s="7">
        <v>5.9489200000000002</v>
      </c>
      <c r="AK29" s="27">
        <v>-723.37425199999996</v>
      </c>
      <c r="AL29" s="2">
        <f t="shared" ref="AL29" si="37">AK29/$M29/($D29/144)</f>
        <v>-0.24366290593684212</v>
      </c>
      <c r="AM29" s="27">
        <v>921.02517509999996</v>
      </c>
      <c r="AN29" s="2">
        <f t="shared" ref="AN29" si="38">AM29/$M29/($D29/144)</f>
        <v>0.31024005898105261</v>
      </c>
    </row>
    <row r="30" spans="1:40" x14ac:dyDescent="0.2">
      <c r="A30" s="3">
        <v>5.5</v>
      </c>
      <c r="B30" s="3">
        <v>6</v>
      </c>
      <c r="C30" s="3">
        <v>0</v>
      </c>
      <c r="D30" s="3">
        <v>1500</v>
      </c>
      <c r="E30" s="4">
        <v>75924.093299999993</v>
      </c>
      <c r="F30" s="5">
        <v>0.49186800000000003</v>
      </c>
      <c r="G30" s="6">
        <v>534.279</v>
      </c>
      <c r="H30" s="6">
        <v>395.47399999999999</v>
      </c>
      <c r="I30" s="4">
        <v>2593.41</v>
      </c>
      <c r="J30" s="7">
        <v>1.4100600000000001</v>
      </c>
      <c r="K30" s="4">
        <v>5380.23</v>
      </c>
      <c r="M30" s="6">
        <v>285</v>
      </c>
      <c r="N30" s="6">
        <v>327.14096009999997</v>
      </c>
      <c r="O30" s="5">
        <f t="shared" si="30"/>
        <v>1.1478630178947367</v>
      </c>
      <c r="P30" s="7">
        <v>7.7366986000000004</v>
      </c>
      <c r="Q30" s="8">
        <v>36.852845322016762</v>
      </c>
      <c r="R30" s="7">
        <f t="shared" si="29"/>
        <v>8.8769525729010184</v>
      </c>
      <c r="S30" s="8">
        <f t="shared" si="2"/>
        <v>35.750281253301246</v>
      </c>
      <c r="T30" s="8">
        <v>41.036425729999998</v>
      </c>
      <c r="U30" s="8">
        <f t="shared" si="3"/>
        <v>-5.2861444766987518</v>
      </c>
      <c r="V30" s="5">
        <v>0.96931170300000002</v>
      </c>
      <c r="X30" s="8">
        <v>17.610600000000002</v>
      </c>
      <c r="Y30" s="6">
        <v>303.423</v>
      </c>
      <c r="Z30" s="4">
        <v>1263.28</v>
      </c>
      <c r="AA30" s="4">
        <v>2588.92</v>
      </c>
      <c r="AB30" s="7">
        <v>2.48075</v>
      </c>
      <c r="AC30" s="7">
        <v>1.3622099999999999</v>
      </c>
      <c r="AD30" s="4">
        <v>4263.3999999999996</v>
      </c>
      <c r="AF30" s="7">
        <v>1.3028266749999999</v>
      </c>
      <c r="AG30" s="8">
        <v>36.852845322016762</v>
      </c>
      <c r="AH30" s="7">
        <v>6.8343622310000001</v>
      </c>
      <c r="AI30" s="7">
        <v>5.4674899999999997</v>
      </c>
      <c r="AK30" s="27">
        <v>-794.28627100000006</v>
      </c>
      <c r="AL30" s="2">
        <f t="shared" ref="AL30" si="39">AK30/$M30/($D30/144)</f>
        <v>-0.26754905970526321</v>
      </c>
      <c r="AM30" s="28">
        <v>1708.4440239999999</v>
      </c>
      <c r="AN30" s="2">
        <f t="shared" ref="AN30" si="40">AM30/$M30/($D30/144)</f>
        <v>0.57547588176842113</v>
      </c>
    </row>
    <row r="31" spans="1:40" x14ac:dyDescent="0.2">
      <c r="I31" s="4"/>
      <c r="K31" s="4"/>
      <c r="M31" s="6"/>
      <c r="N31" s="6"/>
      <c r="O31" s="5"/>
      <c r="V31" s="5"/>
      <c r="Y31" s="6"/>
      <c r="Z31" s="4"/>
      <c r="AA31" s="4"/>
      <c r="AG31" s="8"/>
    </row>
    <row r="32" spans="1:40" x14ac:dyDescent="0.2">
      <c r="A32" s="3">
        <v>6</v>
      </c>
      <c r="B32" s="3">
        <v>-4</v>
      </c>
      <c r="C32" s="3">
        <v>0</v>
      </c>
      <c r="D32" s="3">
        <v>1500</v>
      </c>
      <c r="E32" s="4">
        <v>79632.709180000005</v>
      </c>
      <c r="F32" s="5">
        <v>0.4133</v>
      </c>
      <c r="G32" s="6">
        <v>801.18700000000001</v>
      </c>
      <c r="H32" s="6">
        <v>397.49400000000003</v>
      </c>
      <c r="I32" s="4">
        <v>2979.98</v>
      </c>
      <c r="J32" s="7">
        <v>1.41001</v>
      </c>
      <c r="K32" s="4">
        <v>5884.22</v>
      </c>
      <c r="M32" s="6">
        <v>285</v>
      </c>
      <c r="N32" s="6">
        <v>205.90014099999999</v>
      </c>
      <c r="O32" s="5">
        <f>N32/M32</f>
        <v>0.72245663508771929</v>
      </c>
      <c r="P32" s="7">
        <v>7.7366986000000004</v>
      </c>
      <c r="Q32" s="8">
        <v>36.852845322016762</v>
      </c>
      <c r="R32" s="7">
        <f t="shared" ref="R32:R37" si="41">N32/Q32</f>
        <v>5.5870893875591845</v>
      </c>
      <c r="S32" s="8">
        <f t="shared" si="2"/>
        <v>32.686729172516692</v>
      </c>
      <c r="T32" s="8">
        <v>23.61474437</v>
      </c>
      <c r="U32" s="8">
        <f t="shared" si="3"/>
        <v>9.0719848025166918</v>
      </c>
      <c r="V32" s="5">
        <v>0.97847867300000002</v>
      </c>
      <c r="X32" s="7">
        <v>6.3858300000000003</v>
      </c>
      <c r="Y32" s="6">
        <v>512.39700000000005</v>
      </c>
      <c r="Z32" s="6">
        <v>978.86400000000003</v>
      </c>
      <c r="AA32" s="4">
        <v>2972.63</v>
      </c>
      <c r="AB32" s="7">
        <v>3.4442499999999998</v>
      </c>
      <c r="AC32" s="7">
        <v>1.37744</v>
      </c>
      <c r="AD32" s="4">
        <v>5239.53</v>
      </c>
      <c r="AF32" s="7">
        <v>2.2099684900000001</v>
      </c>
      <c r="AG32" s="8">
        <v>36.852845322016762</v>
      </c>
      <c r="AH32" s="7">
        <v>13.350379289999999</v>
      </c>
      <c r="AI32" s="7">
        <v>8.0268300000000004</v>
      </c>
      <c r="AK32" s="27">
        <v>-298.02824700000002</v>
      </c>
      <c r="AL32" s="2">
        <f>AK32/$M32/($D32/144)</f>
        <v>-0.10038846214736843</v>
      </c>
      <c r="AM32" s="27">
        <v>149.1844692</v>
      </c>
      <c r="AN32" s="2">
        <f>AM32/$M32/($D32/144)</f>
        <v>5.0251610677894742E-2</v>
      </c>
    </row>
    <row r="33" spans="1:40" x14ac:dyDescent="0.2">
      <c r="A33" s="3">
        <v>6</v>
      </c>
      <c r="B33" s="3">
        <v>-2</v>
      </c>
      <c r="C33" s="3">
        <v>0</v>
      </c>
      <c r="D33" s="3">
        <v>1500</v>
      </c>
      <c r="E33" s="4">
        <v>79632.709180000005</v>
      </c>
      <c r="F33" s="5">
        <v>0.4133</v>
      </c>
      <c r="G33" s="6">
        <v>801.18700000000001</v>
      </c>
      <c r="H33" s="6">
        <v>397.49400000000003</v>
      </c>
      <c r="I33" s="4">
        <v>2979.98</v>
      </c>
      <c r="J33" s="7">
        <v>1.41001</v>
      </c>
      <c r="K33" s="4">
        <v>5884.22</v>
      </c>
      <c r="M33" s="6">
        <v>285</v>
      </c>
      <c r="N33" s="6">
        <v>233.56628309999999</v>
      </c>
      <c r="O33" s="5">
        <f t="shared" ref="O33:O37" si="42">N33/M33</f>
        <v>0.81953081789473681</v>
      </c>
      <c r="P33" s="7">
        <v>7.7366986000000004</v>
      </c>
      <c r="Q33" s="8">
        <v>36.852845322016762</v>
      </c>
      <c r="R33" s="7">
        <f t="shared" si="41"/>
        <v>6.3378086836747434</v>
      </c>
      <c r="S33" s="8">
        <f t="shared" si="2"/>
        <v>32.686729168787288</v>
      </c>
      <c r="T33" s="8">
        <v>26.787781890000002</v>
      </c>
      <c r="U33" s="8">
        <f t="shared" si="3"/>
        <v>5.8989472787872863</v>
      </c>
      <c r="V33" s="5">
        <v>0.97653156299999999</v>
      </c>
      <c r="X33" s="7">
        <v>7.9036400000000002</v>
      </c>
      <c r="Y33" s="6">
        <v>490.36500000000001</v>
      </c>
      <c r="Z33" s="4">
        <v>1050.1400000000001</v>
      </c>
      <c r="AA33" s="4">
        <v>2972.72</v>
      </c>
      <c r="AB33" s="7">
        <v>3.2754699999999999</v>
      </c>
      <c r="AC33" s="7">
        <v>1.37341</v>
      </c>
      <c r="AD33" s="4">
        <v>5153.45</v>
      </c>
      <c r="AF33" s="7">
        <v>2.1843191100000001</v>
      </c>
      <c r="AG33" s="8">
        <v>36.852845322016762</v>
      </c>
      <c r="AH33" s="7">
        <v>12.0339689</v>
      </c>
      <c r="AI33" s="7">
        <v>7.4725700000000002</v>
      </c>
      <c r="AK33" s="27">
        <v>-384.36</v>
      </c>
      <c r="AL33" s="2">
        <f t="shared" ref="AL33" si="43">AK33/$M33/($D33/144)</f>
        <v>-0.12946863157894736</v>
      </c>
      <c r="AM33" s="27">
        <v>284.08511709999999</v>
      </c>
      <c r="AN33" s="2">
        <f t="shared" ref="AN33" si="44">AM33/$M33/($D33/144)</f>
        <v>9.5691828917894739E-2</v>
      </c>
    </row>
    <row r="34" spans="1:40" x14ac:dyDescent="0.2">
      <c r="A34" s="10">
        <v>6</v>
      </c>
      <c r="B34" s="10">
        <v>0</v>
      </c>
      <c r="C34" s="10">
        <v>0</v>
      </c>
      <c r="D34" s="10">
        <v>1500</v>
      </c>
      <c r="E34" s="11">
        <v>79632.709180000005</v>
      </c>
      <c r="F34" s="12">
        <v>0.4133</v>
      </c>
      <c r="G34" s="13">
        <v>801.18700000000001</v>
      </c>
      <c r="H34" s="13">
        <v>397.49400000000003</v>
      </c>
      <c r="I34" s="11">
        <v>2979.98</v>
      </c>
      <c r="J34" s="14">
        <v>1.41001</v>
      </c>
      <c r="K34" s="11">
        <v>5884.22</v>
      </c>
      <c r="L34" s="13"/>
      <c r="M34" s="13">
        <v>285</v>
      </c>
      <c r="N34" s="13">
        <v>261.37840340000002</v>
      </c>
      <c r="O34" s="12">
        <f t="shared" si="42"/>
        <v>0.91711720491228077</v>
      </c>
      <c r="P34" s="14">
        <v>7.7366986000000004</v>
      </c>
      <c r="Q34" s="15">
        <v>36.852845322016762</v>
      </c>
      <c r="R34" s="14">
        <f t="shared" si="41"/>
        <v>7.0924890904921902</v>
      </c>
      <c r="S34" s="15">
        <f t="shared" si="2"/>
        <v>32.686729165512993</v>
      </c>
      <c r="T34" s="15">
        <v>29.977561690000002</v>
      </c>
      <c r="U34" s="15">
        <f t="shared" si="3"/>
        <v>2.7091674755129915</v>
      </c>
      <c r="V34" s="12">
        <v>0.97433545899999996</v>
      </c>
      <c r="W34" s="16"/>
      <c r="X34" s="14">
        <v>9.6226699999999994</v>
      </c>
      <c r="Y34" s="13">
        <v>466.60399999999998</v>
      </c>
      <c r="Z34" s="11">
        <v>1122.6300000000001</v>
      </c>
      <c r="AA34" s="11">
        <v>2972.91</v>
      </c>
      <c r="AB34" s="14">
        <v>3.1172599999999999</v>
      </c>
      <c r="AC34" s="14">
        <v>1.36947</v>
      </c>
      <c r="AD34" s="11">
        <v>5063.6899999999996</v>
      </c>
      <c r="AE34" s="11"/>
      <c r="AF34" s="14">
        <v>2.1266423909999999</v>
      </c>
      <c r="AG34" s="15">
        <v>36.852845322016762</v>
      </c>
      <c r="AH34" s="14">
        <v>10.86301868</v>
      </c>
      <c r="AI34" s="14">
        <v>6.9770000000000003</v>
      </c>
      <c r="AJ34" s="15"/>
      <c r="AK34" s="29">
        <v>-471.66034400000001</v>
      </c>
      <c r="AL34" s="14">
        <f t="shared" ref="AL34" si="45">AK34/$M34/($D34/144)</f>
        <v>-0.15887506324210526</v>
      </c>
      <c r="AM34" s="29">
        <v>410.79690599999998</v>
      </c>
      <c r="AN34" s="14">
        <f t="shared" ref="AN34" si="46">AM34/$M34/($D34/144)</f>
        <v>0.13837369465263158</v>
      </c>
    </row>
    <row r="35" spans="1:40" x14ac:dyDescent="0.2">
      <c r="A35" s="3">
        <v>6</v>
      </c>
      <c r="B35" s="3">
        <v>2</v>
      </c>
      <c r="C35" s="3">
        <v>0</v>
      </c>
      <c r="D35" s="3">
        <v>1500</v>
      </c>
      <c r="E35" s="4">
        <v>79632.709180000005</v>
      </c>
      <c r="F35" s="5">
        <v>0.4133</v>
      </c>
      <c r="G35" s="6">
        <v>801.18700000000001</v>
      </c>
      <c r="H35" s="6">
        <v>397.49400000000003</v>
      </c>
      <c r="I35" s="4">
        <v>2979.98</v>
      </c>
      <c r="J35" s="7">
        <v>1.41001</v>
      </c>
      <c r="K35" s="4">
        <v>5884.22</v>
      </c>
      <c r="M35" s="6">
        <v>285</v>
      </c>
      <c r="N35" s="6">
        <v>290.21439620000001</v>
      </c>
      <c r="O35" s="5">
        <f t="shared" si="42"/>
        <v>1.0182961270175439</v>
      </c>
      <c r="P35" s="7">
        <v>7.7366986000000004</v>
      </c>
      <c r="Q35" s="8">
        <v>36.852845322016762</v>
      </c>
      <c r="R35" s="7">
        <f t="shared" si="41"/>
        <v>7.8749522232037554</v>
      </c>
      <c r="S35" s="8">
        <f t="shared" si="2"/>
        <v>32.686729171293948</v>
      </c>
      <c r="T35" s="8">
        <v>33.28476972</v>
      </c>
      <c r="U35" s="8">
        <f t="shared" si="3"/>
        <v>-0.59804054870605228</v>
      </c>
      <c r="V35" s="5">
        <v>0.97381640400000002</v>
      </c>
      <c r="X35" s="8">
        <v>11.362399999999999</v>
      </c>
      <c r="Y35" s="6">
        <v>461.358</v>
      </c>
      <c r="Z35" s="4">
        <v>1177.52</v>
      </c>
      <c r="AA35" s="4">
        <v>2972.92</v>
      </c>
      <c r="AB35" s="7">
        <v>3.00501</v>
      </c>
      <c r="AC35" s="7">
        <v>1.36659</v>
      </c>
      <c r="AD35" s="4">
        <v>4994.03</v>
      </c>
      <c r="AF35" s="7">
        <v>2.125080901</v>
      </c>
      <c r="AG35" s="8">
        <v>36.852845322016762</v>
      </c>
      <c r="AH35" s="7">
        <v>10.05485006</v>
      </c>
      <c r="AI35" s="7">
        <v>6.6383000000000001</v>
      </c>
      <c r="AK35" s="27">
        <v>-549.11125500000003</v>
      </c>
      <c r="AL35" s="2">
        <f t="shared" ref="AL35" si="47">AK35/$M35/($D35/144)</f>
        <v>-0.18496379115789474</v>
      </c>
      <c r="AM35" s="27">
        <v>534.20410289999995</v>
      </c>
      <c r="AN35" s="2">
        <f t="shared" ref="AN35" si="48">AM35/$M35/($D35/144)</f>
        <v>0.17994243466105261</v>
      </c>
    </row>
    <row r="36" spans="1:40" x14ac:dyDescent="0.2">
      <c r="A36" s="3">
        <v>6</v>
      </c>
      <c r="B36" s="3">
        <v>4</v>
      </c>
      <c r="C36" s="3">
        <v>0</v>
      </c>
      <c r="D36" s="3">
        <v>1500</v>
      </c>
      <c r="E36" s="4">
        <v>79632.709180000005</v>
      </c>
      <c r="F36" s="5">
        <v>0.4133</v>
      </c>
      <c r="G36" s="6">
        <v>801.18700000000001</v>
      </c>
      <c r="H36" s="6">
        <v>397.49400000000003</v>
      </c>
      <c r="I36" s="4">
        <v>2979.98</v>
      </c>
      <c r="J36" s="7">
        <v>1.41001</v>
      </c>
      <c r="K36" s="4">
        <v>5884.22</v>
      </c>
      <c r="M36" s="6">
        <v>285</v>
      </c>
      <c r="N36" s="6">
        <v>315.746016</v>
      </c>
      <c r="O36" s="5">
        <f t="shared" si="42"/>
        <v>1.1078807578947367</v>
      </c>
      <c r="P36" s="7">
        <v>7.7366986000000004</v>
      </c>
      <c r="Q36" s="8">
        <v>36.852845322016762</v>
      </c>
      <c r="R36" s="7">
        <f t="shared" si="41"/>
        <v>8.5677513701056309</v>
      </c>
      <c r="S36" s="8">
        <f t="shared" si="2"/>
        <v>32.686729164620722</v>
      </c>
      <c r="T36" s="8">
        <v>36.212998280000001</v>
      </c>
      <c r="U36" s="8">
        <f t="shared" si="3"/>
        <v>-3.5262691153792787</v>
      </c>
      <c r="V36" s="5">
        <v>0.97003259399999997</v>
      </c>
      <c r="X36" s="8">
        <v>13.5365</v>
      </c>
      <c r="Y36" s="6">
        <v>425.34699999999998</v>
      </c>
      <c r="Z36" s="4">
        <v>1260.96</v>
      </c>
      <c r="AA36" s="4">
        <v>2972.94</v>
      </c>
      <c r="AB36" s="7">
        <v>2.8452199999999999</v>
      </c>
      <c r="AC36" s="7">
        <v>1.36232</v>
      </c>
      <c r="AD36" s="4">
        <v>4885.47</v>
      </c>
      <c r="AF36" s="7">
        <v>2.1185401100000001</v>
      </c>
      <c r="AG36" s="8">
        <v>36.852845322016762</v>
      </c>
      <c r="AH36" s="7">
        <v>8.9724185290000005</v>
      </c>
      <c r="AI36" s="7">
        <v>6.17544</v>
      </c>
      <c r="AK36" s="27">
        <v>-647.90889600000003</v>
      </c>
      <c r="AL36" s="2">
        <f t="shared" ref="AL36" si="49">AK36/$M36/($D36/144)</f>
        <v>-0.21824299654736845</v>
      </c>
      <c r="AM36" s="27">
        <v>702.23421859999996</v>
      </c>
      <c r="AN36" s="2">
        <f t="shared" ref="AN36" si="50">AM36/$M36/($D36/144)</f>
        <v>0.23654205258105263</v>
      </c>
    </row>
    <row r="37" spans="1:40" x14ac:dyDescent="0.2">
      <c r="A37" s="3">
        <v>6</v>
      </c>
      <c r="B37" s="3">
        <v>6</v>
      </c>
      <c r="C37" s="3">
        <v>0</v>
      </c>
      <c r="D37" s="3">
        <v>1500</v>
      </c>
      <c r="E37" s="4">
        <v>79632.709180000005</v>
      </c>
      <c r="F37" s="5">
        <v>0.4133</v>
      </c>
      <c r="G37" s="6">
        <v>801.18700000000001</v>
      </c>
      <c r="H37" s="6">
        <v>397.49400000000003</v>
      </c>
      <c r="I37" s="4">
        <v>2979.98</v>
      </c>
      <c r="J37" s="7">
        <v>1.41001</v>
      </c>
      <c r="K37" s="4">
        <v>5884.22</v>
      </c>
      <c r="M37" s="6">
        <v>285</v>
      </c>
      <c r="N37" s="6">
        <v>344.23085120000002</v>
      </c>
      <c r="O37" s="5">
        <f t="shared" si="42"/>
        <v>1.2078275480701754</v>
      </c>
      <c r="P37" s="7">
        <v>7.7366986000000004</v>
      </c>
      <c r="Q37" s="8">
        <v>36.852845322016762</v>
      </c>
      <c r="R37" s="7">
        <f t="shared" si="41"/>
        <v>9.3406858599964977</v>
      </c>
      <c r="S37" s="8">
        <f t="shared" si="2"/>
        <v>32.686729163513164</v>
      </c>
      <c r="T37" s="8">
        <v>39.47993194</v>
      </c>
      <c r="U37" s="8">
        <f t="shared" si="3"/>
        <v>-6.7932027764868366</v>
      </c>
      <c r="V37" s="5">
        <v>0.96874312200000001</v>
      </c>
      <c r="X37" s="8">
        <v>15.7372</v>
      </c>
      <c r="Y37" s="6">
        <v>413.54700000000003</v>
      </c>
      <c r="Z37" s="4">
        <v>1322.15</v>
      </c>
      <c r="AA37" s="4">
        <v>2973.06</v>
      </c>
      <c r="AB37" s="7">
        <v>2.73516</v>
      </c>
      <c r="AC37" s="7">
        <v>1.35931</v>
      </c>
      <c r="AD37" s="4">
        <v>4803.78</v>
      </c>
      <c r="AF37" s="7">
        <v>2.0817215930000001</v>
      </c>
      <c r="AG37" s="8">
        <v>36.852845322016762</v>
      </c>
      <c r="AH37" s="7">
        <v>8.2625442240000009</v>
      </c>
      <c r="AI37" s="7">
        <v>5.87087</v>
      </c>
      <c r="AK37" s="27">
        <v>-729.68701599999997</v>
      </c>
      <c r="AL37" s="2">
        <f t="shared" ref="AL37" si="51">AK37/$M37/($D37/144)</f>
        <v>-0.2457893106526316</v>
      </c>
      <c r="AM37" s="27">
        <v>823.68770859999995</v>
      </c>
      <c r="AN37" s="2">
        <f t="shared" ref="AN37" si="52">AM37/$M37/($D37/144)</f>
        <v>0.2774527018442105</v>
      </c>
    </row>
    <row r="38" spans="1:40" x14ac:dyDescent="0.2">
      <c r="I38" s="4"/>
      <c r="K38" s="4"/>
      <c r="M38" s="6"/>
      <c r="N38" s="6"/>
      <c r="O38" s="5"/>
      <c r="V38" s="5"/>
      <c r="Y38" s="6"/>
      <c r="Z38" s="4"/>
      <c r="AA38" s="4"/>
      <c r="AG38" s="8"/>
    </row>
    <row r="39" spans="1:40" x14ac:dyDescent="0.2">
      <c r="A39" s="3">
        <v>6.5</v>
      </c>
      <c r="B39" s="3">
        <v>-4</v>
      </c>
      <c r="C39" s="3">
        <v>0</v>
      </c>
      <c r="D39" s="3">
        <v>1500</v>
      </c>
      <c r="E39" s="4">
        <v>83062.19455</v>
      </c>
      <c r="F39" s="5">
        <v>0.35215200000000002</v>
      </c>
      <c r="G39" s="6">
        <v>1187.56</v>
      </c>
      <c r="H39" s="6">
        <v>399.36099999999999</v>
      </c>
      <c r="I39" s="4">
        <v>3387.53</v>
      </c>
      <c r="J39" s="7">
        <v>1.4099699999999999</v>
      </c>
      <c r="K39" s="4">
        <v>6389.42</v>
      </c>
      <c r="M39" s="6">
        <v>285</v>
      </c>
      <c r="N39" s="6">
        <v>213.29620560000001</v>
      </c>
      <c r="O39" s="5">
        <f>N39/M39</f>
        <v>0.74840773894736845</v>
      </c>
      <c r="P39" s="7">
        <v>7.7366986000000004</v>
      </c>
      <c r="Q39" s="8">
        <v>36.852845322016762</v>
      </c>
      <c r="R39" s="7">
        <f t="shared" ref="R39:R44" si="53">N39/Q39</f>
        <v>5.7877812075631461</v>
      </c>
      <c r="S39" s="8">
        <f t="shared" si="2"/>
        <v>30.100552089005376</v>
      </c>
      <c r="T39" s="8">
        <v>22.52748613</v>
      </c>
      <c r="U39" s="8">
        <f t="shared" si="3"/>
        <v>7.5730659590053762</v>
      </c>
      <c r="V39" s="5">
        <v>0.98180049899999999</v>
      </c>
      <c r="X39" s="7">
        <v>5.4842300000000002</v>
      </c>
      <c r="Y39" s="6">
        <v>784.88</v>
      </c>
      <c r="Z39" s="6">
        <v>975.10799999999995</v>
      </c>
      <c r="AA39" s="4">
        <v>3377.42</v>
      </c>
      <c r="AB39" s="7">
        <v>3.8210999999999999</v>
      </c>
      <c r="AC39" s="7">
        <v>1.37765</v>
      </c>
      <c r="AD39" s="4">
        <v>5802.12</v>
      </c>
      <c r="AF39" s="7">
        <v>3.2122021620000001</v>
      </c>
      <c r="AG39" s="8">
        <v>36.852845322016762</v>
      </c>
      <c r="AH39" s="7">
        <v>16.2888059</v>
      </c>
      <c r="AI39" s="7">
        <v>8.2802000000000007</v>
      </c>
      <c r="AK39" s="27">
        <v>-251.01242400000001</v>
      </c>
      <c r="AL39" s="2">
        <f>AK39/$M39/($D39/144)</f>
        <v>-8.4551553347368427E-2</v>
      </c>
      <c r="AM39" s="27">
        <v>122.23158239999999</v>
      </c>
      <c r="AN39" s="2">
        <f>AM39/$M39/($D39/144)</f>
        <v>4.1172743545263159E-2</v>
      </c>
    </row>
    <row r="40" spans="1:40" x14ac:dyDescent="0.2">
      <c r="A40" s="3">
        <v>6.5</v>
      </c>
      <c r="B40" s="3">
        <v>-2</v>
      </c>
      <c r="C40" s="3">
        <v>0</v>
      </c>
      <c r="D40" s="3">
        <v>1500</v>
      </c>
      <c r="E40" s="4">
        <v>83062.19455</v>
      </c>
      <c r="F40" s="5">
        <v>0.35215200000000002</v>
      </c>
      <c r="G40" s="6">
        <v>1187.56</v>
      </c>
      <c r="H40" s="6">
        <v>399.36099999999999</v>
      </c>
      <c r="I40" s="4">
        <v>3387.53</v>
      </c>
      <c r="J40" s="7">
        <v>1.4099699999999999</v>
      </c>
      <c r="K40" s="4">
        <v>6389.42</v>
      </c>
      <c r="M40" s="6">
        <v>285</v>
      </c>
      <c r="N40" s="6">
        <v>240.8688732</v>
      </c>
      <c r="O40" s="5">
        <f t="shared" ref="O40:O44" si="54">N40/M40</f>
        <v>0.84515394105263153</v>
      </c>
      <c r="P40" s="7">
        <v>7.7366986000000004</v>
      </c>
      <c r="Q40" s="8">
        <v>36.852845322016762</v>
      </c>
      <c r="R40" s="7">
        <f t="shared" si="53"/>
        <v>6.5359640780870514</v>
      </c>
      <c r="S40" s="8">
        <f t="shared" si="2"/>
        <v>30.100552082044615</v>
      </c>
      <c r="T40" s="8">
        <v>25.439600219999999</v>
      </c>
      <c r="U40" s="8">
        <f t="shared" si="3"/>
        <v>4.660951862044616</v>
      </c>
      <c r="V40" s="5">
        <v>0.97822390100000001</v>
      </c>
      <c r="X40" s="7">
        <v>6.8401500000000004</v>
      </c>
      <c r="Y40" s="6">
        <v>721.596</v>
      </c>
      <c r="Z40" s="4">
        <v>1060.06</v>
      </c>
      <c r="AA40" s="4">
        <v>3376.32</v>
      </c>
      <c r="AB40" s="7">
        <v>3.6119599999999998</v>
      </c>
      <c r="AC40" s="7">
        <v>1.37287</v>
      </c>
      <c r="AD40" s="4">
        <v>5708.52</v>
      </c>
      <c r="AF40" s="7">
        <v>3.55827932</v>
      </c>
      <c r="AG40" s="8">
        <v>36.852845322016762</v>
      </c>
      <c r="AH40" s="7">
        <v>14.43175813</v>
      </c>
      <c r="AI40" s="7">
        <v>7.6174600000000003</v>
      </c>
      <c r="AK40" s="27">
        <v>-341.56969099999998</v>
      </c>
      <c r="AL40" s="2">
        <f t="shared" ref="AL40" si="55">AK40/$M40/($D40/144)</f>
        <v>-0.11505505381052632</v>
      </c>
      <c r="AM40" s="27">
        <v>254.69631000000001</v>
      </c>
      <c r="AN40" s="2">
        <f t="shared" ref="AN40" si="56">AM40/$M40/($D40/144)</f>
        <v>8.5792441263157909E-2</v>
      </c>
    </row>
    <row r="41" spans="1:40" x14ac:dyDescent="0.2">
      <c r="A41" s="3">
        <v>6.5</v>
      </c>
      <c r="B41" s="3">
        <v>0</v>
      </c>
      <c r="C41" s="3">
        <v>0</v>
      </c>
      <c r="D41" s="3">
        <v>1500</v>
      </c>
      <c r="E41" s="4">
        <v>83062.19455</v>
      </c>
      <c r="F41" s="5">
        <v>0.35215200000000002</v>
      </c>
      <c r="G41" s="6">
        <v>1187.56</v>
      </c>
      <c r="H41" s="6">
        <v>399.36099999999999</v>
      </c>
      <c r="I41" s="4">
        <v>3387.53</v>
      </c>
      <c r="J41" s="7">
        <v>1.4099699999999999</v>
      </c>
      <c r="K41" s="4">
        <v>6389.42</v>
      </c>
      <c r="M41" s="6">
        <v>285</v>
      </c>
      <c r="N41" s="6">
        <v>268.80732469999998</v>
      </c>
      <c r="O41" s="5">
        <f t="shared" si="54"/>
        <v>0.94318359543859642</v>
      </c>
      <c r="P41" s="7">
        <v>7.7366986000000004</v>
      </c>
      <c r="Q41" s="8">
        <v>36.852845322016762</v>
      </c>
      <c r="R41" s="7">
        <f t="shared" si="53"/>
        <v>7.2940724753051329</v>
      </c>
      <c r="S41" s="8">
        <f t="shared" si="2"/>
        <v>30.100552084769888</v>
      </c>
      <c r="T41" s="8">
        <v>28.390346940000001</v>
      </c>
      <c r="U41" s="8">
        <f t="shared" si="3"/>
        <v>1.7102051447698869</v>
      </c>
      <c r="V41" s="5">
        <v>0.97409667700000002</v>
      </c>
      <c r="X41" s="7">
        <v>8.4095200000000006</v>
      </c>
      <c r="Y41" s="6">
        <v>660.322</v>
      </c>
      <c r="Z41" s="4">
        <v>1147.24</v>
      </c>
      <c r="AA41" s="4">
        <v>3374.32</v>
      </c>
      <c r="AB41" s="7">
        <v>3.4166400000000001</v>
      </c>
      <c r="AC41" s="7">
        <v>1.36816</v>
      </c>
      <c r="AD41" s="4">
        <v>5607.84</v>
      </c>
      <c r="AF41" s="7">
        <v>4.1783072419999998</v>
      </c>
      <c r="AG41" s="8">
        <v>36.852845322016762</v>
      </c>
      <c r="AH41" s="7">
        <v>12.73110616</v>
      </c>
      <c r="AI41" s="7">
        <v>7.0363100000000003</v>
      </c>
      <c r="AK41" s="27">
        <v>-435.47506600000003</v>
      </c>
      <c r="AL41" s="2">
        <f t="shared" ref="AL41" si="57">AK41/$M41/($D41/144)</f>
        <v>-0.14668633802105266</v>
      </c>
      <c r="AM41" s="27">
        <v>380.62304820000003</v>
      </c>
      <c r="AN41" s="2">
        <f t="shared" ref="AN41" si="58">AM41/$M41/($D41/144)</f>
        <v>0.12820986886736843</v>
      </c>
    </row>
    <row r="42" spans="1:40" x14ac:dyDescent="0.2">
      <c r="A42" s="3">
        <v>6.5</v>
      </c>
      <c r="B42" s="3">
        <v>2</v>
      </c>
      <c r="C42" s="3">
        <v>0</v>
      </c>
      <c r="D42" s="3">
        <v>1500</v>
      </c>
      <c r="E42" s="4">
        <v>83062.19455</v>
      </c>
      <c r="F42" s="5">
        <v>0.35215200000000002</v>
      </c>
      <c r="G42" s="6">
        <v>1187.56</v>
      </c>
      <c r="H42" s="6">
        <v>399.36099999999999</v>
      </c>
      <c r="I42" s="4">
        <v>3387.53</v>
      </c>
      <c r="J42" s="7">
        <v>1.4099699999999999</v>
      </c>
      <c r="K42" s="4">
        <v>6389.42</v>
      </c>
      <c r="M42" s="6">
        <v>285</v>
      </c>
      <c r="N42" s="6">
        <v>296.98525319999999</v>
      </c>
      <c r="O42" s="5">
        <f t="shared" si="54"/>
        <v>1.0420535200000001</v>
      </c>
      <c r="P42" s="7">
        <v>7.7366986000000004</v>
      </c>
      <c r="Q42" s="8">
        <v>36.852845322016762</v>
      </c>
      <c r="R42" s="7">
        <f t="shared" si="53"/>
        <v>8.0586790681959624</v>
      </c>
      <c r="S42" s="8">
        <f t="shared" si="2"/>
        <v>30.100552081048583</v>
      </c>
      <c r="T42" s="8">
        <v>31.366386250000001</v>
      </c>
      <c r="U42" s="8">
        <f t="shared" si="3"/>
        <v>-1.2658341689514181</v>
      </c>
      <c r="V42" s="5">
        <v>0.97200302100000002</v>
      </c>
      <c r="X42" s="8">
        <v>10.0304</v>
      </c>
      <c r="Y42" s="6">
        <v>625.95500000000004</v>
      </c>
      <c r="Z42" s="4">
        <v>1220.07</v>
      </c>
      <c r="AA42" s="4">
        <v>3374.45</v>
      </c>
      <c r="AB42" s="7">
        <v>3.26816</v>
      </c>
      <c r="AC42" s="7">
        <v>1.3643799999999999</v>
      </c>
      <c r="AD42" s="4">
        <v>5524.12</v>
      </c>
      <c r="AF42" s="7">
        <v>4.1404040899999996</v>
      </c>
      <c r="AG42" s="8">
        <v>36.852845322016762</v>
      </c>
      <c r="AH42" s="7">
        <v>11.60285169</v>
      </c>
      <c r="AI42" s="7">
        <v>6.6150500000000001</v>
      </c>
      <c r="AK42" s="27">
        <v>-513.14576999999997</v>
      </c>
      <c r="AL42" s="2">
        <f t="shared" ref="AL42" si="59">AK42/$M42/($D42/144)</f>
        <v>-0.17284910147368421</v>
      </c>
      <c r="AM42" s="27">
        <v>512.48801349999997</v>
      </c>
      <c r="AN42" s="2">
        <f t="shared" ref="AN42" si="60">AM42/$M42/($D42/144)</f>
        <v>0.17262754138947367</v>
      </c>
    </row>
    <row r="43" spans="1:40" x14ac:dyDescent="0.2">
      <c r="A43" s="3">
        <v>6.5</v>
      </c>
      <c r="B43" s="3">
        <v>4</v>
      </c>
      <c r="C43" s="3">
        <v>0</v>
      </c>
      <c r="D43" s="3">
        <v>1500</v>
      </c>
      <c r="E43" s="4">
        <v>83062.19455</v>
      </c>
      <c r="F43" s="5">
        <v>0.35215200000000002</v>
      </c>
      <c r="G43" s="6">
        <v>1187.56</v>
      </c>
      <c r="H43" s="6">
        <v>399.36099999999999</v>
      </c>
      <c r="I43" s="4">
        <v>3387.53</v>
      </c>
      <c r="J43" s="7">
        <v>1.4099699999999999</v>
      </c>
      <c r="K43" s="4">
        <v>6389.42</v>
      </c>
      <c r="M43" s="6">
        <v>285</v>
      </c>
      <c r="N43" s="6">
        <v>322.9310916</v>
      </c>
      <c r="O43" s="5">
        <f t="shared" si="54"/>
        <v>1.1330915494736842</v>
      </c>
      <c r="P43" s="7">
        <v>7.7366986000000004</v>
      </c>
      <c r="Q43" s="8">
        <v>36.852845322016762</v>
      </c>
      <c r="R43" s="7">
        <f t="shared" si="53"/>
        <v>8.7627180148034132</v>
      </c>
      <c r="S43" s="8">
        <f t="shared" si="2"/>
        <v>30.10055208322963</v>
      </c>
      <c r="T43" s="8">
        <v>34.106681199999997</v>
      </c>
      <c r="U43" s="8">
        <f t="shared" si="3"/>
        <v>-4.0061291167703672</v>
      </c>
      <c r="V43" s="5">
        <v>0.96704483900000004</v>
      </c>
      <c r="X43" s="8">
        <v>12.032999999999999</v>
      </c>
      <c r="Y43" s="6">
        <v>561.11500000000001</v>
      </c>
      <c r="Z43" s="4">
        <v>1317.55</v>
      </c>
      <c r="AA43" s="4">
        <v>3372.94</v>
      </c>
      <c r="AB43" s="7">
        <v>3.0835900000000001</v>
      </c>
      <c r="AC43" s="7">
        <v>1.3595200000000001</v>
      </c>
      <c r="AD43" s="4">
        <v>5406.72</v>
      </c>
      <c r="AF43" s="7">
        <v>4.6077383709999999</v>
      </c>
      <c r="AG43" s="8">
        <v>36.852845322016762</v>
      </c>
      <c r="AH43" s="7">
        <v>10.199336069999999</v>
      </c>
      <c r="AI43" s="7">
        <v>6.1141100000000002</v>
      </c>
      <c r="AK43" s="27">
        <v>-618.29494699999998</v>
      </c>
      <c r="AL43" s="2">
        <f t="shared" ref="AL43" si="61">AK43/$M43/($D43/144)</f>
        <v>-0.20826777162105264</v>
      </c>
      <c r="AM43" s="27">
        <v>657.68074179999996</v>
      </c>
      <c r="AN43" s="2">
        <f t="shared" ref="AN43" si="62">AM43/$M43/($D43/144)</f>
        <v>0.22153456565894736</v>
      </c>
    </row>
    <row r="44" spans="1:40" x14ac:dyDescent="0.2">
      <c r="A44" s="3">
        <v>6.5</v>
      </c>
      <c r="B44" s="3">
        <v>6</v>
      </c>
      <c r="C44" s="3">
        <v>0</v>
      </c>
      <c r="D44" s="3">
        <v>1500</v>
      </c>
      <c r="E44" s="4">
        <v>83062.19455</v>
      </c>
      <c r="F44" s="5">
        <v>0.35215200000000002</v>
      </c>
      <c r="G44" s="6">
        <v>1187.56</v>
      </c>
      <c r="H44" s="6">
        <v>399.36099999999999</v>
      </c>
      <c r="I44" s="4">
        <v>3387.53</v>
      </c>
      <c r="J44" s="7">
        <v>1.4099699999999999</v>
      </c>
      <c r="K44" s="4">
        <v>6389.42</v>
      </c>
      <c r="M44" s="6">
        <v>285</v>
      </c>
      <c r="N44" s="6">
        <v>351.15954299999999</v>
      </c>
      <c r="O44" s="5">
        <f t="shared" si="54"/>
        <v>1.2321387473684211</v>
      </c>
      <c r="P44" s="7">
        <v>7.7366986000000004</v>
      </c>
      <c r="Q44" s="8">
        <v>36.852845322016762</v>
      </c>
      <c r="R44" s="7">
        <f t="shared" si="53"/>
        <v>9.5286955439017067</v>
      </c>
      <c r="S44" s="8">
        <f t="shared" si="2"/>
        <v>30.100552084099277</v>
      </c>
      <c r="T44" s="8">
        <v>37.088056539999997</v>
      </c>
      <c r="U44" s="8">
        <f t="shared" si="3"/>
        <v>-6.9875044559007193</v>
      </c>
      <c r="V44" s="5">
        <v>0.96391750600000004</v>
      </c>
      <c r="X44" s="8">
        <v>14.162599999999999</v>
      </c>
      <c r="Y44" s="6">
        <v>525.11199999999997</v>
      </c>
      <c r="Z44" s="4">
        <v>1399.04</v>
      </c>
      <c r="AA44" s="4">
        <v>3371.86</v>
      </c>
      <c r="AB44" s="7">
        <v>2.9408400000000001</v>
      </c>
      <c r="AC44" s="7">
        <v>1.3556999999999999</v>
      </c>
      <c r="AD44" s="4">
        <v>5306.01</v>
      </c>
      <c r="AF44" s="7">
        <v>4.9425879540000004</v>
      </c>
      <c r="AG44" s="8">
        <v>36.852845322016762</v>
      </c>
      <c r="AH44" s="7">
        <v>9.1803127389999997</v>
      </c>
      <c r="AI44" s="7">
        <v>5.7477600000000004</v>
      </c>
      <c r="AK44" s="27">
        <v>-703.79876200000001</v>
      </c>
      <c r="AL44" s="2">
        <f t="shared" ref="AL44" si="63">AK44/$M44/($D44/144)</f>
        <v>-0.23706905667368425</v>
      </c>
      <c r="AM44" s="27">
        <v>784.55522040000005</v>
      </c>
      <c r="AN44" s="2">
        <f t="shared" ref="AN44" si="64">AM44/$M44/($D44/144)</f>
        <v>0.26427123213473686</v>
      </c>
    </row>
    <row r="45" spans="1:40" x14ac:dyDescent="0.2">
      <c r="I45" s="4"/>
      <c r="K45" s="4"/>
      <c r="M45" s="6"/>
      <c r="N45" s="6"/>
      <c r="O45" s="5"/>
      <c r="V45" s="5"/>
      <c r="Y45" s="6"/>
      <c r="Z45" s="4"/>
      <c r="AA45" s="4"/>
      <c r="AG45" s="8"/>
    </row>
    <row r="46" spans="1:40" x14ac:dyDescent="0.2">
      <c r="A46" s="3">
        <v>7</v>
      </c>
      <c r="B46" s="3">
        <v>-4</v>
      </c>
      <c r="C46" s="3">
        <v>0</v>
      </c>
      <c r="D46" s="3">
        <v>1500</v>
      </c>
      <c r="E46" s="4">
        <v>86252.767789999998</v>
      </c>
      <c r="F46" s="5">
        <v>0.30364200000000002</v>
      </c>
      <c r="G46" s="6">
        <v>1742.78</v>
      </c>
      <c r="H46" s="6">
        <v>401.09699999999998</v>
      </c>
      <c r="I46" s="4">
        <v>3814.72</v>
      </c>
      <c r="J46" s="7">
        <v>1.4099200000000001</v>
      </c>
      <c r="K46" s="4">
        <v>6895.76</v>
      </c>
      <c r="M46" s="6">
        <v>285</v>
      </c>
      <c r="N46" s="6">
        <v>220.69227029999999</v>
      </c>
      <c r="O46" s="5">
        <f>N46/M46</f>
        <v>0.77435884315789472</v>
      </c>
      <c r="P46" s="7">
        <v>7.7366986000000004</v>
      </c>
      <c r="Q46" s="8">
        <v>36.852845322016762</v>
      </c>
      <c r="R46" s="7">
        <f t="shared" ref="R46:R51" si="65">N46/Q46</f>
        <v>5.9884730302806011</v>
      </c>
      <c r="S46" s="8">
        <f t="shared" si="2"/>
        <v>27.889624998569786</v>
      </c>
      <c r="T46" s="8">
        <v>21.596577750000002</v>
      </c>
      <c r="U46" s="8">
        <f t="shared" si="3"/>
        <v>6.2930472485697848</v>
      </c>
      <c r="V46" s="5">
        <v>0.98512232499999997</v>
      </c>
      <c r="X46" s="7">
        <v>4.7424499999999998</v>
      </c>
      <c r="Y46" s="4">
        <v>1216.49</v>
      </c>
      <c r="Z46" s="6">
        <v>964.697</v>
      </c>
      <c r="AA46" s="4">
        <v>3801.47</v>
      </c>
      <c r="AB46" s="7">
        <v>4.2124499999999996</v>
      </c>
      <c r="AC46" s="7">
        <v>1.37825</v>
      </c>
      <c r="AD46" s="4">
        <v>6363.49</v>
      </c>
      <c r="AF46" s="7">
        <v>4.2144358329999996</v>
      </c>
      <c r="AG46" s="8">
        <v>36.852845322016762</v>
      </c>
      <c r="AH46" s="7">
        <v>19.643598910000001</v>
      </c>
      <c r="AI46" s="7">
        <v>8.5651600000000006</v>
      </c>
      <c r="AK46" s="27">
        <v>-203.996601</v>
      </c>
      <c r="AL46" s="2">
        <f>AK46/$M46/($D46/144)</f>
        <v>-6.871464454736842E-2</v>
      </c>
      <c r="AM46" s="27">
        <v>95.278695549999995</v>
      </c>
      <c r="AN46" s="2">
        <f>AM46/$M46/($D46/144)</f>
        <v>3.2093876395789471E-2</v>
      </c>
    </row>
    <row r="47" spans="1:40" x14ac:dyDescent="0.2">
      <c r="A47" s="3">
        <v>7</v>
      </c>
      <c r="B47" s="3">
        <v>-2</v>
      </c>
      <c r="C47" s="3">
        <v>0</v>
      </c>
      <c r="D47" s="3">
        <v>1500</v>
      </c>
      <c r="E47" s="4">
        <v>86252.767789999998</v>
      </c>
      <c r="F47" s="5">
        <v>0.30364200000000002</v>
      </c>
      <c r="G47" s="6">
        <v>1742.78</v>
      </c>
      <c r="H47" s="6">
        <v>401.09699999999998</v>
      </c>
      <c r="I47" s="4">
        <v>3814.72</v>
      </c>
      <c r="J47" s="7">
        <v>1.4099200000000001</v>
      </c>
      <c r="K47" s="4">
        <v>6895.76</v>
      </c>
      <c r="M47" s="6">
        <v>285</v>
      </c>
      <c r="N47" s="6">
        <v>248.17146320000001</v>
      </c>
      <c r="O47" s="5">
        <f t="shared" ref="O47:O51" si="66">N47/M47</f>
        <v>0.87077706385964915</v>
      </c>
      <c r="P47" s="7">
        <v>7.7366986000000004</v>
      </c>
      <c r="Q47" s="8">
        <v>36.852845322016762</v>
      </c>
      <c r="R47" s="7">
        <f t="shared" si="65"/>
        <v>6.7341194697858651</v>
      </c>
      <c r="S47" s="8">
        <f t="shared" si="2"/>
        <v>27.889625000405768</v>
      </c>
      <c r="T47" s="8">
        <v>24.285645769999999</v>
      </c>
      <c r="U47" s="8">
        <f t="shared" si="3"/>
        <v>3.6039792304057698</v>
      </c>
      <c r="V47" s="5">
        <v>0.97991623800000005</v>
      </c>
      <c r="X47" s="7">
        <v>6.0003700000000002</v>
      </c>
      <c r="Y47" s="4">
        <v>1058.5</v>
      </c>
      <c r="Z47" s="4">
        <v>1068.18</v>
      </c>
      <c r="AA47" s="4">
        <v>3798.69</v>
      </c>
      <c r="AB47" s="7">
        <v>3.9451499999999999</v>
      </c>
      <c r="AC47" s="7">
        <v>1.37242</v>
      </c>
      <c r="AD47" s="4">
        <v>6257.93</v>
      </c>
      <c r="AF47" s="7">
        <v>4.9322395300000004</v>
      </c>
      <c r="AG47" s="8">
        <v>36.852845322016762</v>
      </c>
      <c r="AH47" s="7">
        <v>16.996906679999999</v>
      </c>
      <c r="AI47" s="7">
        <v>7.7482600000000001</v>
      </c>
      <c r="AK47" s="27">
        <v>-298.779382</v>
      </c>
      <c r="AL47" s="2">
        <f t="shared" ref="AL47" si="67">AK47/$M47/($D47/144)</f>
        <v>-0.10064147604210527</v>
      </c>
      <c r="AM47" s="27">
        <v>225.3075029</v>
      </c>
      <c r="AN47" s="2">
        <f t="shared" ref="AN47" si="68">AM47/$M47/($D47/144)</f>
        <v>7.5893053608421066E-2</v>
      </c>
    </row>
    <row r="48" spans="1:40" x14ac:dyDescent="0.2">
      <c r="A48" s="3">
        <v>7</v>
      </c>
      <c r="B48" s="3">
        <v>0</v>
      </c>
      <c r="C48" s="3">
        <v>0</v>
      </c>
      <c r="D48" s="3">
        <v>1500</v>
      </c>
      <c r="E48" s="4">
        <v>86252.767789999998</v>
      </c>
      <c r="F48" s="5">
        <v>0.30364200000000002</v>
      </c>
      <c r="G48" s="6">
        <v>1742.78</v>
      </c>
      <c r="H48" s="6">
        <v>401.09699999999998</v>
      </c>
      <c r="I48" s="4">
        <v>3814.72</v>
      </c>
      <c r="J48" s="7">
        <v>1.4099200000000001</v>
      </c>
      <c r="K48" s="4">
        <v>6895.76</v>
      </c>
      <c r="M48" s="6">
        <v>285</v>
      </c>
      <c r="N48" s="6">
        <v>276.23624599999999</v>
      </c>
      <c r="O48" s="5">
        <f t="shared" si="66"/>
        <v>0.9692499859649123</v>
      </c>
      <c r="P48" s="7">
        <v>7.7366986000000004</v>
      </c>
      <c r="Q48" s="8">
        <v>36.852845322016762</v>
      </c>
      <c r="R48" s="7">
        <f t="shared" si="65"/>
        <v>7.4956558601180765</v>
      </c>
      <c r="S48" s="8">
        <f t="shared" si="2"/>
        <v>27.889625000189152</v>
      </c>
      <c r="T48" s="8">
        <v>27.03201864</v>
      </c>
      <c r="U48" s="8">
        <f t="shared" si="3"/>
        <v>0.85760636018915193</v>
      </c>
      <c r="V48" s="5">
        <v>0.97385789499999997</v>
      </c>
      <c r="X48" s="7">
        <v>7.50922</v>
      </c>
      <c r="Y48" s="6">
        <v>917.31799999999998</v>
      </c>
      <c r="Z48" s="4">
        <v>1177.98</v>
      </c>
      <c r="AA48" s="4">
        <v>3794.66</v>
      </c>
      <c r="AB48" s="7">
        <v>3.6939299999999999</v>
      </c>
      <c r="AC48" s="7">
        <v>1.3665400000000001</v>
      </c>
      <c r="AD48" s="4">
        <v>6140.03</v>
      </c>
      <c r="AF48" s="7">
        <v>6.2299720919999997</v>
      </c>
      <c r="AG48" s="8">
        <v>36.852845322016762</v>
      </c>
      <c r="AH48" s="7">
        <v>14.564293060000001</v>
      </c>
      <c r="AI48" s="7">
        <v>7.0344300000000004</v>
      </c>
      <c r="AK48" s="27">
        <v>-399.28978799999999</v>
      </c>
      <c r="AL48" s="2">
        <f t="shared" ref="AL48" si="69">AK48/$M48/($D48/144)</f>
        <v>-0.13449761280000003</v>
      </c>
      <c r="AM48" s="27">
        <v>350.44919049999999</v>
      </c>
      <c r="AN48" s="2">
        <f t="shared" ref="AN48" si="70">AM48/$M48/($D48/144)</f>
        <v>0.11804604311578948</v>
      </c>
    </row>
    <row r="49" spans="1:40" x14ac:dyDescent="0.2">
      <c r="A49" s="3">
        <v>7</v>
      </c>
      <c r="B49" s="3">
        <v>2</v>
      </c>
      <c r="C49" s="3">
        <v>0</v>
      </c>
      <c r="D49" s="3">
        <v>1500</v>
      </c>
      <c r="E49" s="4">
        <v>86252.767789999998</v>
      </c>
      <c r="F49" s="5">
        <v>0.30364200000000002</v>
      </c>
      <c r="G49" s="6">
        <v>1742.78</v>
      </c>
      <c r="H49" s="6">
        <v>401.09699999999998</v>
      </c>
      <c r="I49" s="4">
        <v>3814.72</v>
      </c>
      <c r="J49" s="7">
        <v>1.4099200000000001</v>
      </c>
      <c r="K49" s="4">
        <v>6895.76</v>
      </c>
      <c r="M49" s="6">
        <v>285</v>
      </c>
      <c r="N49" s="6">
        <v>303.75611020000002</v>
      </c>
      <c r="O49" s="5">
        <f t="shared" si="66"/>
        <v>1.0658109129824562</v>
      </c>
      <c r="P49" s="7">
        <v>7.7366986000000004</v>
      </c>
      <c r="Q49" s="8">
        <v>36.852845322016762</v>
      </c>
      <c r="R49" s="7">
        <f t="shared" si="65"/>
        <v>8.242405913188172</v>
      </c>
      <c r="S49" s="8">
        <f t="shared" si="2"/>
        <v>27.889624996257936</v>
      </c>
      <c r="T49" s="8">
        <v>29.725066680000001</v>
      </c>
      <c r="U49" s="8">
        <f t="shared" si="3"/>
        <v>-1.8354416837420651</v>
      </c>
      <c r="V49" s="5">
        <v>0.97018963700000005</v>
      </c>
      <c r="X49" s="7">
        <v>9.0910100000000007</v>
      </c>
      <c r="Y49" s="6">
        <v>824.88</v>
      </c>
      <c r="Z49" s="4">
        <v>1275.27</v>
      </c>
      <c r="AA49" s="4">
        <v>3794.9</v>
      </c>
      <c r="AB49" s="7">
        <v>3.49722</v>
      </c>
      <c r="AC49" s="7">
        <v>1.36161</v>
      </c>
      <c r="AD49" s="4">
        <v>6037.44</v>
      </c>
      <c r="AF49" s="7">
        <v>6.1557272789999997</v>
      </c>
      <c r="AG49" s="8">
        <v>36.852845322016762</v>
      </c>
      <c r="AH49" s="7">
        <v>13.017279200000001</v>
      </c>
      <c r="AI49" s="7">
        <v>6.5036899999999997</v>
      </c>
      <c r="AK49" s="27">
        <v>-477.18028399999997</v>
      </c>
      <c r="AL49" s="2">
        <f t="shared" ref="AL49" si="71">AK49/$M49/($D49/144)</f>
        <v>-0.16073441145263156</v>
      </c>
      <c r="AM49" s="27">
        <v>490.77192400000001</v>
      </c>
      <c r="AN49" s="2">
        <f t="shared" ref="AN49" si="72">AM49/$M49/($D49/144)</f>
        <v>0.16531264808421053</v>
      </c>
    </row>
    <row r="50" spans="1:40" x14ac:dyDescent="0.2">
      <c r="A50" s="3">
        <v>7</v>
      </c>
      <c r="B50" s="3">
        <v>4</v>
      </c>
      <c r="C50" s="3">
        <v>0</v>
      </c>
      <c r="D50" s="3">
        <v>1500</v>
      </c>
      <c r="E50" s="4">
        <v>86252.767789999998</v>
      </c>
      <c r="F50" s="5">
        <v>0.30364200000000002</v>
      </c>
      <c r="G50" s="6">
        <v>1742.78</v>
      </c>
      <c r="H50" s="6">
        <v>401.09699999999998</v>
      </c>
      <c r="I50" s="4">
        <v>3814.72</v>
      </c>
      <c r="J50" s="7">
        <v>1.4099200000000001</v>
      </c>
      <c r="K50" s="4">
        <v>6895.76</v>
      </c>
      <c r="M50" s="6">
        <v>285</v>
      </c>
      <c r="N50" s="6">
        <v>330.11616720000001</v>
      </c>
      <c r="O50" s="5">
        <f t="shared" si="66"/>
        <v>1.1583023410526316</v>
      </c>
      <c r="P50" s="7">
        <v>7.7366986000000004</v>
      </c>
      <c r="Q50" s="8">
        <v>36.852845322016762</v>
      </c>
      <c r="R50" s="7">
        <f t="shared" si="65"/>
        <v>8.9576846595011972</v>
      </c>
      <c r="S50" s="8">
        <f t="shared" si="2"/>
        <v>27.88962500122593</v>
      </c>
      <c r="T50" s="8">
        <v>32.304617929999999</v>
      </c>
      <c r="U50" s="8">
        <f t="shared" si="3"/>
        <v>-4.414992928774069</v>
      </c>
      <c r="V50" s="5">
        <v>0.96405708400000001</v>
      </c>
      <c r="X50" s="8">
        <v>11.0334</v>
      </c>
      <c r="Y50" s="6">
        <v>713.79499999999996</v>
      </c>
      <c r="Z50" s="4">
        <v>1393.06</v>
      </c>
      <c r="AA50" s="4">
        <v>3791.96</v>
      </c>
      <c r="AB50" s="7">
        <v>3.2796500000000002</v>
      </c>
      <c r="AC50" s="7">
        <v>1.35595</v>
      </c>
      <c r="AD50" s="4">
        <v>5905.2</v>
      </c>
      <c r="AF50" s="7">
        <v>7.0969366310000002</v>
      </c>
      <c r="AG50" s="8">
        <v>36.852845322016762</v>
      </c>
      <c r="AH50" s="7">
        <v>11.237608590000001</v>
      </c>
      <c r="AI50" s="7">
        <v>5.9559100000000003</v>
      </c>
      <c r="AK50" s="27">
        <v>-588.68099800000005</v>
      </c>
      <c r="AL50" s="2">
        <f t="shared" ref="AL50" si="73">AK50/$M50/($D50/144)</f>
        <v>-0.19829254669473687</v>
      </c>
      <c r="AM50" s="27">
        <v>613.12726510000005</v>
      </c>
      <c r="AN50" s="2">
        <f t="shared" ref="AN50" si="74">AM50/$M50/($D50/144)</f>
        <v>0.20652707877052637</v>
      </c>
    </row>
    <row r="51" spans="1:40" x14ac:dyDescent="0.2">
      <c r="A51" s="3">
        <v>7</v>
      </c>
      <c r="B51" s="3">
        <v>6</v>
      </c>
      <c r="C51" s="3">
        <v>0</v>
      </c>
      <c r="D51" s="3">
        <v>1500</v>
      </c>
      <c r="E51" s="4">
        <v>86252.767789999998</v>
      </c>
      <c r="F51" s="5">
        <v>0.30364200000000002</v>
      </c>
      <c r="G51" s="6">
        <v>1742.78</v>
      </c>
      <c r="H51" s="6">
        <v>401.09699999999998</v>
      </c>
      <c r="I51" s="4">
        <v>3814.72</v>
      </c>
      <c r="J51" s="7">
        <v>1.4099200000000001</v>
      </c>
      <c r="K51" s="4">
        <v>6895.76</v>
      </c>
      <c r="M51" s="6">
        <v>285</v>
      </c>
      <c r="N51" s="6">
        <v>358.08823489999997</v>
      </c>
      <c r="O51" s="5">
        <f t="shared" si="66"/>
        <v>1.2564499470175439</v>
      </c>
      <c r="P51" s="7">
        <v>7.7366986000000004</v>
      </c>
      <c r="Q51" s="8">
        <v>36.852845322016762</v>
      </c>
      <c r="R51" s="7">
        <f t="shared" si="65"/>
        <v>9.7167052305204127</v>
      </c>
      <c r="S51" s="8">
        <f t="shared" si="2"/>
        <v>27.889624997143404</v>
      </c>
      <c r="T51" s="8">
        <v>35.041917849999997</v>
      </c>
      <c r="U51" s="8">
        <f t="shared" si="3"/>
        <v>-7.1522928528565934</v>
      </c>
      <c r="V51" s="5">
        <v>0.95909188899999998</v>
      </c>
      <c r="X51" s="8">
        <v>13.2006</v>
      </c>
      <c r="Y51" s="6">
        <v>636.65499999999997</v>
      </c>
      <c r="Z51" s="4">
        <v>1503.05</v>
      </c>
      <c r="AA51" s="4">
        <v>3789.75</v>
      </c>
      <c r="AB51" s="7">
        <v>3.0952500000000001</v>
      </c>
      <c r="AC51" s="7">
        <v>1.3509800000000001</v>
      </c>
      <c r="AD51" s="4">
        <v>5778.4</v>
      </c>
      <c r="AF51" s="7">
        <v>7.8034543149999998</v>
      </c>
      <c r="AG51" s="8">
        <v>36.852845322016762</v>
      </c>
      <c r="AH51" s="7">
        <v>9.8531796200000006</v>
      </c>
      <c r="AI51" s="7">
        <v>5.5154399999999999</v>
      </c>
      <c r="AK51" s="27">
        <v>-677.91050800000005</v>
      </c>
      <c r="AL51" s="2">
        <f t="shared" ref="AL51" si="75">AK51/$M51/($D51/144)</f>
        <v>-0.2283488026947369</v>
      </c>
      <c r="AM51" s="27">
        <v>745.42273230000001</v>
      </c>
      <c r="AN51" s="2">
        <f t="shared" ref="AN51" si="76">AM51/$M51/($D51/144)</f>
        <v>0.25108976245894737</v>
      </c>
    </row>
    <row r="54" spans="1:40" x14ac:dyDescent="0.2">
      <c r="H54" s="5"/>
      <c r="I54" s="5"/>
    </row>
    <row r="55" spans="1:40" x14ac:dyDescent="0.2">
      <c r="H55" s="5"/>
      <c r="I55" s="5"/>
    </row>
    <row r="56" spans="1:40" x14ac:dyDescent="0.2">
      <c r="H56" s="5"/>
      <c r="I56" s="5"/>
    </row>
    <row r="57" spans="1:40" x14ac:dyDescent="0.2">
      <c r="H57" s="5"/>
      <c r="I57" s="5"/>
      <c r="AK57" s="25"/>
    </row>
    <row r="58" spans="1:40" x14ac:dyDescent="0.2">
      <c r="H58" s="5"/>
      <c r="I58" s="5"/>
      <c r="AK58" s="25"/>
    </row>
    <row r="59" spans="1:40" x14ac:dyDescent="0.2">
      <c r="H59" s="5"/>
      <c r="I59" s="5"/>
      <c r="AK59" s="25"/>
    </row>
    <row r="60" spans="1:40" x14ac:dyDescent="0.2">
      <c r="H60" s="5"/>
      <c r="I60" s="5"/>
      <c r="AK6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workbookViewId="0"/>
  </sheetViews>
  <sheetFormatPr defaultRowHeight="15" x14ac:dyDescent="0.25"/>
  <cols>
    <col min="1" max="1" width="22.28515625" style="30" bestFit="1" customWidth="1"/>
    <col min="2" max="2" width="14.28515625" style="30" bestFit="1" customWidth="1"/>
    <col min="3" max="3" width="10.28515625" style="30" bestFit="1" customWidth="1"/>
    <col min="4" max="4" width="27.140625" style="30" customWidth="1"/>
    <col min="5" max="5" width="15.42578125" style="30" bestFit="1" customWidth="1"/>
    <col min="6" max="16384" width="9.140625" style="30"/>
  </cols>
  <sheetData>
    <row r="1" spans="1:5" s="31" customFormat="1" x14ac:dyDescent="0.25">
      <c r="A1" s="31" t="s">
        <v>66</v>
      </c>
      <c r="B1" s="31" t="s">
        <v>67</v>
      </c>
      <c r="C1" s="31" t="s">
        <v>68</v>
      </c>
      <c r="D1" s="31" t="s">
        <v>69</v>
      </c>
      <c r="E1" s="31" t="s">
        <v>90</v>
      </c>
    </row>
    <row r="2" spans="1:5" x14ac:dyDescent="0.25">
      <c r="A2" s="30" t="s">
        <v>59</v>
      </c>
      <c r="B2" s="30" t="s">
        <v>24</v>
      </c>
      <c r="C2" s="30" t="s">
        <v>61</v>
      </c>
    </row>
    <row r="3" spans="1:5" x14ac:dyDescent="0.25">
      <c r="A3" s="30" t="s">
        <v>0</v>
      </c>
      <c r="B3" s="30" t="s">
        <v>25</v>
      </c>
      <c r="C3" s="30" t="s">
        <v>61</v>
      </c>
    </row>
    <row r="4" spans="1:5" x14ac:dyDescent="0.25">
      <c r="A4" s="30" t="s">
        <v>1</v>
      </c>
      <c r="B4" s="30" t="s">
        <v>26</v>
      </c>
      <c r="C4" s="30" t="s">
        <v>61</v>
      </c>
    </row>
    <row r="5" spans="1:5" x14ac:dyDescent="0.25">
      <c r="A5" s="30" t="s">
        <v>3</v>
      </c>
      <c r="B5" s="30" t="s">
        <v>51</v>
      </c>
      <c r="C5" s="30" t="s">
        <v>61</v>
      </c>
    </row>
    <row r="6" spans="1:5" x14ac:dyDescent="0.25">
      <c r="A6" s="32" t="s">
        <v>4</v>
      </c>
      <c r="B6" s="32" t="s">
        <v>27</v>
      </c>
      <c r="C6" s="30" t="s">
        <v>50</v>
      </c>
    </row>
    <row r="7" spans="1:5" ht="30" x14ac:dyDescent="0.25">
      <c r="A7" s="33" t="s">
        <v>5</v>
      </c>
      <c r="B7" s="33" t="s">
        <v>28</v>
      </c>
      <c r="C7" s="30" t="s">
        <v>50</v>
      </c>
    </row>
    <row r="8" spans="1:5" ht="30" x14ac:dyDescent="0.25">
      <c r="A8" s="34" t="s">
        <v>6</v>
      </c>
      <c r="B8" s="34" t="s">
        <v>29</v>
      </c>
      <c r="C8" s="30" t="s">
        <v>50</v>
      </c>
    </row>
    <row r="9" spans="1:5" ht="30" x14ac:dyDescent="0.25">
      <c r="A9" s="34" t="s">
        <v>7</v>
      </c>
      <c r="B9" s="34" t="s">
        <v>30</v>
      </c>
      <c r="C9" s="30" t="s">
        <v>50</v>
      </c>
    </row>
    <row r="10" spans="1:5" ht="30" x14ac:dyDescent="0.25">
      <c r="A10" s="34" t="s">
        <v>8</v>
      </c>
      <c r="B10" s="34" t="s">
        <v>31</v>
      </c>
      <c r="C10" s="30" t="s">
        <v>50</v>
      </c>
    </row>
    <row r="11" spans="1:5" ht="30" x14ac:dyDescent="0.25">
      <c r="A11" s="35" t="s">
        <v>9</v>
      </c>
      <c r="B11" s="35" t="s">
        <v>32</v>
      </c>
      <c r="C11" s="30" t="s">
        <v>50</v>
      </c>
      <c r="D11" s="30" t="s">
        <v>83</v>
      </c>
    </row>
    <row r="12" spans="1:5" ht="30" x14ac:dyDescent="0.25">
      <c r="A12" s="34" t="s">
        <v>10</v>
      </c>
      <c r="B12" s="34" t="s">
        <v>33</v>
      </c>
      <c r="C12" s="30" t="s">
        <v>50</v>
      </c>
    </row>
    <row r="13" spans="1:5" x14ac:dyDescent="0.25">
      <c r="A13" s="34"/>
      <c r="B13" s="34"/>
    </row>
    <row r="14" spans="1:5" ht="30" x14ac:dyDescent="0.25">
      <c r="A14" s="36" t="s">
        <v>12</v>
      </c>
      <c r="B14" s="36" t="s">
        <v>34</v>
      </c>
      <c r="C14" s="30" t="s">
        <v>60</v>
      </c>
      <c r="D14" s="30" t="s">
        <v>70</v>
      </c>
      <c r="E14" s="30" t="s">
        <v>89</v>
      </c>
    </row>
    <row r="15" spans="1:5" ht="30" x14ac:dyDescent="0.25">
      <c r="A15" s="36" t="s">
        <v>52</v>
      </c>
      <c r="B15" s="36" t="s">
        <v>35</v>
      </c>
      <c r="C15" s="30" t="s">
        <v>50</v>
      </c>
      <c r="E15" s="30" t="s">
        <v>88</v>
      </c>
    </row>
    <row r="16" spans="1:5" ht="30" x14ac:dyDescent="0.25">
      <c r="A16" s="35" t="s">
        <v>65</v>
      </c>
      <c r="B16" s="35" t="s">
        <v>64</v>
      </c>
      <c r="C16" s="35" t="s">
        <v>23</v>
      </c>
    </row>
    <row r="17" spans="1:5" ht="30" x14ac:dyDescent="0.25">
      <c r="A17" s="35" t="s">
        <v>54</v>
      </c>
      <c r="B17" s="35" t="s">
        <v>84</v>
      </c>
      <c r="C17" s="30" t="s">
        <v>60</v>
      </c>
    </row>
    <row r="18" spans="1:5" x14ac:dyDescent="0.25">
      <c r="A18" s="36" t="s">
        <v>13</v>
      </c>
      <c r="B18" s="36" t="s">
        <v>36</v>
      </c>
      <c r="C18" s="30" t="s">
        <v>60</v>
      </c>
      <c r="E18" s="30" t="s">
        <v>88</v>
      </c>
    </row>
    <row r="19" spans="1:5" ht="30" x14ac:dyDescent="0.25">
      <c r="A19" s="35" t="s">
        <v>53</v>
      </c>
      <c r="B19" s="35" t="s">
        <v>85</v>
      </c>
      <c r="C19" s="30" t="s">
        <v>23</v>
      </c>
    </row>
    <row r="20" spans="1:5" ht="30" x14ac:dyDescent="0.25">
      <c r="A20" s="36" t="s">
        <v>11</v>
      </c>
      <c r="B20" s="36" t="s">
        <v>37</v>
      </c>
      <c r="C20" s="30" t="s">
        <v>23</v>
      </c>
      <c r="E20" s="30" t="s">
        <v>88</v>
      </c>
    </row>
    <row r="21" spans="1:5" ht="30" x14ac:dyDescent="0.25">
      <c r="A21" s="36" t="s">
        <v>14</v>
      </c>
      <c r="B21" s="36" t="s">
        <v>38</v>
      </c>
      <c r="C21" s="30" t="s">
        <v>50</v>
      </c>
      <c r="E21" s="30" t="s">
        <v>88</v>
      </c>
    </row>
    <row r="22" spans="1:5" ht="45" x14ac:dyDescent="0.25">
      <c r="A22" s="36" t="s">
        <v>15</v>
      </c>
      <c r="B22" s="36" t="s">
        <v>86</v>
      </c>
      <c r="C22" s="30" t="s">
        <v>23</v>
      </c>
      <c r="D22" s="30" t="s">
        <v>87</v>
      </c>
      <c r="E22" s="30" t="s">
        <v>88</v>
      </c>
    </row>
    <row r="23" spans="1:5" ht="30" x14ac:dyDescent="0.25">
      <c r="A23" s="37" t="s">
        <v>2</v>
      </c>
      <c r="B23" s="37" t="s">
        <v>39</v>
      </c>
      <c r="C23" s="30" t="s">
        <v>50</v>
      </c>
    </row>
    <row r="24" spans="1:5" x14ac:dyDescent="0.25">
      <c r="A24" s="37"/>
      <c r="B24" s="37"/>
    </row>
    <row r="25" spans="1:5" x14ac:dyDescent="0.25">
      <c r="A25" s="35" t="s">
        <v>16</v>
      </c>
      <c r="B25" s="35" t="s">
        <v>40</v>
      </c>
      <c r="C25" s="30" t="s">
        <v>50</v>
      </c>
    </row>
    <row r="26" spans="1:5" ht="30" x14ac:dyDescent="0.25">
      <c r="A26" s="36" t="s">
        <v>17</v>
      </c>
      <c r="B26" s="36" t="s">
        <v>41</v>
      </c>
      <c r="C26" s="30" t="s">
        <v>50</v>
      </c>
    </row>
    <row r="27" spans="1:5" ht="30" x14ac:dyDescent="0.25">
      <c r="A27" s="36" t="s">
        <v>18</v>
      </c>
      <c r="B27" s="36" t="s">
        <v>42</v>
      </c>
      <c r="C27" s="30" t="s">
        <v>50</v>
      </c>
    </row>
    <row r="28" spans="1:5" ht="30" x14ac:dyDescent="0.25">
      <c r="A28" s="36" t="s">
        <v>19</v>
      </c>
      <c r="B28" s="36" t="s">
        <v>44</v>
      </c>
      <c r="C28" s="30" t="s">
        <v>50</v>
      </c>
    </row>
    <row r="29" spans="1:5" x14ac:dyDescent="0.25">
      <c r="A29" s="35" t="s">
        <v>20</v>
      </c>
      <c r="B29" s="35" t="s">
        <v>45</v>
      </c>
      <c r="C29" s="30" t="s">
        <v>50</v>
      </c>
    </row>
    <row r="30" spans="1:5" ht="30" x14ac:dyDescent="0.25">
      <c r="A30" s="35" t="s">
        <v>21</v>
      </c>
      <c r="B30" s="35" t="s">
        <v>46</v>
      </c>
      <c r="C30" s="30" t="s">
        <v>50</v>
      </c>
      <c r="D30" s="30" t="s">
        <v>83</v>
      </c>
    </row>
    <row r="31" spans="1:5" x14ac:dyDescent="0.25">
      <c r="A31" s="32" t="s">
        <v>22</v>
      </c>
      <c r="B31" s="32" t="s">
        <v>47</v>
      </c>
      <c r="C31" s="30" t="s">
        <v>50</v>
      </c>
    </row>
    <row r="32" spans="1:5" x14ac:dyDescent="0.25">
      <c r="A32" s="32"/>
      <c r="B32" s="32"/>
    </row>
    <row r="33" spans="1:5" ht="30" x14ac:dyDescent="0.25">
      <c r="A33" s="35" t="s">
        <v>55</v>
      </c>
      <c r="B33" s="35" t="s">
        <v>58</v>
      </c>
      <c r="C33" s="30" t="s">
        <v>50</v>
      </c>
      <c r="D33" s="30" t="s">
        <v>91</v>
      </c>
    </row>
    <row r="34" spans="1:5" x14ac:dyDescent="0.25">
      <c r="A34" s="35" t="s">
        <v>62</v>
      </c>
      <c r="B34" s="35" t="s">
        <v>63</v>
      </c>
      <c r="C34" s="30" t="s">
        <v>60</v>
      </c>
      <c r="E34" s="30" t="s">
        <v>88</v>
      </c>
    </row>
    <row r="35" spans="1:5" ht="30" x14ac:dyDescent="0.25">
      <c r="A35" s="35" t="s">
        <v>57</v>
      </c>
      <c r="B35" s="35" t="s">
        <v>43</v>
      </c>
      <c r="C35" s="30" t="s">
        <v>50</v>
      </c>
      <c r="D35" s="30" t="s">
        <v>73</v>
      </c>
    </row>
    <row r="36" spans="1:5" ht="45" x14ac:dyDescent="0.25">
      <c r="A36" s="35" t="s">
        <v>75</v>
      </c>
      <c r="B36" s="35" t="s">
        <v>56</v>
      </c>
      <c r="C36" s="30" t="s">
        <v>50</v>
      </c>
      <c r="D36" s="30" t="s">
        <v>74</v>
      </c>
    </row>
    <row r="37" spans="1:5" x14ac:dyDescent="0.25">
      <c r="A37" s="36"/>
      <c r="B37" s="36"/>
    </row>
    <row r="38" spans="1:5" ht="30" x14ac:dyDescent="0.25">
      <c r="A38" s="34" t="s">
        <v>71</v>
      </c>
      <c r="B38" s="34" t="s">
        <v>49</v>
      </c>
      <c r="C38" s="30" t="s">
        <v>50</v>
      </c>
      <c r="D38" s="30" t="s">
        <v>81</v>
      </c>
      <c r="E38" s="30" t="s">
        <v>88</v>
      </c>
    </row>
    <row r="39" spans="1:5" ht="30" x14ac:dyDescent="0.25">
      <c r="A39" s="34" t="s">
        <v>79</v>
      </c>
      <c r="B39" s="35" t="s">
        <v>77</v>
      </c>
      <c r="C39" s="30" t="s">
        <v>23</v>
      </c>
      <c r="D39" s="30" t="s">
        <v>80</v>
      </c>
    </row>
    <row r="40" spans="1:5" ht="30" x14ac:dyDescent="0.25">
      <c r="A40" s="34" t="s">
        <v>72</v>
      </c>
      <c r="B40" s="34" t="s">
        <v>48</v>
      </c>
      <c r="C40" s="30" t="s">
        <v>50</v>
      </c>
      <c r="D40" s="30" t="s">
        <v>82</v>
      </c>
      <c r="E40" s="30" t="s">
        <v>88</v>
      </c>
    </row>
    <row r="41" spans="1:5" ht="30" x14ac:dyDescent="0.25">
      <c r="A41" s="34" t="s">
        <v>78</v>
      </c>
      <c r="B41" s="30" t="s">
        <v>76</v>
      </c>
      <c r="C41" s="30" t="s">
        <v>23</v>
      </c>
      <c r="D41" s="30" t="s">
        <v>80</v>
      </c>
    </row>
    <row r="42" spans="1:5" x14ac:dyDescent="0.25">
      <c r="A42" s="39"/>
      <c r="B42" s="39"/>
      <c r="C42" s="39"/>
      <c r="D42" s="39"/>
      <c r="E42" s="39"/>
    </row>
    <row r="43" spans="1:5" x14ac:dyDescent="0.25">
      <c r="A43" s="31" t="s">
        <v>95</v>
      </c>
    </row>
    <row r="44" spans="1:5" x14ac:dyDescent="0.25">
      <c r="A44" s="30" t="s">
        <v>60</v>
      </c>
      <c r="B44" s="38" t="s">
        <v>92</v>
      </c>
      <c r="C44" s="38"/>
      <c r="D44" s="38"/>
      <c r="E44" s="38"/>
    </row>
    <row r="45" spans="1:5" x14ac:dyDescent="0.25">
      <c r="A45" s="30" t="s">
        <v>50</v>
      </c>
      <c r="B45" s="38" t="s">
        <v>93</v>
      </c>
      <c r="C45" s="38"/>
      <c r="D45" s="38"/>
      <c r="E45" s="38"/>
    </row>
    <row r="46" spans="1:5" x14ac:dyDescent="0.25">
      <c r="A46" s="30" t="s">
        <v>23</v>
      </c>
      <c r="B46" s="38" t="s">
        <v>94</v>
      </c>
      <c r="C46" s="38"/>
      <c r="D46" s="38"/>
      <c r="E46" s="38"/>
    </row>
  </sheetData>
  <mergeCells count="3">
    <mergeCell ref="B44:E44"/>
    <mergeCell ref="B45:E45"/>
    <mergeCell ref="B46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3X GHV Inlet</vt:lpstr>
      <vt:lpstr>Nomenclature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storkJJ</dc:creator>
  <cp:lastModifiedBy>Glenn Liston</cp:lastModifiedBy>
  <dcterms:created xsi:type="dcterms:W3CDTF">2012-04-10T12:53:57Z</dcterms:created>
  <dcterms:modified xsi:type="dcterms:W3CDTF">2019-11-14T03:06:30Z</dcterms:modified>
</cp:coreProperties>
</file>