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OB2S01\aobusers$\P46322\04 Personal Docs\CE Development\Analytics\Lectures\Module 2\"/>
    </mc:Choice>
  </mc:AlternateContent>
  <bookViews>
    <workbookView xWindow="0" yWindow="0" windowWidth="25200" windowHeight="11850" tabRatio="776"/>
  </bookViews>
  <sheets>
    <sheet name="Lecture Intro" sheetId="4" r:id="rId1"/>
    <sheet name="mtcars" sheetId="1" r:id="rId2"/>
    <sheet name="Pie Charts" sheetId="10" r:id="rId3"/>
    <sheet name="Histograms" sheetId="6" r:id="rId4"/>
    <sheet name="Bar Charts" sheetId="2" r:id="rId5"/>
    <sheet name="Line Charts" sheetId="11" r:id="rId6"/>
    <sheet name="Box n Whisker" sheetId="7" r:id="rId7"/>
    <sheet name="Radial" sheetId="5" r:id="rId8"/>
    <sheet name="Combo" sheetId="8" r:id="rId9"/>
    <sheet name="Scatter" sheetId="9" r:id="rId10"/>
  </sheets>
  <definedNames>
    <definedName name="_xlnm._FilterDatabase" localSheetId="2" hidden="1">'Pie Charts'!$A$1:$C$33</definedName>
    <definedName name="_xlchart.v1.0" hidden="1">Histograms!$B$1</definedName>
    <definedName name="_xlchart.v1.1" hidden="1">Histograms!$B$2:$B$33</definedName>
    <definedName name="_xlchart.v1.10" hidden="1">'Box n Whisker'!$J$1</definedName>
    <definedName name="_xlchart.v1.11" hidden="1">'Box n Whisker'!$J$2:$J$11</definedName>
    <definedName name="_xlchart.v1.12" hidden="1">'Box n Whisker'!$K$1</definedName>
    <definedName name="_xlchart.v1.13" hidden="1">'Box n Whisker'!$K$2:$K$11</definedName>
    <definedName name="_xlchart.v1.2" hidden="1">'Box n Whisker'!$F$1</definedName>
    <definedName name="_xlchart.v1.3" hidden="1">'Box n Whisker'!$F$2:$F$11</definedName>
    <definedName name="_xlchart.v1.4" hidden="1">'Box n Whisker'!$G$1</definedName>
    <definedName name="_xlchart.v1.5" hidden="1">'Box n Whisker'!$G$2:$G$11</definedName>
    <definedName name="_xlchart.v1.6" hidden="1">'Box n Whisker'!$H$1</definedName>
    <definedName name="_xlchart.v1.7" hidden="1">'Box n Whisker'!$H$2:$H$11</definedName>
    <definedName name="_xlchart.v1.8" hidden="1">'Box n Whisker'!$I$1</definedName>
    <definedName name="_xlchart.v1.9" hidden="1">'Box n Whisker'!$I$2:$I$11</definedName>
  </definedNames>
  <calcPr calcId="162913"/>
</workbook>
</file>

<file path=xl/calcChain.xml><?xml version="1.0" encoding="utf-8"?>
<calcChain xmlns="http://schemas.openxmlformats.org/spreadsheetml/2006/main">
  <c r="H15" i="8" l="1"/>
  <c r="H14" i="8"/>
  <c r="H13" i="8"/>
  <c r="H12" i="8"/>
  <c r="H11" i="8"/>
  <c r="H10" i="8"/>
  <c r="H9" i="8"/>
  <c r="H8" i="8"/>
  <c r="H7" i="8"/>
  <c r="H6" i="8"/>
  <c r="H5" i="8"/>
  <c r="H4" i="8"/>
  <c r="H3" i="8"/>
  <c r="H2" i="8"/>
  <c r="I7" i="5"/>
  <c r="H7" i="5"/>
  <c r="G7" i="5"/>
  <c r="I3" i="5"/>
  <c r="H3" i="5"/>
  <c r="G3" i="5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M4" i="2"/>
  <c r="F4" i="2"/>
  <c r="E4" i="2"/>
  <c r="M3" i="2"/>
  <c r="F3" i="2"/>
  <c r="E3" i="2"/>
  <c r="M2" i="2"/>
  <c r="F2" i="2"/>
  <c r="E2" i="2"/>
  <c r="N4" i="10"/>
  <c r="N3" i="10"/>
  <c r="G3" i="10"/>
  <c r="N2" i="10"/>
  <c r="G2" i="10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<sst xmlns="http://schemas.openxmlformats.org/spreadsheetml/2006/main" count="396" uniqueCount="109">
  <si>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</si>
  <si>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</si>
  <si>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</si>
  <si>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</si>
  <si>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</si>
  <si>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</si>
  <si>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</si>
  <si>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</si>
  <si>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</si>
  <si>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</si>
  <si>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</si>
  <si>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</si>
  <si>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</si>
  <si>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</si>
  <si>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</si>
  <si>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</si>
  <si>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</si>
  <si>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</si>
  <si>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</si>
  <si>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</si>
  <si>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</si>
  <si>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</si>
  <si>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</si>
  <si>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</si>
  <si>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</si>
  <si>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</si>
  <si>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</si>
  <si>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</si>
  <si>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</si>
  <si>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</si>
  <si>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</si>
  <si>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</si>
  <si>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</si>
  <si>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</si>
  <si>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</si>
  <si>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</si>
  <si>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</si>
  <si>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</si>
  <si>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</si>
  <si>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</si>
  <si>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</si>
  <si>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</si>
  <si>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</si>
  <si>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Model</t>
  </si>
  <si>
    <t>Formulas</t>
  </si>
  <si>
    <t>Bar Charts</t>
  </si>
  <si>
    <t>Histograms</t>
  </si>
  <si>
    <t>Box and Whisker Charts</t>
  </si>
  <si>
    <t>Radial Charts</t>
  </si>
  <si>
    <t>Combo Charts</t>
  </si>
  <si>
    <t>Scatter Plots</t>
  </si>
  <si>
    <t>Visualizing Data in Excel</t>
  </si>
  <si>
    <t>AVG Horsepower</t>
  </si>
  <si>
    <t>Bar charts are principally concerned with COMPARING between groups</t>
  </si>
  <si>
    <t>1 Carborator</t>
  </si>
  <si>
    <t>8 Carborators</t>
  </si>
  <si>
    <t>6 Carborators</t>
  </si>
  <si>
    <t>4 Carborators</t>
  </si>
  <si>
    <t>3 Carborators</t>
  </si>
  <si>
    <t>2 Carborators</t>
  </si>
  <si>
    <t>Model #1</t>
  </si>
  <si>
    <t>Model #2</t>
  </si>
  <si>
    <t>wt (100lbs)</t>
  </si>
  <si>
    <t>MGP</t>
  </si>
  <si>
    <t>QSEC</t>
  </si>
  <si>
    <t>WT</t>
  </si>
  <si>
    <t>2025 CAFÉ</t>
  </si>
  <si>
    <t>Make</t>
  </si>
  <si>
    <t>Toyota</t>
  </si>
  <si>
    <t>Fiat</t>
  </si>
  <si>
    <t>Honda</t>
  </si>
  <si>
    <t>Porsche</t>
  </si>
  <si>
    <t>Mercedes</t>
  </si>
  <si>
    <t>Volvo</t>
  </si>
  <si>
    <t>Mazda</t>
  </si>
  <si>
    <t>Ferrari</t>
  </si>
  <si>
    <t>Ford</t>
  </si>
  <si>
    <t>AMC</t>
  </si>
  <si>
    <t>Maserati</t>
  </si>
  <si>
    <t>Chrysler</t>
  </si>
  <si>
    <t>GMC</t>
  </si>
  <si>
    <t>Nissan</t>
  </si>
  <si>
    <t>AVG MPG</t>
  </si>
  <si>
    <t>1979 CAFÉ</t>
  </si>
  <si>
    <t xml:space="preserve"> </t>
  </si>
  <si>
    <t>1974 Motor Trend US Magazine</t>
  </si>
  <si>
    <t>Cadence</t>
  </si>
  <si>
    <t>Interpret</t>
  </si>
  <si>
    <t>Create</t>
  </si>
  <si>
    <r>
      <t xml:space="preserve">The data that we use is </t>
    </r>
    <r>
      <rPr>
        <b/>
        <i/>
        <sz val="11"/>
        <color theme="1"/>
        <rFont val="Calibri"/>
        <family val="2"/>
        <scheme val="minor"/>
      </rPr>
      <t>summarized</t>
    </r>
  </si>
  <si>
    <t>Automatic</t>
  </si>
  <si>
    <t># Gears</t>
  </si>
  <si>
    <t>Manual</t>
  </si>
  <si>
    <t>Year</t>
  </si>
  <si>
    <t>MPG</t>
  </si>
  <si>
    <r>
      <t xml:space="preserve">The data that we use is </t>
    </r>
    <r>
      <rPr>
        <b/>
        <i/>
        <sz val="11"/>
        <color theme="1"/>
        <rFont val="Calibri"/>
        <family val="2"/>
        <scheme val="minor"/>
      </rPr>
      <t>time-series</t>
    </r>
  </si>
  <si>
    <t>MPG1</t>
  </si>
  <si>
    <t>Projection</t>
  </si>
  <si>
    <t>Customize</t>
  </si>
  <si>
    <t>Pie Charts</t>
  </si>
  <si>
    <t>Line Charts</t>
  </si>
  <si>
    <t>Goal: Learn how to create, customize and interpret charts in Excel</t>
  </si>
  <si>
    <t>Pie charts are principally concerned with describing parts of a whole.</t>
  </si>
  <si>
    <t>Histograms are principally concerned with understanding the distribution of data.</t>
  </si>
  <si>
    <t>Avg Horsepower</t>
  </si>
  <si>
    <r>
      <t xml:space="preserve">Line charts are principally concerned with representing </t>
    </r>
    <r>
      <rPr>
        <b/>
        <sz val="11"/>
        <color theme="5"/>
        <rFont val="Calibri"/>
        <family val="2"/>
        <scheme val="minor"/>
      </rPr>
      <t>change over time</t>
    </r>
  </si>
  <si>
    <t xml:space="preserve">2025 CAFE </t>
  </si>
  <si>
    <t>Scatter plots are principally concerned with the relationship between two variables</t>
  </si>
  <si>
    <r>
      <t xml:space="preserve">The data that we use is </t>
    </r>
    <r>
      <rPr>
        <b/>
        <i/>
        <sz val="11"/>
        <color theme="1"/>
        <rFont val="Calibri"/>
        <family val="2"/>
        <scheme val="minor"/>
      </rPr>
      <t>actual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</si>
</sst>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sz val="11"/>
      <color rgb="FF202122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b/>
      <sz val="11"/>
      <color rgb="FF0000BB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20" fillId="0" borderId="0" xfId="0" applyFont="1"/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16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21" fillId="0" borderId="0" xfId="0" applyFont="1"/>
    <xf numFmtId="0" fontId="23" fillId="0" borderId="0" xfId="0" applyFont="1"/>
    <xf numFmtId="0" fontId="24" fillId="0" borderId="0" xfId="0" applyFont="1"/>
    <xf numFmtId="0" fontId="0" fillId="34" borderId="0" xfId="0" applyFill="1"/>
    <xf numFmtId="0" fontId="0" fillId="0" borderId="0" xfId="0" applyFill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BB"/>
      <color rgb="FFBBBB00"/>
      <color rgb="FFB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Transmissions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12700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26-4D04-B9D1-2C55460FD8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26-4D04-B9D1-2C55460FD8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Charts'!$H$2:$H$3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'Pie Charts'!$G$2:$G$3</c:f>
              <c:numCache>
                <c:formatCode>General</c:formatCode>
                <c:ptCount val="2"/>
                <c:pt idx="0">
                  <c:v>13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4-40BA-A3E8-8FEA31B5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Gears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 w="12700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88-4AA8-9717-8E06827EC0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F3-4C12-8094-FB252A0E34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88-4AA8-9717-8E06827EC0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'Pie Charts'!$M$2:$M$4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cat>
          <c:val>
            <c:numRef>
              <c:f>'Pie Charts'!$N$2:$N$4</c:f>
              <c:numCache>
                <c:formatCode>General</c:formatCode>
                <c:ptCount val="3"/>
                <c:pt idx="0">
                  <c:v>12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C12-8094-FB252A0E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Charts'!$F$1</c:f>
              <c:strCache>
                <c:ptCount val="1"/>
                <c:pt idx="0">
                  <c:v>AVG Horsepower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Charts'!$E$2:$E$4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'Bar Charts'!$F$2:$F$4</c:f>
              <c:numCache>
                <c:formatCode>#,##0</c:formatCode>
                <c:ptCount val="3"/>
                <c:pt idx="0">
                  <c:v>82.63636363636364</c:v>
                </c:pt>
                <c:pt idx="1">
                  <c:v>122.28571428571429</c:v>
                </c:pt>
                <c:pt idx="2">
                  <c:v>209.21428571428572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F-484F-A304-BCC7F3B24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510944528"/>
        <c:axId val="500286368"/>
      </c:barChart>
      <c:catAx>
        <c:axId val="51094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 of Cylinders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86368"/>
        <c:crosses val="autoZero"/>
        <c:auto val="1"/>
        <c:lblAlgn val="ctr"/>
        <c:lblOffset val="100"/>
        <c:noMultiLvlLbl val="0"/>
      </c:catAx>
      <c:valAx>
        <c:axId val="500286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4452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CAFE Standards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F6-4E83-A4D2-45E7407197CD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DF6-4E83-A4D2-45E7407197CD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F6-4E83-A4D2-45E7407197CD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DF6-4E83-A4D2-45E7407197CD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F6-4E83-A4D2-45E7407197CD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EDF6-4E83-A4D2-45E7407197CD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F6-4E83-A4D2-45E7407197CD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EDF6-4E83-A4D2-45E7407197CD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F6-4E83-A4D2-45E7407197CD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8069-462E-84C8-88794CEAB532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8069-462E-84C8-88794CEAB532}"/>
              </c:ext>
            </c:extLst>
          </c:dPt>
          <c:dPt>
            <c:idx val="19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8069-462E-84C8-88794CEAB532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8069-462E-84C8-88794CEAB532}"/>
              </c:ext>
            </c:extLst>
          </c:dPt>
          <c:dPt>
            <c:idx val="2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8069-462E-84C8-88794CEAB532}"/>
              </c:ext>
            </c:extLst>
          </c:dPt>
          <c:dPt>
            <c:idx val="2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8069-462E-84C8-88794CEAB532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8069-462E-84C8-88794CEAB532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8069-462E-84C8-88794CEAB532}"/>
              </c:ext>
            </c:extLst>
          </c:dPt>
          <c:dPt>
            <c:idx val="2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8069-462E-84C8-88794CEAB532}"/>
              </c:ext>
            </c:extLst>
          </c:dPt>
          <c:dPt>
            <c:idx val="26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8069-462E-84C8-88794CEAB532}"/>
              </c:ext>
            </c:extLst>
          </c:dPt>
          <c:dPt>
            <c:idx val="27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8069-462E-84C8-88794CEAB532}"/>
              </c:ext>
            </c:extLst>
          </c:dPt>
          <c:dPt>
            <c:idx val="28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8069-462E-84C8-88794CEAB532}"/>
              </c:ext>
            </c:extLst>
          </c:dPt>
          <c:dPt>
            <c:idx val="29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8069-462E-84C8-88794CEAB532}"/>
              </c:ext>
            </c:extLst>
          </c:dPt>
          <c:dPt>
            <c:idx val="3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8069-462E-84C8-88794CEAB532}"/>
              </c:ext>
            </c:extLst>
          </c:dPt>
          <c:dPt>
            <c:idx val="3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8069-462E-84C8-88794CEAB532}"/>
              </c:ext>
            </c:extLst>
          </c:dPt>
          <c:dPt>
            <c:idx val="3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8069-462E-84C8-88794CEAB532}"/>
              </c:ext>
            </c:extLst>
          </c:dPt>
          <c:cat>
            <c:numRef>
              <c:f>'Line Charts'!$A$2:$A$49</c:f>
              <c:numCache>
                <c:formatCode>General</c:formatCode>
                <c:ptCount val="48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  <c:pt idx="47">
                  <c:v>2025</c:v>
                </c:pt>
              </c:numCache>
            </c:numRef>
          </c:cat>
          <c:val>
            <c:numRef>
              <c:f>'Line Charts'!$C$2:$C$49</c:f>
              <c:numCache>
                <c:formatCode>General</c:formatCod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27.5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26.5</c:v>
                </c:pt>
                <c:pt idx="12">
                  <c:v>27.5</c:v>
                </c:pt>
                <c:pt idx="13">
                  <c:v>27.5</c:v>
                </c:pt>
                <c:pt idx="14">
                  <c:v>27.5</c:v>
                </c:pt>
                <c:pt idx="15">
                  <c:v>27.5</c:v>
                </c:pt>
                <c:pt idx="16">
                  <c:v>27.5</c:v>
                </c:pt>
                <c:pt idx="17">
                  <c:v>27.5</c:v>
                </c:pt>
                <c:pt idx="18">
                  <c:v>27.5</c:v>
                </c:pt>
                <c:pt idx="19">
                  <c:v>27.5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27.5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  <c:pt idx="28">
                  <c:v>27.5</c:v>
                </c:pt>
                <c:pt idx="29">
                  <c:v>27.5</c:v>
                </c:pt>
                <c:pt idx="30">
                  <c:v>27.5</c:v>
                </c:pt>
                <c:pt idx="31">
                  <c:v>27.5</c:v>
                </c:pt>
                <c:pt idx="32">
                  <c:v>27.5</c:v>
                </c:pt>
                <c:pt idx="33">
                  <c:v>30.2</c:v>
                </c:pt>
                <c:pt idx="34">
                  <c:v>35.950000000000003</c:v>
                </c:pt>
                <c:pt idx="35">
                  <c:v>36.799999999999997</c:v>
                </c:pt>
                <c:pt idx="36">
                  <c:v>37.75</c:v>
                </c:pt>
                <c:pt idx="37">
                  <c:v>39.24</c:v>
                </c:pt>
                <c:pt idx="38">
                  <c:v>41.09</c:v>
                </c:pt>
                <c:pt idx="39">
                  <c:v>43.61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CA-4B2B-8E06-FC2638A25724}"/>
            </c:ext>
          </c:extLst>
        </c:ser>
        <c:ser>
          <c:idx val="1"/>
          <c:order val="1"/>
          <c:tx>
            <c:v>Projection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'Line Charts'!$A$2:$A$49</c:f>
              <c:numCache>
                <c:formatCode>General</c:formatCode>
                <c:ptCount val="48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  <c:pt idx="47">
                  <c:v>2025</c:v>
                </c:pt>
              </c:numCache>
            </c:numRef>
          </c:cat>
          <c:val>
            <c:numRef>
              <c:f>'Line Charts'!$D$2:$D$49</c:f>
              <c:numCache>
                <c:formatCode>General</c:formatCode>
                <c:ptCount val="48"/>
                <c:pt idx="40">
                  <c:v>45.21</c:v>
                </c:pt>
                <c:pt idx="41">
                  <c:v>46.87</c:v>
                </c:pt>
                <c:pt idx="42">
                  <c:v>48.74</c:v>
                </c:pt>
                <c:pt idx="43">
                  <c:v>50.83</c:v>
                </c:pt>
                <c:pt idx="44">
                  <c:v>53.21</c:v>
                </c:pt>
                <c:pt idx="45">
                  <c:v>55.71</c:v>
                </c:pt>
                <c:pt idx="46">
                  <c:v>58.32</c:v>
                </c:pt>
                <c:pt idx="47">
                  <c:v>61.07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A-4B2B-8E06-FC2638A25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570288"/>
        <c:axId val="553571272"/>
      </c:lineChart>
      <c:catAx>
        <c:axId val="5535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71272"/>
        <c:crosses val="autoZero"/>
        <c:auto val="1"/>
        <c:lblAlgn val="ctr"/>
        <c:lblOffset val="100"/>
        <c:noMultiLvlLbl val="0"/>
      </c:catAx>
      <c:valAx>
        <c:axId val="553571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MPG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7028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CAFE Standards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 Charts'!$B$1</c:f>
              <c:strCache>
                <c:ptCount val="1"/>
                <c:pt idx="0">
                  <c:v>MPG1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Charts'!$A$2:$A$49</c:f>
              <c:numCache>
                <c:formatCode>General</c:formatCode>
                <c:ptCount val="48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  <c:pt idx="45">
                  <c:v>2023</c:v>
                </c:pt>
                <c:pt idx="46">
                  <c:v>2024</c:v>
                </c:pt>
                <c:pt idx="47">
                  <c:v>2025</c:v>
                </c:pt>
              </c:numCache>
            </c:numRef>
          </c:cat>
          <c:val>
            <c:numRef>
              <c:f>'Line Charts'!$B$2:$B$49</c:f>
              <c:numCache>
                <c:formatCode>General</c:formatCod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27.5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26.5</c:v>
                </c:pt>
                <c:pt idx="12">
                  <c:v>27.5</c:v>
                </c:pt>
                <c:pt idx="13">
                  <c:v>27.5</c:v>
                </c:pt>
                <c:pt idx="14">
                  <c:v>27.5</c:v>
                </c:pt>
                <c:pt idx="15">
                  <c:v>27.5</c:v>
                </c:pt>
                <c:pt idx="16">
                  <c:v>27.5</c:v>
                </c:pt>
                <c:pt idx="17">
                  <c:v>27.5</c:v>
                </c:pt>
                <c:pt idx="18">
                  <c:v>27.5</c:v>
                </c:pt>
                <c:pt idx="19">
                  <c:v>27.5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27.5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  <c:pt idx="28">
                  <c:v>27.5</c:v>
                </c:pt>
                <c:pt idx="29">
                  <c:v>27.5</c:v>
                </c:pt>
                <c:pt idx="30">
                  <c:v>27.5</c:v>
                </c:pt>
                <c:pt idx="31">
                  <c:v>27.5</c:v>
                </c:pt>
                <c:pt idx="32">
                  <c:v>27.5</c:v>
                </c:pt>
                <c:pt idx="33">
                  <c:v>30.2</c:v>
                </c:pt>
                <c:pt idx="34">
                  <c:v>35.950000000000003</c:v>
                </c:pt>
                <c:pt idx="35">
                  <c:v>36.799999999999997</c:v>
                </c:pt>
                <c:pt idx="36">
                  <c:v>37.75</c:v>
                </c:pt>
                <c:pt idx="37">
                  <c:v>39.24</c:v>
                </c:pt>
                <c:pt idx="38">
                  <c:v>41.09</c:v>
                </c:pt>
                <c:pt idx="39">
                  <c:v>43.61</c:v>
                </c:pt>
                <c:pt idx="40">
                  <c:v>45.21</c:v>
                </c:pt>
                <c:pt idx="41">
                  <c:v>46.87</c:v>
                </c:pt>
                <c:pt idx="42">
                  <c:v>48.74</c:v>
                </c:pt>
                <c:pt idx="43">
                  <c:v>50.83</c:v>
                </c:pt>
                <c:pt idx="44">
                  <c:v>53.21</c:v>
                </c:pt>
                <c:pt idx="45">
                  <c:v>55.71</c:v>
                </c:pt>
                <c:pt idx="46">
                  <c:v>58.32</c:v>
                </c:pt>
                <c:pt idx="47">
                  <c:v>61.07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E-4013-A3E0-45A4C835A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900176"/>
        <c:axId val="620900504"/>
      </c:lineChart>
      <c:catAx>
        <c:axId val="62090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00504"/>
        <c:crosses val="autoZero"/>
        <c:auto val="1"/>
        <c:lblAlgn val="ctr"/>
        <c:lblOffset val="100"/>
        <c:noMultiLvlLbl val="0"/>
      </c:catAx>
      <c:valAx>
        <c:axId val="620900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MPG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00176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75459317585304"/>
          <c:y val="0.11385024788568096"/>
          <c:w val="0.49115748031496065"/>
          <c:h val="0.81859580052493441"/>
        </c:manualLayout>
      </c:layout>
      <c:radarChart>
        <c:radarStyle val="filled"/>
        <c:varyColors val="0"/>
        <c:ser>
          <c:idx val="0"/>
          <c:order val="0"/>
          <c:tx>
            <c:strRef>
              <c:f>Radial!$G$3:$I$3</c:f>
              <c:strCache>
                <c:ptCount val="3"/>
                <c:pt idx="0">
                  <c:v>16.4</c:v>
                </c:pt>
                <c:pt idx="1">
                  <c:v>17.4</c:v>
                </c:pt>
                <c:pt idx="2">
                  <c:v>40.7</c:v>
                </c:pt>
              </c:strCache>
            </c:strRef>
          </c:tx>
          <c:spPr>
            <a:solidFill>
              <a:srgbClr val="0000BB">
                <a:alpha val="50196"/>
              </a:srgbClr>
            </a:solidFill>
            <a:ln w="28575">
              <a:solidFill>
                <a:schemeClr val="accent1"/>
              </a:solidFill>
            </a:ln>
            <a:effectLst/>
          </c:spPr>
          <c:cat>
            <c:strRef>
              <c:f>Radial!$G$2:$I$2</c:f>
              <c:strCache>
                <c:ptCount val="3"/>
                <c:pt idx="0">
                  <c:v>MGP</c:v>
                </c:pt>
                <c:pt idx="1">
                  <c:v>QSEC</c:v>
                </c:pt>
                <c:pt idx="2">
                  <c:v>WT</c:v>
                </c:pt>
              </c:strCache>
            </c:strRef>
          </c:cat>
          <c:val>
            <c:numRef>
              <c:f>Radial!$G$3:$I$3</c:f>
              <c:numCache>
                <c:formatCode>General</c:formatCode>
                <c:ptCount val="3"/>
                <c:pt idx="0">
                  <c:v>16.399999999999999</c:v>
                </c:pt>
                <c:pt idx="1">
                  <c:v>17.399999999999999</c:v>
                </c:pt>
                <c:pt idx="2">
                  <c:v>40.700000000000003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2-45E8-84FE-43A7DD6EF320}"/>
            </c:ext>
          </c:extLst>
        </c:ser>
        <c:ser>
          <c:idx val="1"/>
          <c:order val="1"/>
          <c:tx>
            <c:strRef>
              <c:f>Radial!$F$7</c:f>
              <c:strCache>
                <c:ptCount val="1"/>
                <c:pt idx="0">
                  <c:v>Toyota Corolla</c:v>
                </c:pt>
              </c:strCache>
            </c:strRef>
          </c:tx>
          <c:spPr>
            <a:solidFill>
              <a:srgbClr val="BB0000">
                <a:alpha val="50196"/>
              </a:srgbClr>
            </a:solidFill>
            <a:ln w="28575">
              <a:solidFill>
                <a:schemeClr val="accent2"/>
              </a:solidFill>
            </a:ln>
            <a:effectLst/>
          </c:spPr>
          <c:cat>
            <c:strRef>
              <c:f>Radial!$G$2:$I$2</c:f>
              <c:strCache>
                <c:ptCount val="3"/>
                <c:pt idx="0">
                  <c:v>MGP</c:v>
                </c:pt>
                <c:pt idx="1">
                  <c:v>QSEC</c:v>
                </c:pt>
                <c:pt idx="2">
                  <c:v>WT</c:v>
                </c:pt>
              </c:strCache>
            </c:strRef>
          </c:cat>
          <c:val>
            <c:numRef>
              <c:f>Radial!$G$7:$I$7</c:f>
              <c:numCache>
                <c:formatCode>General</c:formatCode>
                <c:ptCount val="3"/>
                <c:pt idx="0">
                  <c:v>33.9</c:v>
                </c:pt>
                <c:pt idx="1">
                  <c:v>19.899999999999999</c:v>
                </c:pt>
                <c:pt idx="2">
                  <c:v>18.350000000000001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2-45E8-84FE-43A7DD6E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80392"/>
        <c:axId val="505321712"/>
      </c:radarChart>
      <c:catAx>
        <c:axId val="61788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21712"/>
        <c:crosses val="autoZero"/>
        <c:auto val="1"/>
        <c:lblAlgn val="ctr"/>
        <c:lblOffset val="100"/>
        <c:noMultiLvlLbl val="0"/>
      </c:catAx>
      <c:valAx>
        <c:axId val="50532171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8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Combo!$H$1</c:f>
              <c:strCache>
                <c:ptCount val="1"/>
                <c:pt idx="0">
                  <c:v>AVG MPG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Combo!$G$2:$G$15</c:f>
              <c:strCache>
                <c:ptCount val="14"/>
                <c:pt idx="0">
                  <c:v>Toyota</c:v>
                </c:pt>
                <c:pt idx="1">
                  <c:v>Fiat</c:v>
                </c:pt>
                <c:pt idx="2">
                  <c:v>Honda</c:v>
                </c:pt>
                <c:pt idx="3">
                  <c:v>Porsche</c:v>
                </c:pt>
                <c:pt idx="4">
                  <c:v>Mercedes</c:v>
                </c:pt>
                <c:pt idx="5">
                  <c:v>Nissan</c:v>
                </c:pt>
                <c:pt idx="6">
                  <c:v>AMC</c:v>
                </c:pt>
                <c:pt idx="7">
                  <c:v>Volvo</c:v>
                </c:pt>
                <c:pt idx="8">
                  <c:v>Mazda</c:v>
                </c:pt>
                <c:pt idx="9">
                  <c:v>Ferrari</c:v>
                </c:pt>
                <c:pt idx="10">
                  <c:v>GMC</c:v>
                </c:pt>
                <c:pt idx="11">
                  <c:v>Chrysler</c:v>
                </c:pt>
                <c:pt idx="12">
                  <c:v>Ford</c:v>
                </c:pt>
                <c:pt idx="13">
                  <c:v>Maserati</c:v>
                </c:pt>
              </c:strCache>
            </c:strRef>
          </c:cat>
          <c:val>
            <c:numRef>
              <c:f>Combo!$H$2:$H$15</c:f>
              <c:numCache>
                <c:formatCode>#,##0.00</c:formatCode>
                <c:ptCount val="14"/>
                <c:pt idx="0">
                  <c:v>27.7</c:v>
                </c:pt>
                <c:pt idx="1">
                  <c:v>29.85</c:v>
                </c:pt>
                <c:pt idx="2">
                  <c:v>30.4</c:v>
                </c:pt>
                <c:pt idx="3">
                  <c:v>26</c:v>
                </c:pt>
                <c:pt idx="4">
                  <c:v>19.014285714285712</c:v>
                </c:pt>
                <c:pt idx="5">
                  <c:v>18.55</c:v>
                </c:pt>
                <c:pt idx="6">
                  <c:v>18.433333333333334</c:v>
                </c:pt>
                <c:pt idx="7">
                  <c:v>21.4</c:v>
                </c:pt>
                <c:pt idx="8">
                  <c:v>21</c:v>
                </c:pt>
                <c:pt idx="9">
                  <c:v>19.7</c:v>
                </c:pt>
                <c:pt idx="10">
                  <c:v>14.6</c:v>
                </c:pt>
                <c:pt idx="11">
                  <c:v>16.399999999999999</c:v>
                </c:pt>
                <c:pt idx="12">
                  <c:v>13.100000000000001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2-47F8-9301-BFD055EF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0938712"/>
        <c:axId val="510937728"/>
      </c:barChart>
      <c:lineChart>
        <c:grouping val="standard"/>
        <c:varyColors val="0"/>
        <c:ser>
          <c:idx val="1"/>
          <c:order val="1"/>
          <c:tx>
            <c:strRef>
              <c:f>Combo!$I$1</c:f>
              <c:strCache>
                <c:ptCount val="1"/>
                <c:pt idx="0">
                  <c:v>1979 CAFÉ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-3.3333333333333437E-2"/>
                  <c:y val="-4.6296296296296294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9C2-47F8-9301-BFD055EF4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Combo!$G$2:$G$15</c:f>
              <c:strCache>
                <c:ptCount val="14"/>
                <c:pt idx="0">
                  <c:v>Toyota</c:v>
                </c:pt>
                <c:pt idx="1">
                  <c:v>Fiat</c:v>
                </c:pt>
                <c:pt idx="2">
                  <c:v>Honda</c:v>
                </c:pt>
                <c:pt idx="3">
                  <c:v>Porsche</c:v>
                </c:pt>
                <c:pt idx="4">
                  <c:v>Mercedes</c:v>
                </c:pt>
                <c:pt idx="5">
                  <c:v>Nissan</c:v>
                </c:pt>
                <c:pt idx="6">
                  <c:v>AMC</c:v>
                </c:pt>
                <c:pt idx="7">
                  <c:v>Volvo</c:v>
                </c:pt>
                <c:pt idx="8">
                  <c:v>Mazda</c:v>
                </c:pt>
                <c:pt idx="9">
                  <c:v>Ferrari</c:v>
                </c:pt>
                <c:pt idx="10">
                  <c:v>GMC</c:v>
                </c:pt>
                <c:pt idx="11">
                  <c:v>Chrysler</c:v>
                </c:pt>
                <c:pt idx="12">
                  <c:v>Ford</c:v>
                </c:pt>
                <c:pt idx="13">
                  <c:v>Maserati</c:v>
                </c:pt>
              </c:strCache>
            </c:strRef>
          </c:cat>
          <c:val>
            <c:numRef>
              <c:f>Combo!$I$2:$I$15</c:f>
              <c:numCache>
                <c:formatCode>General</c:formatCode>
                <c:ptCount val="1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2-47F8-9301-BFD055EF4E2C}"/>
            </c:ext>
          </c:extLst>
        </c:ser>
        <c:ser>
          <c:idx val="2"/>
          <c:order val="2"/>
          <c:tx>
            <c:strRef>
              <c:f>Combo!$J$1</c:f>
              <c:strCache>
                <c:ptCount val="1"/>
                <c:pt idx="0">
                  <c:v>2025 CAFÉ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-5.00000000000001E-2"/>
                  <c:y val="4.6296296296296273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9C2-47F8-9301-BFD055EF4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Combo!$G$2:$G$15</c:f>
              <c:strCache>
                <c:ptCount val="14"/>
                <c:pt idx="0">
                  <c:v>Toyota</c:v>
                </c:pt>
                <c:pt idx="1">
                  <c:v>Fiat</c:v>
                </c:pt>
                <c:pt idx="2">
                  <c:v>Honda</c:v>
                </c:pt>
                <c:pt idx="3">
                  <c:v>Porsche</c:v>
                </c:pt>
                <c:pt idx="4">
                  <c:v>Mercedes</c:v>
                </c:pt>
                <c:pt idx="5">
                  <c:v>Nissan</c:v>
                </c:pt>
                <c:pt idx="6">
                  <c:v>AMC</c:v>
                </c:pt>
                <c:pt idx="7">
                  <c:v>Volvo</c:v>
                </c:pt>
                <c:pt idx="8">
                  <c:v>Mazda</c:v>
                </c:pt>
                <c:pt idx="9">
                  <c:v>Ferrari</c:v>
                </c:pt>
                <c:pt idx="10">
                  <c:v>GMC</c:v>
                </c:pt>
                <c:pt idx="11">
                  <c:v>Chrysler</c:v>
                </c:pt>
                <c:pt idx="12">
                  <c:v>Ford</c:v>
                </c:pt>
                <c:pt idx="13">
                  <c:v>Maserati</c:v>
                </c:pt>
              </c:strCache>
            </c:strRef>
          </c:cat>
          <c:val>
            <c:numRef>
              <c:f>Combo!$J$2:$J$15</c:f>
              <c:numCache>
                <c:formatCode>General</c:formatCode>
                <c:ptCount val="14"/>
                <c:pt idx="0">
                  <c:v>35.5</c:v>
                </c:pt>
                <c:pt idx="1">
                  <c:v>35.5</c:v>
                </c:pt>
                <c:pt idx="2">
                  <c:v>35.5</c:v>
                </c:pt>
                <c:pt idx="3">
                  <c:v>35.5</c:v>
                </c:pt>
                <c:pt idx="4">
                  <c:v>35.5</c:v>
                </c:pt>
                <c:pt idx="5">
                  <c:v>35.5</c:v>
                </c:pt>
                <c:pt idx="6">
                  <c:v>35.5</c:v>
                </c:pt>
                <c:pt idx="7">
                  <c:v>35.5</c:v>
                </c:pt>
                <c:pt idx="8">
                  <c:v>35.5</c:v>
                </c:pt>
                <c:pt idx="9">
                  <c:v>35.5</c:v>
                </c:pt>
                <c:pt idx="10">
                  <c:v>35.5</c:v>
                </c:pt>
                <c:pt idx="11">
                  <c:v>35.5</c:v>
                </c:pt>
                <c:pt idx="12">
                  <c:v>35.5</c:v>
                </c:pt>
                <c:pt idx="13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C2-47F8-9301-BFD055EF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938712"/>
        <c:axId val="510937728"/>
      </c:lineChart>
      <c:catAx>
        <c:axId val="51093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37728"/>
        <c:crosses val="autoZero"/>
        <c:auto val="1"/>
        <c:lblAlgn val="ctr"/>
        <c:lblOffset val="100"/>
        <c:noMultiLvlLbl val="0"/>
      </c:catAx>
      <c:valAx>
        <c:axId val="510937728"/>
        <c:scaling>
          <c:orientation val="minMax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MPG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38712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Manual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Scatter!$D$2:$D$20</c:f>
              <c:numCache>
                <c:formatCode>General</c:formatCode>
                <c:ptCount val="19"/>
                <c:pt idx="0">
                  <c:v>3.19</c:v>
                </c:pt>
                <c:pt idx="1">
                  <c:v>3.15</c:v>
                </c:pt>
                <c:pt idx="2">
                  <c:v>2.4649999999999999</c:v>
                </c:pt>
                <c:pt idx="3">
                  <c:v>3.2149999999999999</c:v>
                </c:pt>
                <c:pt idx="4">
                  <c:v>3.44</c:v>
                </c:pt>
                <c:pt idx="5">
                  <c:v>3.8450000000000002</c:v>
                </c:pt>
                <c:pt idx="6">
                  <c:v>3.44</c:v>
                </c:pt>
                <c:pt idx="7">
                  <c:v>3.46</c:v>
                </c:pt>
                <c:pt idx="8">
                  <c:v>3.44</c:v>
                </c:pt>
                <c:pt idx="9">
                  <c:v>3.73</c:v>
                </c:pt>
                <c:pt idx="10">
                  <c:v>4.07</c:v>
                </c:pt>
                <c:pt idx="11">
                  <c:v>3.52</c:v>
                </c:pt>
                <c:pt idx="12">
                  <c:v>3.78</c:v>
                </c:pt>
                <c:pt idx="13">
                  <c:v>3.4350000000000001</c:v>
                </c:pt>
                <c:pt idx="14">
                  <c:v>5.3449999999999998</c:v>
                </c:pt>
                <c:pt idx="15">
                  <c:v>3.57</c:v>
                </c:pt>
                <c:pt idx="16">
                  <c:v>3.84</c:v>
                </c:pt>
                <c:pt idx="17">
                  <c:v>5.25</c:v>
                </c:pt>
                <c:pt idx="18">
                  <c:v>5.4240000000000004</c:v>
                </c:pt>
              </c:numCache>
            </c:numRef>
          </c:xVal>
          <c:yVal>
            <c:numRef>
              <c:f>Scatter!$E$2:$E$20</c:f>
              <c:numCache>
                <c:formatCode>General</c:formatCode>
                <c:ptCount val="19"/>
                <c:pt idx="0">
                  <c:v>62</c:v>
                </c:pt>
                <c:pt idx="1">
                  <c:v>95</c:v>
                </c:pt>
                <c:pt idx="2">
                  <c:v>97</c:v>
                </c:pt>
                <c:pt idx="3">
                  <c:v>110</c:v>
                </c:pt>
                <c:pt idx="4">
                  <c:v>123</c:v>
                </c:pt>
                <c:pt idx="5">
                  <c:v>175</c:v>
                </c:pt>
                <c:pt idx="6">
                  <c:v>175</c:v>
                </c:pt>
                <c:pt idx="7">
                  <c:v>105</c:v>
                </c:pt>
                <c:pt idx="8">
                  <c:v>123</c:v>
                </c:pt>
                <c:pt idx="9">
                  <c:v>180</c:v>
                </c:pt>
                <c:pt idx="10">
                  <c:v>180</c:v>
                </c:pt>
                <c:pt idx="11">
                  <c:v>150</c:v>
                </c:pt>
                <c:pt idx="12">
                  <c:v>180</c:v>
                </c:pt>
                <c:pt idx="13">
                  <c:v>150</c:v>
                </c:pt>
                <c:pt idx="14">
                  <c:v>230</c:v>
                </c:pt>
                <c:pt idx="15">
                  <c:v>245</c:v>
                </c:pt>
                <c:pt idx="16">
                  <c:v>245</c:v>
                </c:pt>
                <c:pt idx="17">
                  <c:v>205</c:v>
                </c:pt>
                <c:pt idx="18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0-44D6-94CC-D21A2D3FDA11}"/>
            </c:ext>
          </c:extLst>
        </c:ser>
        <c:ser>
          <c:idx val="1"/>
          <c:order val="1"/>
          <c:tx>
            <c:v>Automatic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Scatter!$D$21:$D$33</c:f>
              <c:numCache>
                <c:formatCode>General</c:formatCode>
                <c:ptCount val="13"/>
                <c:pt idx="0">
                  <c:v>1.835</c:v>
                </c:pt>
                <c:pt idx="1">
                  <c:v>2.2000000000000002</c:v>
                </c:pt>
                <c:pt idx="2">
                  <c:v>1.615</c:v>
                </c:pt>
                <c:pt idx="3">
                  <c:v>1.5129999999999999</c:v>
                </c:pt>
                <c:pt idx="4">
                  <c:v>1.9350000000000001</c:v>
                </c:pt>
                <c:pt idx="5">
                  <c:v>2.14</c:v>
                </c:pt>
                <c:pt idx="6">
                  <c:v>2.3199999999999998</c:v>
                </c:pt>
                <c:pt idx="7">
                  <c:v>2.78</c:v>
                </c:pt>
                <c:pt idx="8">
                  <c:v>2.62</c:v>
                </c:pt>
                <c:pt idx="9">
                  <c:v>2.875</c:v>
                </c:pt>
                <c:pt idx="10">
                  <c:v>2.77</c:v>
                </c:pt>
                <c:pt idx="11">
                  <c:v>3.17</c:v>
                </c:pt>
                <c:pt idx="12">
                  <c:v>3.57</c:v>
                </c:pt>
              </c:numCache>
            </c:numRef>
          </c:xVal>
          <c:yVal>
            <c:numRef>
              <c:f>Scatter!$E$21:$E$33</c:f>
              <c:numCache>
                <c:formatCode>General</c:formatCode>
                <c:ptCount val="13"/>
                <c:pt idx="0">
                  <c:v>65</c:v>
                </c:pt>
                <c:pt idx="1">
                  <c:v>66</c:v>
                </c:pt>
                <c:pt idx="2">
                  <c:v>52</c:v>
                </c:pt>
                <c:pt idx="3">
                  <c:v>113</c:v>
                </c:pt>
                <c:pt idx="4">
                  <c:v>66</c:v>
                </c:pt>
                <c:pt idx="5">
                  <c:v>91</c:v>
                </c:pt>
                <c:pt idx="6">
                  <c:v>93</c:v>
                </c:pt>
                <c:pt idx="7">
                  <c:v>109</c:v>
                </c:pt>
                <c:pt idx="8">
                  <c:v>110</c:v>
                </c:pt>
                <c:pt idx="9">
                  <c:v>110</c:v>
                </c:pt>
                <c:pt idx="10">
                  <c:v>175</c:v>
                </c:pt>
                <c:pt idx="11">
                  <c:v>264</c:v>
                </c:pt>
                <c:pt idx="12">
                  <c:v>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0-44D6-94CC-D21A2D3FD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03552"/>
        <c:axId val="614404864"/>
      </c:scatterChart>
      <c:valAx>
        <c:axId val="6144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(1000s lbs)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04864"/>
        <c:crosses val="autoZero"/>
        <c:crossBetween val="midCat"/>
      </c:valAx>
      <c:valAx>
        <c:axId val="6144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Horsepower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0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Weight Distribution of cars</a:t>
            </a:r>
          </a:p>
        </cx:rich>
      </cx:tx>
    </cx:title>
    <cx:plotArea>
      <cx:plotAreaRegion>
        <cx:series layoutId="clusteredColumn" uniqueId="{9470B738-D33F-485F-8407-BA3B1AE740F4}">
          <cx:tx>
            <cx:txData>
              <cx:f>_xlchart.v1.0</cx:f>
              <cx:v>wt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Thousands of lbs.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Frequency</a:t>
                </a:r>
              </a:p>
            </cx:rich>
          </cx:tx>
        </cx:title>
        <cx:tickLabels/>
      </cx:axis>
    </cx:plotArea>
  </cx:chart>
  <cx:spPr>
    <a:ln>
      <a:solidFill>
        <a:sysClr val="windowText" lastClr="000000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  <cx:data id="2">
      <cx:numDim type="val">
        <cx:f>_xlchart.v1.7</cx:f>
      </cx:numDim>
    </cx:data>
    <cx:data id="3">
      <cx:numDim type="val">
        <cx:f>_xlchart.v1.9</cx:f>
      </cx:numDim>
    </cx:data>
    <cx:data id="4">
      <cx:numDim type="val">
        <cx:f>_xlchart.v1.11</cx:f>
      </cx:numDim>
    </cx:data>
    <cx:data id="5">
      <cx:numDim type="val">
        <cx:f>_xlchart.v1.13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Displacement by # of Carborators</a:t>
            </a:r>
          </a:p>
        </cx:rich>
      </cx:tx>
    </cx:title>
    <cx:plotArea>
      <cx:plotAreaRegion>
        <cx:plotSurface>
          <cx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x:spPr>
        </cx:plotSurface>
        <cx:series layoutId="boxWhisker" uniqueId="{9ED7D270-7FD6-4358-8C4B-8514BBFAFCFF}">
          <cx:tx>
            <cx:txData>
              <cx:f>_xlchart.v1.2</cx:f>
              <cx:v>1 Carborator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 w="19050"/>
          </cx:spPr>
          <cx:dataId val="0"/>
          <cx:layoutPr>
            <cx:visibility meanLine="0" meanMarker="1" nonoutliers="1" outliers="1"/>
            <cx:statistics quartileMethod="inclusive"/>
          </cx:layoutPr>
        </cx:series>
        <cx:series layoutId="boxWhisker" uniqueId="{1F9A50F3-8BF8-4845-8840-CC8CBCE67C5F}">
          <cx:tx>
            <cx:txData>
              <cx:f>_xlchart.v1.4</cx:f>
              <cx:v>2 Carborators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 w="19050"/>
          </cx:spPr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05E132D6-4620-40D3-8908-C44CE2211455}">
          <cx:tx>
            <cx:txData>
              <cx:f>_xlchart.v1.6</cx:f>
              <cx:v>3 Carborators</cx:v>
            </cx:txData>
          </cx:tx>
          <cx:spPr>
            <a:solidFill>
              <a:schemeClr val="accent3">
                <a:lumMod val="20000"/>
                <a:lumOff val="80000"/>
              </a:schemeClr>
            </a:solidFill>
            <a:ln w="19050"/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C035963-4029-49C4-A118-EE3024B18B27}">
          <cx:tx>
            <cx:txData>
              <cx:f>_xlchart.v1.8</cx:f>
              <cx:v>4 Carborators</cx:v>
            </cx:txData>
          </cx:tx>
          <cx:spPr>
            <a:solidFill>
              <a:schemeClr val="accent4">
                <a:lumMod val="20000"/>
                <a:lumOff val="80000"/>
              </a:schemeClr>
            </a:solidFill>
            <a:ln w="19050"/>
          </cx:spPr>
          <cx:dataId val="3"/>
          <cx:layoutPr>
            <cx:visibility meanLine="0" meanMarker="1" nonoutliers="1" outliers="1"/>
            <cx:statistics quartileMethod="exclusive"/>
          </cx:layoutPr>
        </cx:series>
        <cx:series layoutId="boxWhisker" uniqueId="{1D8AFC97-5B59-4BFD-BBA3-D7DD42DD01D9}">
          <cx:tx>
            <cx:txData>
              <cx:f>_xlchart.v1.10</cx:f>
              <cx:v>6 Carborators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 w="19050"/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7AB1834A-BA6D-49F8-8BC6-F64E59AAEC8F}">
          <cx:tx>
            <cx:txData>
              <cx:f>_xlchart.v1.12</cx:f>
              <cx:v>8 Carborators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 w="19050"/>
          </cx:spPr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"/>
        <cx:tickLabels/>
      </cx:axis>
      <cx:axis id="1">
        <cx:valScaling min="5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Displacement (cu.in.)</a:t>
                </a:r>
              </a:p>
            </cx:rich>
          </cx:tx>
        </cx:title>
        <cx:tickLabels/>
        <cx:numFmt formatCode="#,##0" sourceLinked="0"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i="1"/>
          </a:pPr>
          <a:endParaRPr lang="en-US" i="1"/>
        </a:p>
      </cx:txPr>
    </cx:legend>
  </cx:chart>
  <cx:spPr>
    <a:ln>
      <a:solidFill>
        <a:sysClr val="windowText" lastClr="000000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8</xdr:row>
      <xdr:rowOff>76200</xdr:rowOff>
    </xdr:from>
    <xdr:to>
      <xdr:col>10</xdr:col>
      <xdr:colOff>419100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8</xdr:row>
      <xdr:rowOff>76200</xdr:rowOff>
    </xdr:from>
    <xdr:to>
      <xdr:col>18</xdr:col>
      <xdr:colOff>314325</xdr:colOff>
      <xdr:row>22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</xdr:row>
      <xdr:rowOff>114300</xdr:rowOff>
    </xdr:from>
    <xdr:to>
      <xdr:col>10</xdr:col>
      <xdr:colOff>361950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9</xdr:row>
      <xdr:rowOff>66675</xdr:rowOff>
    </xdr:from>
    <xdr:to>
      <xdr:col>9</xdr:col>
      <xdr:colOff>523875</xdr:colOff>
      <xdr:row>23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2</xdr:row>
      <xdr:rowOff>180976</xdr:rowOff>
    </xdr:from>
    <xdr:to>
      <xdr:col>19</xdr:col>
      <xdr:colOff>352425</xdr:colOff>
      <xdr:row>17</xdr:row>
      <xdr:rowOff>66676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247650</xdr:colOff>
      <xdr:row>3</xdr:row>
      <xdr:rowOff>0</xdr:rowOff>
    </xdr:from>
    <xdr:to>
      <xdr:col>10</xdr:col>
      <xdr:colOff>552450</xdr:colOff>
      <xdr:row>17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400431</xdr:colOff>
      <xdr:row>11</xdr:row>
      <xdr:rowOff>95249</xdr:rowOff>
    </xdr:from>
    <xdr:to>
      <xdr:col>11</xdr:col>
      <xdr:colOff>513969</xdr:colOff>
      <xdr:row>29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7</xdr:row>
      <xdr:rowOff>152400</xdr:rowOff>
    </xdr:from>
    <xdr:to>
      <xdr:col>11</xdr:col>
      <xdr:colOff>247650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0</xdr:row>
      <xdr:rowOff>133350</xdr:rowOff>
    </xdr:from>
    <xdr:to>
      <xdr:col>17</xdr:col>
      <xdr:colOff>19050</xdr:colOff>
      <xdr:row>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333377</xdr:colOff>
      <xdr:row>4</xdr:row>
      <xdr:rowOff>57979</xdr:rowOff>
    </xdr:from>
    <xdr:to>
      <xdr:col>14</xdr:col>
      <xdr:colOff>463826</xdr:colOff>
      <xdr:row>19</xdr:row>
      <xdr:rowOff>74545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BC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BB"/>
      </a:accent1>
      <a:accent2>
        <a:srgbClr val="BB0000"/>
      </a:accent2>
      <a:accent3>
        <a:srgbClr val="BBBB00"/>
      </a:accent3>
      <a:accent4>
        <a:srgbClr val="00BB00"/>
      </a:accent4>
      <a:accent5>
        <a:srgbClr val="BB00BB"/>
      </a:accent5>
      <a:accent6>
        <a:srgbClr val="BB5E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showGridLines="0" tabSelected="1" workbookViewId="0"/>
  </sheetViews>
  <sheetFormatPr defaultRowHeight="15" x14ac:dyDescent="0.25"/>
  <sheetData>
    <row r="2" spans="2:8" ht="26.25" x14ac:dyDescent="0.4">
      <c r="B2" s="1" t="s">
        <v>51</v>
      </c>
    </row>
    <row r="4" spans="2:8" ht="18.75" x14ac:dyDescent="0.3">
      <c r="C4" s="2" t="s">
        <v>101</v>
      </c>
    </row>
    <row r="6" spans="2:8" x14ac:dyDescent="0.25">
      <c r="G6" s="3" t="s">
        <v>44</v>
      </c>
    </row>
    <row r="7" spans="2:8" x14ac:dyDescent="0.25">
      <c r="G7" s="3"/>
      <c r="H7" s="4" t="s">
        <v>99</v>
      </c>
    </row>
    <row r="8" spans="2:8" x14ac:dyDescent="0.25">
      <c r="G8" s="3"/>
      <c r="H8" s="4" t="s">
        <v>46</v>
      </c>
    </row>
    <row r="9" spans="2:8" x14ac:dyDescent="0.25">
      <c r="H9" s="4" t="s">
        <v>45</v>
      </c>
    </row>
    <row r="10" spans="2:8" x14ac:dyDescent="0.25">
      <c r="H10" s="4" t="s">
        <v>100</v>
      </c>
    </row>
    <row r="11" spans="2:8" x14ac:dyDescent="0.25">
      <c r="H11" s="4" t="s">
        <v>47</v>
      </c>
    </row>
    <row r="12" spans="2:8" x14ac:dyDescent="0.25">
      <c r="H12" s="4" t="s">
        <v>48</v>
      </c>
    </row>
    <row r="13" spans="2:8" x14ac:dyDescent="0.25">
      <c r="H13" s="4" t="s">
        <v>49</v>
      </c>
    </row>
    <row r="14" spans="2:8" x14ac:dyDescent="0.25">
      <c r="H14" s="4" t="s">
        <v>50</v>
      </c>
    </row>
    <row r="17" spans="7:8" x14ac:dyDescent="0.25">
      <c r="G17" s="3" t="s">
        <v>86</v>
      </c>
    </row>
    <row r="18" spans="7:8" x14ac:dyDescent="0.25">
      <c r="H18" s="16" t="s">
        <v>87</v>
      </c>
    </row>
    <row r="19" spans="7:8" x14ac:dyDescent="0.25">
      <c r="H19" s="16" t="s">
        <v>88</v>
      </c>
    </row>
    <row r="20" spans="7:8" x14ac:dyDescent="0.25">
      <c r="H20" s="16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zoomScale="115" zoomScaleNormal="115" workbookViewId="0">
      <selection activeCell="F2" sqref="F2"/>
    </sheetView>
  </sheetViews>
  <sheetFormatPr defaultRowHeight="15" x14ac:dyDescent="0.25"/>
  <cols>
    <col min="1" max="1" width="18.42578125" bestFit="1" customWidth="1"/>
  </cols>
  <sheetData>
    <row r="1" spans="1:9" x14ac:dyDescent="0.25">
      <c r="A1" t="s">
        <v>43</v>
      </c>
      <c r="B1" t="s">
        <v>0</v>
      </c>
      <c r="C1" t="s">
        <v>2</v>
      </c>
      <c r="D1" t="s">
        <v>5</v>
      </c>
      <c r="E1" t="s">
        <v>3</v>
      </c>
      <c r="F1" t="s">
        <v>8</v>
      </c>
    </row>
    <row r="2" spans="1:9" x14ac:dyDescent="0.25">
      <c r="A2" t="s">
        <v>18</v>
      </c>
      <c r="B2">
        <v>24.4</v>
      </c>
      <c r="C2">
        <v>71.099999999999994</v>
      </c>
      <c r="D2">
        <v>3.19</v>
      </c>
      <c r="E2">
        <v>62</v>
      </c>
      <c r="F2">
        <v>0</v>
      </c>
      <c r="H2" s="17" t="s">
        <v>107</v>
      </c>
    </row>
    <row r="3" spans="1:9" x14ac:dyDescent="0.25">
      <c r="A3" t="s">
        <v>19</v>
      </c>
      <c r="B3">
        <v>22.8</v>
      </c>
      <c r="C3">
        <v>78.7</v>
      </c>
      <c r="D3">
        <v>3.15</v>
      </c>
      <c r="E3">
        <v>95</v>
      </c>
      <c r="F3">
        <v>0</v>
      </c>
      <c r="I3" s="3" t="s">
        <v>108</v>
      </c>
    </row>
    <row r="4" spans="1:9" x14ac:dyDescent="0.25">
      <c r="A4" t="s">
        <v>31</v>
      </c>
      <c r="B4">
        <v>21.5</v>
      </c>
      <c r="C4">
        <v>75.7</v>
      </c>
      <c r="D4">
        <v>2.4649999999999999</v>
      </c>
      <c r="E4">
        <v>97</v>
      </c>
      <c r="F4">
        <v>0</v>
      </c>
    </row>
    <row r="5" spans="1:9" x14ac:dyDescent="0.25">
      <c r="A5" t="s">
        <v>14</v>
      </c>
      <c r="B5">
        <v>21.4</v>
      </c>
      <c r="C5">
        <v>95.1</v>
      </c>
      <c r="D5">
        <v>3.2149999999999999</v>
      </c>
      <c r="E5">
        <v>110</v>
      </c>
      <c r="F5">
        <v>0</v>
      </c>
    </row>
    <row r="6" spans="1:9" x14ac:dyDescent="0.25">
      <c r="A6" t="s">
        <v>20</v>
      </c>
      <c r="B6">
        <v>19.2</v>
      </c>
      <c r="C6">
        <v>79</v>
      </c>
      <c r="D6">
        <v>3.44</v>
      </c>
      <c r="E6">
        <v>123</v>
      </c>
      <c r="F6">
        <v>0</v>
      </c>
    </row>
    <row r="7" spans="1:9" x14ac:dyDescent="0.25">
      <c r="A7" t="s">
        <v>35</v>
      </c>
      <c r="B7">
        <v>19.2</v>
      </c>
      <c r="C7">
        <v>120.3</v>
      </c>
      <c r="D7">
        <v>3.8450000000000002</v>
      </c>
      <c r="E7">
        <v>175</v>
      </c>
      <c r="F7">
        <v>0</v>
      </c>
    </row>
    <row r="8" spans="1:9" x14ac:dyDescent="0.25">
      <c r="A8" t="s">
        <v>15</v>
      </c>
      <c r="B8">
        <v>18.7</v>
      </c>
      <c r="C8">
        <v>146.69999999999999</v>
      </c>
      <c r="D8">
        <v>3.44</v>
      </c>
      <c r="E8">
        <v>175</v>
      </c>
      <c r="F8">
        <v>0</v>
      </c>
    </row>
    <row r="9" spans="1:9" x14ac:dyDescent="0.25">
      <c r="A9" t="s">
        <v>16</v>
      </c>
      <c r="B9">
        <v>18.100000000000001</v>
      </c>
      <c r="C9">
        <v>108</v>
      </c>
      <c r="D9">
        <v>3.46</v>
      </c>
      <c r="E9">
        <v>105</v>
      </c>
      <c r="F9">
        <v>0</v>
      </c>
    </row>
    <row r="10" spans="1:9" x14ac:dyDescent="0.25">
      <c r="A10" t="s">
        <v>21</v>
      </c>
      <c r="B10">
        <v>17.8</v>
      </c>
      <c r="C10">
        <v>140.80000000000001</v>
      </c>
      <c r="D10">
        <v>3.44</v>
      </c>
      <c r="E10">
        <v>123</v>
      </c>
      <c r="F10">
        <v>0</v>
      </c>
    </row>
    <row r="11" spans="1:9" x14ac:dyDescent="0.25">
      <c r="A11" t="s">
        <v>23</v>
      </c>
      <c r="B11">
        <v>17.3</v>
      </c>
      <c r="C11">
        <v>120.1</v>
      </c>
      <c r="D11">
        <v>3.73</v>
      </c>
      <c r="E11">
        <v>180</v>
      </c>
      <c r="F11">
        <v>0</v>
      </c>
    </row>
    <row r="12" spans="1:9" x14ac:dyDescent="0.25">
      <c r="A12" t="s">
        <v>22</v>
      </c>
      <c r="B12">
        <v>16.399999999999999</v>
      </c>
      <c r="C12">
        <v>258</v>
      </c>
      <c r="D12">
        <v>4.07</v>
      </c>
      <c r="E12">
        <v>180</v>
      </c>
      <c r="F12">
        <v>0</v>
      </c>
    </row>
    <row r="13" spans="1:9" x14ac:dyDescent="0.25">
      <c r="A13" t="s">
        <v>32</v>
      </c>
      <c r="B13">
        <v>15.5</v>
      </c>
      <c r="C13">
        <v>121</v>
      </c>
      <c r="D13">
        <v>3.52</v>
      </c>
      <c r="E13">
        <v>150</v>
      </c>
      <c r="F13">
        <v>0</v>
      </c>
    </row>
    <row r="14" spans="1:9" x14ac:dyDescent="0.25">
      <c r="A14" t="s">
        <v>24</v>
      </c>
      <c r="B14">
        <v>15.2</v>
      </c>
      <c r="C14">
        <v>160</v>
      </c>
      <c r="D14">
        <v>3.78</v>
      </c>
      <c r="E14">
        <v>180</v>
      </c>
      <c r="F14">
        <v>0</v>
      </c>
    </row>
    <row r="15" spans="1:9" x14ac:dyDescent="0.25">
      <c r="A15" t="s">
        <v>33</v>
      </c>
      <c r="B15">
        <v>15.2</v>
      </c>
      <c r="C15">
        <v>160</v>
      </c>
      <c r="D15">
        <v>3.4350000000000001</v>
      </c>
      <c r="E15">
        <v>150</v>
      </c>
      <c r="F15">
        <v>0</v>
      </c>
    </row>
    <row r="16" spans="1:9" x14ac:dyDescent="0.25">
      <c r="A16" t="s">
        <v>27</v>
      </c>
      <c r="B16">
        <v>14.7</v>
      </c>
      <c r="C16">
        <v>145</v>
      </c>
      <c r="D16">
        <v>5.3449999999999998</v>
      </c>
      <c r="E16">
        <v>230</v>
      </c>
      <c r="F16">
        <v>0</v>
      </c>
    </row>
    <row r="17" spans="1:6" x14ac:dyDescent="0.25">
      <c r="A17" t="s">
        <v>17</v>
      </c>
      <c r="B17">
        <v>14.3</v>
      </c>
      <c r="C17">
        <v>167.6</v>
      </c>
      <c r="D17">
        <v>3.57</v>
      </c>
      <c r="E17">
        <v>245</v>
      </c>
      <c r="F17">
        <v>0</v>
      </c>
    </row>
    <row r="18" spans="1:6" x14ac:dyDescent="0.25">
      <c r="A18" t="s">
        <v>34</v>
      </c>
      <c r="B18">
        <v>13.3</v>
      </c>
      <c r="C18">
        <v>400</v>
      </c>
      <c r="D18">
        <v>3.84</v>
      </c>
      <c r="E18">
        <v>245</v>
      </c>
      <c r="F18">
        <v>0</v>
      </c>
    </row>
    <row r="19" spans="1:6" x14ac:dyDescent="0.25">
      <c r="A19" t="s">
        <v>25</v>
      </c>
      <c r="B19">
        <v>10.4</v>
      </c>
      <c r="C19">
        <v>360</v>
      </c>
      <c r="D19">
        <v>5.25</v>
      </c>
      <c r="E19">
        <v>205</v>
      </c>
      <c r="F19">
        <v>0</v>
      </c>
    </row>
    <row r="20" spans="1:6" x14ac:dyDescent="0.25">
      <c r="A20" t="s">
        <v>26</v>
      </c>
      <c r="B20">
        <v>10.4</v>
      </c>
      <c r="C20">
        <v>225</v>
      </c>
      <c r="D20">
        <v>5.4240000000000004</v>
      </c>
      <c r="E20">
        <v>215</v>
      </c>
      <c r="F20">
        <v>0</v>
      </c>
    </row>
    <row r="21" spans="1:6" x14ac:dyDescent="0.25">
      <c r="A21" t="s">
        <v>30</v>
      </c>
      <c r="B21">
        <v>33.9</v>
      </c>
      <c r="C21">
        <v>167.6</v>
      </c>
      <c r="D21">
        <v>1.835</v>
      </c>
      <c r="E21">
        <v>65</v>
      </c>
      <c r="F21">
        <v>1</v>
      </c>
    </row>
    <row r="22" spans="1:6" x14ac:dyDescent="0.25">
      <c r="A22" t="s">
        <v>28</v>
      </c>
      <c r="B22">
        <v>32.4</v>
      </c>
      <c r="C22">
        <v>275.8</v>
      </c>
      <c r="D22">
        <v>2.2000000000000002</v>
      </c>
      <c r="E22">
        <v>66</v>
      </c>
      <c r="F22">
        <v>1</v>
      </c>
    </row>
    <row r="23" spans="1:6" x14ac:dyDescent="0.25">
      <c r="A23" t="s">
        <v>29</v>
      </c>
      <c r="B23">
        <v>30.4</v>
      </c>
      <c r="C23">
        <v>275.8</v>
      </c>
      <c r="D23">
        <v>1.615</v>
      </c>
      <c r="E23">
        <v>52</v>
      </c>
      <c r="F23">
        <v>1</v>
      </c>
    </row>
    <row r="24" spans="1:6" x14ac:dyDescent="0.25">
      <c r="A24" t="s">
        <v>38</v>
      </c>
      <c r="B24">
        <v>30.4</v>
      </c>
      <c r="C24">
        <v>351</v>
      </c>
      <c r="D24">
        <v>1.5129999999999999</v>
      </c>
      <c r="E24">
        <v>113</v>
      </c>
      <c r="F24">
        <v>1</v>
      </c>
    </row>
    <row r="25" spans="1:6" x14ac:dyDescent="0.25">
      <c r="A25" t="s">
        <v>36</v>
      </c>
      <c r="B25">
        <v>27.3</v>
      </c>
      <c r="C25">
        <v>318</v>
      </c>
      <c r="D25">
        <v>1.9350000000000001</v>
      </c>
      <c r="E25">
        <v>66</v>
      </c>
      <c r="F25">
        <v>1</v>
      </c>
    </row>
    <row r="26" spans="1:6" x14ac:dyDescent="0.25">
      <c r="A26" t="s">
        <v>37</v>
      </c>
      <c r="B26">
        <v>26</v>
      </c>
      <c r="C26">
        <v>275.8</v>
      </c>
      <c r="D26">
        <v>2.14</v>
      </c>
      <c r="E26">
        <v>91</v>
      </c>
      <c r="F26">
        <v>1</v>
      </c>
    </row>
    <row r="27" spans="1:6" x14ac:dyDescent="0.25">
      <c r="A27" t="s">
        <v>13</v>
      </c>
      <c r="B27">
        <v>22.8</v>
      </c>
      <c r="C27">
        <v>304</v>
      </c>
      <c r="D27">
        <v>2.3199999999999998</v>
      </c>
      <c r="E27">
        <v>93</v>
      </c>
      <c r="F27">
        <v>1</v>
      </c>
    </row>
    <row r="28" spans="1:6" x14ac:dyDescent="0.25">
      <c r="A28" t="s">
        <v>42</v>
      </c>
      <c r="B28">
        <v>21.4</v>
      </c>
      <c r="C28">
        <v>301</v>
      </c>
      <c r="D28">
        <v>2.78</v>
      </c>
      <c r="E28">
        <v>109</v>
      </c>
      <c r="F28">
        <v>1</v>
      </c>
    </row>
    <row r="29" spans="1:6" x14ac:dyDescent="0.25">
      <c r="A29" t="s">
        <v>11</v>
      </c>
      <c r="B29">
        <v>21</v>
      </c>
      <c r="C29">
        <v>440</v>
      </c>
      <c r="D29">
        <v>2.62</v>
      </c>
      <c r="E29">
        <v>110</v>
      </c>
      <c r="F29">
        <v>1</v>
      </c>
    </row>
    <row r="30" spans="1:6" x14ac:dyDescent="0.25">
      <c r="A30" t="s">
        <v>12</v>
      </c>
      <c r="B30">
        <v>21</v>
      </c>
      <c r="C30">
        <v>360</v>
      </c>
      <c r="D30">
        <v>2.875</v>
      </c>
      <c r="E30">
        <v>110</v>
      </c>
      <c r="F30">
        <v>1</v>
      </c>
    </row>
    <row r="31" spans="1:6" x14ac:dyDescent="0.25">
      <c r="A31" t="s">
        <v>40</v>
      </c>
      <c r="B31">
        <v>19.7</v>
      </c>
      <c r="C31">
        <v>350</v>
      </c>
      <c r="D31">
        <v>2.77</v>
      </c>
      <c r="E31">
        <v>175</v>
      </c>
      <c r="F31">
        <v>1</v>
      </c>
    </row>
    <row r="32" spans="1:6" x14ac:dyDescent="0.25">
      <c r="A32" t="s">
        <v>39</v>
      </c>
      <c r="B32">
        <v>15.8</v>
      </c>
      <c r="C32">
        <v>472</v>
      </c>
      <c r="D32">
        <v>3.17</v>
      </c>
      <c r="E32">
        <v>264</v>
      </c>
      <c r="F32">
        <v>1</v>
      </c>
    </row>
    <row r="33" spans="1:6" x14ac:dyDescent="0.25">
      <c r="A33" t="s">
        <v>41</v>
      </c>
      <c r="B33">
        <v>15</v>
      </c>
      <c r="C33">
        <v>460</v>
      </c>
      <c r="D33">
        <v>3.57</v>
      </c>
      <c r="E33">
        <v>335</v>
      </c>
      <c r="F33">
        <v>1</v>
      </c>
    </row>
  </sheetData>
  <sortState ref="A2:F33">
    <sortCondition ref="F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Q33"/>
  <sheetViews>
    <sheetView topLeftCell="A11" workbookViewId="0">
      <selection activeCell="E1" sqref="E1:E33"/>
    </sheetView>
  </sheetViews>
  <sheetFormatPr defaultRowHeight="15" x14ac:dyDescent="0.25"/>
  <cols>
    <col min="2" max="2" width="18.42578125" bestFit="1" customWidth="1"/>
  </cols>
  <sheetData>
    <row r="1" spans="2:17" x14ac:dyDescent="0.25"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2:17" x14ac:dyDescent="0.25">
      <c r="B2" t="s">
        <v>30</v>
      </c>
      <c r="C2">
        <v>33.9</v>
      </c>
      <c r="D2">
        <v>4</v>
      </c>
      <c r="E2">
        <v>71.099999999999994</v>
      </c>
      <c r="F2">
        <v>65</v>
      </c>
      <c r="G2">
        <v>4.22</v>
      </c>
      <c r="H2">
        <v>1.835</v>
      </c>
      <c r="I2">
        <v>19.899999999999999</v>
      </c>
      <c r="J2">
        <v>1</v>
      </c>
      <c r="K2">
        <v>1</v>
      </c>
      <c r="L2">
        <v>4</v>
      </c>
      <c r="M2">
        <v>1</v>
      </c>
      <c r="O2">
        <f>H2*10</f>
        <v>18.350000000000001</v>
      </c>
      <c r="Q2" t="s">
        <v>85</v>
      </c>
    </row>
    <row r="3" spans="2:17" x14ac:dyDescent="0.25">
      <c r="B3" t="s">
        <v>28</v>
      </c>
      <c r="C3">
        <v>32.4</v>
      </c>
      <c r="D3">
        <v>4</v>
      </c>
      <c r="E3">
        <v>78.7</v>
      </c>
      <c r="F3">
        <v>66</v>
      </c>
      <c r="G3">
        <v>4.08</v>
      </c>
      <c r="H3">
        <v>2.2000000000000002</v>
      </c>
      <c r="I3">
        <v>19.47</v>
      </c>
      <c r="J3">
        <v>1</v>
      </c>
      <c r="K3">
        <v>1</v>
      </c>
      <c r="L3">
        <v>4</v>
      </c>
      <c r="M3">
        <v>1</v>
      </c>
      <c r="O3">
        <f t="shared" ref="O3:O33" si="0">H3*10</f>
        <v>22</v>
      </c>
    </row>
    <row r="4" spans="2:17" x14ac:dyDescent="0.25">
      <c r="B4" t="s">
        <v>29</v>
      </c>
      <c r="C4">
        <v>30.4</v>
      </c>
      <c r="D4">
        <v>4</v>
      </c>
      <c r="E4">
        <v>75.7</v>
      </c>
      <c r="F4">
        <v>52</v>
      </c>
      <c r="G4">
        <v>4.93</v>
      </c>
      <c r="H4">
        <v>1.615</v>
      </c>
      <c r="I4">
        <v>18.52</v>
      </c>
      <c r="J4">
        <v>1</v>
      </c>
      <c r="K4">
        <v>1</v>
      </c>
      <c r="L4">
        <v>4</v>
      </c>
      <c r="M4">
        <v>2</v>
      </c>
      <c r="O4">
        <f t="shared" si="0"/>
        <v>16.149999999999999</v>
      </c>
    </row>
    <row r="5" spans="2:17" x14ac:dyDescent="0.25">
      <c r="B5" t="s">
        <v>38</v>
      </c>
      <c r="C5">
        <v>30.4</v>
      </c>
      <c r="D5">
        <v>4</v>
      </c>
      <c r="E5">
        <v>95.1</v>
      </c>
      <c r="F5">
        <v>113</v>
      </c>
      <c r="G5">
        <v>3.77</v>
      </c>
      <c r="H5">
        <v>1.5129999999999999</v>
      </c>
      <c r="I5">
        <v>16.899999999999999</v>
      </c>
      <c r="J5">
        <v>1</v>
      </c>
      <c r="K5">
        <v>1</v>
      </c>
      <c r="L5">
        <v>5</v>
      </c>
      <c r="M5">
        <v>2</v>
      </c>
      <c r="O5">
        <f t="shared" si="0"/>
        <v>15.129999999999999</v>
      </c>
    </row>
    <row r="6" spans="2:17" x14ac:dyDescent="0.25">
      <c r="B6" t="s">
        <v>36</v>
      </c>
      <c r="C6">
        <v>27.3</v>
      </c>
      <c r="D6">
        <v>4</v>
      </c>
      <c r="E6">
        <v>79</v>
      </c>
      <c r="F6">
        <v>66</v>
      </c>
      <c r="G6">
        <v>4.08</v>
      </c>
      <c r="H6">
        <v>1.9350000000000001</v>
      </c>
      <c r="I6">
        <v>18.899999999999999</v>
      </c>
      <c r="J6">
        <v>1</v>
      </c>
      <c r="K6">
        <v>1</v>
      </c>
      <c r="L6">
        <v>4</v>
      </c>
      <c r="M6">
        <v>1</v>
      </c>
      <c r="O6">
        <f t="shared" si="0"/>
        <v>19.350000000000001</v>
      </c>
    </row>
    <row r="7" spans="2:17" x14ac:dyDescent="0.25">
      <c r="B7" t="s">
        <v>37</v>
      </c>
      <c r="C7">
        <v>26</v>
      </c>
      <c r="D7">
        <v>4</v>
      </c>
      <c r="E7">
        <v>120.3</v>
      </c>
      <c r="F7">
        <v>91</v>
      </c>
      <c r="G7">
        <v>4.43</v>
      </c>
      <c r="H7">
        <v>2.14</v>
      </c>
      <c r="I7">
        <v>16.7</v>
      </c>
      <c r="J7">
        <v>0</v>
      </c>
      <c r="K7">
        <v>1</v>
      </c>
      <c r="L7">
        <v>5</v>
      </c>
      <c r="M7">
        <v>2</v>
      </c>
      <c r="O7">
        <f t="shared" si="0"/>
        <v>21.400000000000002</v>
      </c>
    </row>
    <row r="8" spans="2:17" x14ac:dyDescent="0.25">
      <c r="B8" t="s">
        <v>18</v>
      </c>
      <c r="C8">
        <v>24.4</v>
      </c>
      <c r="D8">
        <v>4</v>
      </c>
      <c r="E8">
        <v>146.69999999999999</v>
      </c>
      <c r="F8">
        <v>62</v>
      </c>
      <c r="G8">
        <v>3.69</v>
      </c>
      <c r="H8">
        <v>3.19</v>
      </c>
      <c r="I8">
        <v>20</v>
      </c>
      <c r="J8">
        <v>1</v>
      </c>
      <c r="K8">
        <v>0</v>
      </c>
      <c r="L8">
        <v>4</v>
      </c>
      <c r="M8">
        <v>2</v>
      </c>
      <c r="O8">
        <f t="shared" si="0"/>
        <v>31.9</v>
      </c>
    </row>
    <row r="9" spans="2:17" x14ac:dyDescent="0.25">
      <c r="B9" t="s">
        <v>13</v>
      </c>
      <c r="C9">
        <v>22.8</v>
      </c>
      <c r="D9">
        <v>4</v>
      </c>
      <c r="E9">
        <v>108</v>
      </c>
      <c r="F9">
        <v>93</v>
      </c>
      <c r="G9">
        <v>3.85</v>
      </c>
      <c r="H9">
        <v>2.3199999999999998</v>
      </c>
      <c r="I9">
        <v>18.61</v>
      </c>
      <c r="J9">
        <v>1</v>
      </c>
      <c r="K9">
        <v>1</v>
      </c>
      <c r="L9">
        <v>4</v>
      </c>
      <c r="M9">
        <v>1</v>
      </c>
      <c r="O9">
        <f t="shared" si="0"/>
        <v>23.2</v>
      </c>
    </row>
    <row r="10" spans="2:17" x14ac:dyDescent="0.25">
      <c r="B10" t="s">
        <v>19</v>
      </c>
      <c r="C10">
        <v>22.8</v>
      </c>
      <c r="D10">
        <v>4</v>
      </c>
      <c r="E10">
        <v>140.80000000000001</v>
      </c>
      <c r="F10">
        <v>95</v>
      </c>
      <c r="G10">
        <v>3.92</v>
      </c>
      <c r="H10">
        <v>3.15</v>
      </c>
      <c r="I10">
        <v>22.9</v>
      </c>
      <c r="J10">
        <v>1</v>
      </c>
      <c r="K10">
        <v>0</v>
      </c>
      <c r="L10">
        <v>4</v>
      </c>
      <c r="M10">
        <v>2</v>
      </c>
      <c r="O10">
        <f t="shared" si="0"/>
        <v>31.5</v>
      </c>
    </row>
    <row r="11" spans="2:17" x14ac:dyDescent="0.25">
      <c r="B11" t="s">
        <v>31</v>
      </c>
      <c r="C11">
        <v>21.5</v>
      </c>
      <c r="D11">
        <v>4</v>
      </c>
      <c r="E11">
        <v>120.1</v>
      </c>
      <c r="F11">
        <v>97</v>
      </c>
      <c r="G11">
        <v>3.7</v>
      </c>
      <c r="H11">
        <v>2.4649999999999999</v>
      </c>
      <c r="I11">
        <v>20.010000000000002</v>
      </c>
      <c r="J11">
        <v>1</v>
      </c>
      <c r="K11">
        <v>0</v>
      </c>
      <c r="L11">
        <v>3</v>
      </c>
      <c r="M11">
        <v>1</v>
      </c>
      <c r="O11">
        <f t="shared" si="0"/>
        <v>24.65</v>
      </c>
    </row>
    <row r="12" spans="2:17" x14ac:dyDescent="0.25">
      <c r="B12" t="s">
        <v>14</v>
      </c>
      <c r="C12">
        <v>21.4</v>
      </c>
      <c r="D12">
        <v>6</v>
      </c>
      <c r="E12">
        <v>258</v>
      </c>
      <c r="F12">
        <v>110</v>
      </c>
      <c r="G12">
        <v>3.08</v>
      </c>
      <c r="H12">
        <v>3.2149999999999999</v>
      </c>
      <c r="I12">
        <v>19.440000000000001</v>
      </c>
      <c r="J12">
        <v>1</v>
      </c>
      <c r="K12">
        <v>0</v>
      </c>
      <c r="L12">
        <v>3</v>
      </c>
      <c r="M12">
        <v>1</v>
      </c>
      <c r="O12">
        <f t="shared" si="0"/>
        <v>32.15</v>
      </c>
    </row>
    <row r="13" spans="2:17" x14ac:dyDescent="0.25">
      <c r="B13" t="s">
        <v>42</v>
      </c>
      <c r="C13">
        <v>21.4</v>
      </c>
      <c r="D13">
        <v>4</v>
      </c>
      <c r="E13">
        <v>121</v>
      </c>
      <c r="F13">
        <v>109</v>
      </c>
      <c r="G13">
        <v>4.1100000000000003</v>
      </c>
      <c r="H13">
        <v>2.78</v>
      </c>
      <c r="I13">
        <v>18.600000000000001</v>
      </c>
      <c r="J13">
        <v>1</v>
      </c>
      <c r="K13">
        <v>1</v>
      </c>
      <c r="L13">
        <v>4</v>
      </c>
      <c r="M13">
        <v>2</v>
      </c>
      <c r="O13">
        <f t="shared" si="0"/>
        <v>27.799999999999997</v>
      </c>
    </row>
    <row r="14" spans="2:17" x14ac:dyDescent="0.25">
      <c r="B14" t="s">
        <v>11</v>
      </c>
      <c r="C14">
        <v>21</v>
      </c>
      <c r="D14">
        <v>6</v>
      </c>
      <c r="E14">
        <v>160</v>
      </c>
      <c r="F14">
        <v>110</v>
      </c>
      <c r="G14">
        <v>3.9</v>
      </c>
      <c r="H14">
        <v>2.62</v>
      </c>
      <c r="I14">
        <v>16.46</v>
      </c>
      <c r="J14">
        <v>0</v>
      </c>
      <c r="K14">
        <v>1</v>
      </c>
      <c r="L14">
        <v>4</v>
      </c>
      <c r="M14">
        <v>4</v>
      </c>
      <c r="O14">
        <f t="shared" si="0"/>
        <v>26.200000000000003</v>
      </c>
    </row>
    <row r="15" spans="2:17" x14ac:dyDescent="0.25">
      <c r="B15" t="s">
        <v>12</v>
      </c>
      <c r="C15">
        <v>21</v>
      </c>
      <c r="D15">
        <v>6</v>
      </c>
      <c r="E15">
        <v>160</v>
      </c>
      <c r="F15">
        <v>110</v>
      </c>
      <c r="G15">
        <v>3.9</v>
      </c>
      <c r="H15">
        <v>2.875</v>
      </c>
      <c r="I15">
        <v>17.02</v>
      </c>
      <c r="J15">
        <v>0</v>
      </c>
      <c r="K15">
        <v>1</v>
      </c>
      <c r="L15">
        <v>4</v>
      </c>
      <c r="M15">
        <v>4</v>
      </c>
      <c r="O15">
        <f t="shared" si="0"/>
        <v>28.75</v>
      </c>
    </row>
    <row r="16" spans="2:17" x14ac:dyDescent="0.25">
      <c r="B16" t="s">
        <v>40</v>
      </c>
      <c r="C16">
        <v>19.7</v>
      </c>
      <c r="D16">
        <v>6</v>
      </c>
      <c r="E16">
        <v>145</v>
      </c>
      <c r="F16">
        <v>175</v>
      </c>
      <c r="G16">
        <v>3.62</v>
      </c>
      <c r="H16">
        <v>2.77</v>
      </c>
      <c r="I16">
        <v>15.5</v>
      </c>
      <c r="J16">
        <v>0</v>
      </c>
      <c r="K16">
        <v>1</v>
      </c>
      <c r="L16">
        <v>5</v>
      </c>
      <c r="M16">
        <v>6</v>
      </c>
      <c r="O16">
        <f t="shared" si="0"/>
        <v>27.7</v>
      </c>
    </row>
    <row r="17" spans="2:15" x14ac:dyDescent="0.25">
      <c r="B17" t="s">
        <v>20</v>
      </c>
      <c r="C17">
        <v>19.2</v>
      </c>
      <c r="D17">
        <v>6</v>
      </c>
      <c r="E17">
        <v>167.6</v>
      </c>
      <c r="F17">
        <v>123</v>
      </c>
      <c r="G17">
        <v>3.92</v>
      </c>
      <c r="H17">
        <v>3.44</v>
      </c>
      <c r="I17">
        <v>18.3</v>
      </c>
      <c r="J17">
        <v>1</v>
      </c>
      <c r="K17">
        <v>0</v>
      </c>
      <c r="L17">
        <v>4</v>
      </c>
      <c r="M17">
        <v>4</v>
      </c>
      <c r="O17">
        <f t="shared" si="0"/>
        <v>34.4</v>
      </c>
    </row>
    <row r="18" spans="2:15" x14ac:dyDescent="0.25">
      <c r="B18" t="s">
        <v>35</v>
      </c>
      <c r="C18">
        <v>19.2</v>
      </c>
      <c r="D18">
        <v>8</v>
      </c>
      <c r="E18">
        <v>400</v>
      </c>
      <c r="F18">
        <v>175</v>
      </c>
      <c r="G18">
        <v>3.08</v>
      </c>
      <c r="H18">
        <v>3.8450000000000002</v>
      </c>
      <c r="I18">
        <v>17.05</v>
      </c>
      <c r="J18">
        <v>0</v>
      </c>
      <c r="K18">
        <v>0</v>
      </c>
      <c r="L18">
        <v>3</v>
      </c>
      <c r="M18">
        <v>2</v>
      </c>
      <c r="O18">
        <f t="shared" si="0"/>
        <v>38.450000000000003</v>
      </c>
    </row>
    <row r="19" spans="2:15" x14ac:dyDescent="0.25">
      <c r="B19" t="s">
        <v>15</v>
      </c>
      <c r="C19">
        <v>18.7</v>
      </c>
      <c r="D19">
        <v>8</v>
      </c>
      <c r="E19">
        <v>360</v>
      </c>
      <c r="F19">
        <v>175</v>
      </c>
      <c r="G19">
        <v>3.15</v>
      </c>
      <c r="H19">
        <v>3.44</v>
      </c>
      <c r="I19">
        <v>17.02</v>
      </c>
      <c r="J19">
        <v>0</v>
      </c>
      <c r="K19">
        <v>0</v>
      </c>
      <c r="L19">
        <v>3</v>
      </c>
      <c r="M19">
        <v>2</v>
      </c>
      <c r="O19">
        <f t="shared" si="0"/>
        <v>34.4</v>
      </c>
    </row>
    <row r="20" spans="2:15" x14ac:dyDescent="0.25">
      <c r="B20" t="s">
        <v>16</v>
      </c>
      <c r="C20">
        <v>18.100000000000001</v>
      </c>
      <c r="D20">
        <v>6</v>
      </c>
      <c r="E20">
        <v>225</v>
      </c>
      <c r="F20">
        <v>105</v>
      </c>
      <c r="G20">
        <v>2.76</v>
      </c>
      <c r="H20">
        <v>3.46</v>
      </c>
      <c r="I20">
        <v>20.22</v>
      </c>
      <c r="J20">
        <v>1</v>
      </c>
      <c r="K20">
        <v>0</v>
      </c>
      <c r="L20">
        <v>3</v>
      </c>
      <c r="M20">
        <v>1</v>
      </c>
      <c r="O20">
        <f t="shared" si="0"/>
        <v>34.6</v>
      </c>
    </row>
    <row r="21" spans="2:15" x14ac:dyDescent="0.25">
      <c r="B21" t="s">
        <v>21</v>
      </c>
      <c r="C21">
        <v>17.8</v>
      </c>
      <c r="D21">
        <v>6</v>
      </c>
      <c r="E21">
        <v>167.6</v>
      </c>
      <c r="F21">
        <v>123</v>
      </c>
      <c r="G21">
        <v>3.92</v>
      </c>
      <c r="H21">
        <v>3.44</v>
      </c>
      <c r="I21">
        <v>18.899999999999999</v>
      </c>
      <c r="J21">
        <v>1</v>
      </c>
      <c r="K21">
        <v>0</v>
      </c>
      <c r="L21">
        <v>4</v>
      </c>
      <c r="M21">
        <v>4</v>
      </c>
      <c r="O21">
        <f t="shared" si="0"/>
        <v>34.4</v>
      </c>
    </row>
    <row r="22" spans="2:15" x14ac:dyDescent="0.25">
      <c r="B22" t="s">
        <v>23</v>
      </c>
      <c r="C22">
        <v>17.3</v>
      </c>
      <c r="D22">
        <v>8</v>
      </c>
      <c r="E22">
        <v>275.8</v>
      </c>
      <c r="F22">
        <v>180</v>
      </c>
      <c r="G22">
        <v>3.07</v>
      </c>
      <c r="H22">
        <v>3.73</v>
      </c>
      <c r="I22">
        <v>17.600000000000001</v>
      </c>
      <c r="J22">
        <v>0</v>
      </c>
      <c r="K22">
        <v>0</v>
      </c>
      <c r="L22">
        <v>3</v>
      </c>
      <c r="M22">
        <v>3</v>
      </c>
      <c r="O22">
        <f t="shared" si="0"/>
        <v>37.299999999999997</v>
      </c>
    </row>
    <row r="23" spans="2:15" x14ac:dyDescent="0.25">
      <c r="B23" t="s">
        <v>22</v>
      </c>
      <c r="C23">
        <v>16.399999999999999</v>
      </c>
      <c r="D23">
        <v>8</v>
      </c>
      <c r="E23">
        <v>275.8</v>
      </c>
      <c r="F23">
        <v>180</v>
      </c>
      <c r="G23">
        <v>3.07</v>
      </c>
      <c r="H23">
        <v>4.07</v>
      </c>
      <c r="I23">
        <v>17.399999999999999</v>
      </c>
      <c r="J23">
        <v>0</v>
      </c>
      <c r="K23">
        <v>0</v>
      </c>
      <c r="L23">
        <v>3</v>
      </c>
      <c r="M23">
        <v>3</v>
      </c>
      <c r="O23">
        <f t="shared" si="0"/>
        <v>40.700000000000003</v>
      </c>
    </row>
    <row r="24" spans="2:15" x14ac:dyDescent="0.25">
      <c r="B24" t="s">
        <v>39</v>
      </c>
      <c r="C24">
        <v>15.8</v>
      </c>
      <c r="D24">
        <v>8</v>
      </c>
      <c r="E24">
        <v>351</v>
      </c>
      <c r="F24">
        <v>264</v>
      </c>
      <c r="G24">
        <v>4.22</v>
      </c>
      <c r="H24">
        <v>3.17</v>
      </c>
      <c r="I24">
        <v>14.5</v>
      </c>
      <c r="J24">
        <v>0</v>
      </c>
      <c r="K24">
        <v>1</v>
      </c>
      <c r="L24">
        <v>5</v>
      </c>
      <c r="M24">
        <v>4</v>
      </c>
      <c r="O24">
        <f t="shared" si="0"/>
        <v>31.7</v>
      </c>
    </row>
    <row r="25" spans="2:15" x14ac:dyDescent="0.25">
      <c r="B25" t="s">
        <v>32</v>
      </c>
      <c r="C25">
        <v>15.5</v>
      </c>
      <c r="D25">
        <v>8</v>
      </c>
      <c r="E25">
        <v>318</v>
      </c>
      <c r="F25">
        <v>150</v>
      </c>
      <c r="G25">
        <v>2.76</v>
      </c>
      <c r="H25">
        <v>3.52</v>
      </c>
      <c r="I25">
        <v>16.87</v>
      </c>
      <c r="J25">
        <v>0</v>
      </c>
      <c r="K25">
        <v>0</v>
      </c>
      <c r="L25">
        <v>3</v>
      </c>
      <c r="M25">
        <v>2</v>
      </c>
      <c r="O25">
        <f t="shared" si="0"/>
        <v>35.200000000000003</v>
      </c>
    </row>
    <row r="26" spans="2:15" x14ac:dyDescent="0.25">
      <c r="B26" t="s">
        <v>24</v>
      </c>
      <c r="C26">
        <v>15.2</v>
      </c>
      <c r="D26">
        <v>8</v>
      </c>
      <c r="E26">
        <v>275.8</v>
      </c>
      <c r="F26">
        <v>180</v>
      </c>
      <c r="G26">
        <v>3.07</v>
      </c>
      <c r="H26">
        <v>3.78</v>
      </c>
      <c r="I26">
        <v>18</v>
      </c>
      <c r="J26">
        <v>0</v>
      </c>
      <c r="K26">
        <v>0</v>
      </c>
      <c r="L26">
        <v>3</v>
      </c>
      <c r="M26">
        <v>3</v>
      </c>
      <c r="O26">
        <f t="shared" si="0"/>
        <v>37.799999999999997</v>
      </c>
    </row>
    <row r="27" spans="2:15" x14ac:dyDescent="0.25">
      <c r="B27" t="s">
        <v>33</v>
      </c>
      <c r="C27">
        <v>15.2</v>
      </c>
      <c r="D27">
        <v>8</v>
      </c>
      <c r="E27">
        <v>304</v>
      </c>
      <c r="F27">
        <v>150</v>
      </c>
      <c r="G27">
        <v>3.15</v>
      </c>
      <c r="H27">
        <v>3.4350000000000001</v>
      </c>
      <c r="I27">
        <v>17.3</v>
      </c>
      <c r="J27">
        <v>0</v>
      </c>
      <c r="K27">
        <v>0</v>
      </c>
      <c r="L27">
        <v>3</v>
      </c>
      <c r="M27">
        <v>2</v>
      </c>
      <c r="O27">
        <f t="shared" si="0"/>
        <v>34.35</v>
      </c>
    </row>
    <row r="28" spans="2:15" x14ac:dyDescent="0.25">
      <c r="B28" t="s">
        <v>41</v>
      </c>
      <c r="C28">
        <v>15</v>
      </c>
      <c r="D28">
        <v>8</v>
      </c>
      <c r="E28">
        <v>301</v>
      </c>
      <c r="F28">
        <v>335</v>
      </c>
      <c r="G28">
        <v>3.54</v>
      </c>
      <c r="H28">
        <v>3.57</v>
      </c>
      <c r="I28">
        <v>14.6</v>
      </c>
      <c r="J28">
        <v>0</v>
      </c>
      <c r="K28">
        <v>1</v>
      </c>
      <c r="L28">
        <v>5</v>
      </c>
      <c r="M28">
        <v>8</v>
      </c>
      <c r="O28">
        <f t="shared" si="0"/>
        <v>35.699999999999996</v>
      </c>
    </row>
    <row r="29" spans="2:15" x14ac:dyDescent="0.25">
      <c r="B29" t="s">
        <v>27</v>
      </c>
      <c r="C29">
        <v>14.7</v>
      </c>
      <c r="D29">
        <v>8</v>
      </c>
      <c r="E29">
        <v>440</v>
      </c>
      <c r="F29">
        <v>230</v>
      </c>
      <c r="G29">
        <v>3.23</v>
      </c>
      <c r="H29">
        <v>5.3449999999999998</v>
      </c>
      <c r="I29">
        <v>17.420000000000002</v>
      </c>
      <c r="J29">
        <v>0</v>
      </c>
      <c r="K29">
        <v>0</v>
      </c>
      <c r="L29">
        <v>3</v>
      </c>
      <c r="M29">
        <v>4</v>
      </c>
      <c r="O29">
        <f t="shared" si="0"/>
        <v>53.449999999999996</v>
      </c>
    </row>
    <row r="30" spans="2:15" x14ac:dyDescent="0.25">
      <c r="B30" t="s">
        <v>17</v>
      </c>
      <c r="C30">
        <v>14.3</v>
      </c>
      <c r="D30">
        <v>8</v>
      </c>
      <c r="E30">
        <v>360</v>
      </c>
      <c r="F30">
        <v>245</v>
      </c>
      <c r="G30">
        <v>3.21</v>
      </c>
      <c r="H30">
        <v>3.57</v>
      </c>
      <c r="I30">
        <v>15.84</v>
      </c>
      <c r="J30">
        <v>0</v>
      </c>
      <c r="K30">
        <v>0</v>
      </c>
      <c r="L30">
        <v>3</v>
      </c>
      <c r="M30">
        <v>4</v>
      </c>
      <c r="O30">
        <f t="shared" si="0"/>
        <v>35.699999999999996</v>
      </c>
    </row>
    <row r="31" spans="2:15" x14ac:dyDescent="0.25">
      <c r="B31" t="s">
        <v>34</v>
      </c>
      <c r="C31">
        <v>13.3</v>
      </c>
      <c r="D31">
        <v>8</v>
      </c>
      <c r="E31">
        <v>350</v>
      </c>
      <c r="F31">
        <v>245</v>
      </c>
      <c r="G31">
        <v>3.73</v>
      </c>
      <c r="H31">
        <v>3.84</v>
      </c>
      <c r="I31">
        <v>15.41</v>
      </c>
      <c r="J31">
        <v>0</v>
      </c>
      <c r="K31">
        <v>0</v>
      </c>
      <c r="L31">
        <v>3</v>
      </c>
      <c r="M31">
        <v>4</v>
      </c>
      <c r="O31">
        <f t="shared" si="0"/>
        <v>38.4</v>
      </c>
    </row>
    <row r="32" spans="2:15" x14ac:dyDescent="0.25">
      <c r="B32" t="s">
        <v>25</v>
      </c>
      <c r="C32">
        <v>10.4</v>
      </c>
      <c r="D32">
        <v>8</v>
      </c>
      <c r="E32">
        <v>472</v>
      </c>
      <c r="F32">
        <v>205</v>
      </c>
      <c r="G32">
        <v>2.93</v>
      </c>
      <c r="H32">
        <v>5.25</v>
      </c>
      <c r="I32">
        <v>17.98</v>
      </c>
      <c r="J32">
        <v>0</v>
      </c>
      <c r="K32">
        <v>0</v>
      </c>
      <c r="L32">
        <v>3</v>
      </c>
      <c r="M32">
        <v>4</v>
      </c>
      <c r="O32">
        <f t="shared" si="0"/>
        <v>52.5</v>
      </c>
    </row>
    <row r="33" spans="2:15" x14ac:dyDescent="0.25">
      <c r="B33" t="s">
        <v>26</v>
      </c>
      <c r="C33">
        <v>10.4</v>
      </c>
      <c r="D33">
        <v>8</v>
      </c>
      <c r="E33">
        <v>460</v>
      </c>
      <c r="F33">
        <v>215</v>
      </c>
      <c r="G33">
        <v>3</v>
      </c>
      <c r="H33">
        <v>5.4240000000000004</v>
      </c>
      <c r="I33">
        <v>17.82</v>
      </c>
      <c r="J33">
        <v>0</v>
      </c>
      <c r="K33">
        <v>0</v>
      </c>
      <c r="L33">
        <v>3</v>
      </c>
      <c r="M33">
        <v>4</v>
      </c>
      <c r="O33">
        <f t="shared" si="0"/>
        <v>54.24</v>
      </c>
    </row>
  </sheetData>
  <sortState ref="O3:R8">
    <sortCondition descending="1" ref="P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D1" workbookViewId="0">
      <selection activeCell="F7" sqref="F7:G8"/>
    </sheetView>
  </sheetViews>
  <sheetFormatPr defaultRowHeight="15" x14ac:dyDescent="0.25"/>
  <cols>
    <col min="1" max="1" width="18.42578125" bestFit="1" customWidth="1"/>
    <col min="2" max="2" width="10.140625" bestFit="1" customWidth="1"/>
    <col min="6" max="6" width="10.140625" bestFit="1" customWidth="1"/>
    <col min="7" max="7" width="3" bestFit="1" customWidth="1"/>
    <col min="8" max="8" width="10.140625" bestFit="1" customWidth="1"/>
  </cols>
  <sheetData>
    <row r="1" spans="1:14" x14ac:dyDescent="0.25">
      <c r="A1" t="s">
        <v>43</v>
      </c>
      <c r="B1" t="s">
        <v>90</v>
      </c>
      <c r="C1" t="s">
        <v>91</v>
      </c>
      <c r="F1" t="s">
        <v>90</v>
      </c>
      <c r="M1" t="s">
        <v>91</v>
      </c>
    </row>
    <row r="2" spans="1:14" x14ac:dyDescent="0.25">
      <c r="A2" t="s">
        <v>30</v>
      </c>
      <c r="B2">
        <v>1</v>
      </c>
      <c r="C2">
        <v>4</v>
      </c>
      <c r="F2">
        <v>1</v>
      </c>
      <c r="G2">
        <f>COUNTIF(B:B,F2)</f>
        <v>13</v>
      </c>
      <c r="H2" t="s">
        <v>90</v>
      </c>
      <c r="M2">
        <v>4</v>
      </c>
      <c r="N2">
        <f>COUNTIFS(C:C,M2)</f>
        <v>12</v>
      </c>
    </row>
    <row r="3" spans="1:14" x14ac:dyDescent="0.25">
      <c r="A3" t="s">
        <v>28</v>
      </c>
      <c r="B3">
        <v>1</v>
      </c>
      <c r="C3">
        <v>4</v>
      </c>
      <c r="F3">
        <v>0</v>
      </c>
      <c r="G3">
        <f>COUNTIF(B:B,F3)</f>
        <v>19</v>
      </c>
      <c r="H3" t="s">
        <v>92</v>
      </c>
      <c r="M3">
        <v>5</v>
      </c>
      <c r="N3">
        <f>COUNTIFS(C:C,M3)</f>
        <v>5</v>
      </c>
    </row>
    <row r="4" spans="1:14" x14ac:dyDescent="0.25">
      <c r="A4" t="s">
        <v>29</v>
      </c>
      <c r="B4">
        <v>1</v>
      </c>
      <c r="C4">
        <v>4</v>
      </c>
      <c r="M4">
        <v>3</v>
      </c>
      <c r="N4">
        <f>COUNTIFS(C:C,M4)</f>
        <v>15</v>
      </c>
    </row>
    <row r="5" spans="1:14" x14ac:dyDescent="0.25">
      <c r="A5" t="s">
        <v>38</v>
      </c>
      <c r="B5">
        <v>1</v>
      </c>
      <c r="C5">
        <v>5</v>
      </c>
    </row>
    <row r="6" spans="1:14" x14ac:dyDescent="0.25">
      <c r="A6" t="s">
        <v>36</v>
      </c>
      <c r="B6">
        <v>1</v>
      </c>
      <c r="C6">
        <v>4</v>
      </c>
    </row>
    <row r="7" spans="1:14" x14ac:dyDescent="0.25">
      <c r="A7" t="s">
        <v>37</v>
      </c>
      <c r="B7">
        <v>1</v>
      </c>
      <c r="C7">
        <v>5</v>
      </c>
      <c r="F7" s="17" t="s">
        <v>102</v>
      </c>
    </row>
    <row r="8" spans="1:14" x14ac:dyDescent="0.25">
      <c r="A8" t="s">
        <v>18</v>
      </c>
      <c r="B8">
        <v>0</v>
      </c>
      <c r="C8">
        <v>4</v>
      </c>
      <c r="G8" s="3" t="s">
        <v>89</v>
      </c>
    </row>
    <row r="9" spans="1:14" x14ac:dyDescent="0.25">
      <c r="A9" t="s">
        <v>13</v>
      </c>
      <c r="B9">
        <v>1</v>
      </c>
      <c r="C9">
        <v>4</v>
      </c>
    </row>
    <row r="10" spans="1:14" x14ac:dyDescent="0.25">
      <c r="A10" t="s">
        <v>19</v>
      </c>
      <c r="B10">
        <v>0</v>
      </c>
      <c r="C10">
        <v>4</v>
      </c>
    </row>
    <row r="11" spans="1:14" x14ac:dyDescent="0.25">
      <c r="A11" t="s">
        <v>31</v>
      </c>
      <c r="B11">
        <v>0</v>
      </c>
      <c r="C11">
        <v>3</v>
      </c>
    </row>
    <row r="12" spans="1:14" x14ac:dyDescent="0.25">
      <c r="A12" t="s">
        <v>14</v>
      </c>
      <c r="B12">
        <v>0</v>
      </c>
      <c r="C12">
        <v>3</v>
      </c>
    </row>
    <row r="13" spans="1:14" x14ac:dyDescent="0.25">
      <c r="A13" t="s">
        <v>42</v>
      </c>
      <c r="B13">
        <v>1</v>
      </c>
      <c r="C13">
        <v>4</v>
      </c>
    </row>
    <row r="14" spans="1:14" x14ac:dyDescent="0.25">
      <c r="A14" t="s">
        <v>11</v>
      </c>
      <c r="B14">
        <v>1</v>
      </c>
      <c r="C14">
        <v>4</v>
      </c>
    </row>
    <row r="15" spans="1:14" x14ac:dyDescent="0.25">
      <c r="A15" t="s">
        <v>12</v>
      </c>
      <c r="B15">
        <v>1</v>
      </c>
      <c r="C15">
        <v>4</v>
      </c>
    </row>
    <row r="16" spans="1:14" x14ac:dyDescent="0.25">
      <c r="A16" t="s">
        <v>40</v>
      </c>
      <c r="B16">
        <v>1</v>
      </c>
      <c r="C16">
        <v>5</v>
      </c>
    </row>
    <row r="17" spans="1:3" x14ac:dyDescent="0.25">
      <c r="A17" t="s">
        <v>20</v>
      </c>
      <c r="B17">
        <v>0</v>
      </c>
      <c r="C17">
        <v>4</v>
      </c>
    </row>
    <row r="18" spans="1:3" x14ac:dyDescent="0.25">
      <c r="A18" t="s">
        <v>35</v>
      </c>
      <c r="B18">
        <v>0</v>
      </c>
      <c r="C18">
        <v>3</v>
      </c>
    </row>
    <row r="19" spans="1:3" x14ac:dyDescent="0.25">
      <c r="A19" t="s">
        <v>15</v>
      </c>
      <c r="B19">
        <v>0</v>
      </c>
      <c r="C19">
        <v>3</v>
      </c>
    </row>
    <row r="20" spans="1:3" x14ac:dyDescent="0.25">
      <c r="A20" t="s">
        <v>16</v>
      </c>
      <c r="B20">
        <v>0</v>
      </c>
      <c r="C20">
        <v>3</v>
      </c>
    </row>
    <row r="21" spans="1:3" x14ac:dyDescent="0.25">
      <c r="A21" t="s">
        <v>21</v>
      </c>
      <c r="B21">
        <v>0</v>
      </c>
      <c r="C21">
        <v>4</v>
      </c>
    </row>
    <row r="22" spans="1:3" x14ac:dyDescent="0.25">
      <c r="A22" t="s">
        <v>23</v>
      </c>
      <c r="B22">
        <v>0</v>
      </c>
      <c r="C22">
        <v>3</v>
      </c>
    </row>
    <row r="23" spans="1:3" x14ac:dyDescent="0.25">
      <c r="A23" t="s">
        <v>22</v>
      </c>
      <c r="B23">
        <v>0</v>
      </c>
      <c r="C23">
        <v>3</v>
      </c>
    </row>
    <row r="24" spans="1:3" x14ac:dyDescent="0.25">
      <c r="A24" t="s">
        <v>39</v>
      </c>
      <c r="B24">
        <v>1</v>
      </c>
      <c r="C24">
        <v>5</v>
      </c>
    </row>
    <row r="25" spans="1:3" x14ac:dyDescent="0.25">
      <c r="A25" t="s">
        <v>32</v>
      </c>
      <c r="B25">
        <v>0</v>
      </c>
      <c r="C25">
        <v>3</v>
      </c>
    </row>
    <row r="26" spans="1:3" x14ac:dyDescent="0.25">
      <c r="A26" t="s">
        <v>24</v>
      </c>
      <c r="B26">
        <v>0</v>
      </c>
      <c r="C26">
        <v>3</v>
      </c>
    </row>
    <row r="27" spans="1:3" x14ac:dyDescent="0.25">
      <c r="A27" t="s">
        <v>33</v>
      </c>
      <c r="B27">
        <v>0</v>
      </c>
      <c r="C27">
        <v>3</v>
      </c>
    </row>
    <row r="28" spans="1:3" x14ac:dyDescent="0.25">
      <c r="A28" t="s">
        <v>41</v>
      </c>
      <c r="B28">
        <v>1</v>
      </c>
      <c r="C28">
        <v>5</v>
      </c>
    </row>
    <row r="29" spans="1:3" x14ac:dyDescent="0.25">
      <c r="A29" t="s">
        <v>27</v>
      </c>
      <c r="B29">
        <v>0</v>
      </c>
      <c r="C29">
        <v>3</v>
      </c>
    </row>
    <row r="30" spans="1:3" x14ac:dyDescent="0.25">
      <c r="A30" t="s">
        <v>17</v>
      </c>
      <c r="B30">
        <v>0</v>
      </c>
      <c r="C30">
        <v>3</v>
      </c>
    </row>
    <row r="31" spans="1:3" x14ac:dyDescent="0.25">
      <c r="A31" t="s">
        <v>34</v>
      </c>
      <c r="B31">
        <v>0</v>
      </c>
      <c r="C31">
        <v>3</v>
      </c>
    </row>
    <row r="32" spans="1:3" x14ac:dyDescent="0.25">
      <c r="A32" t="s">
        <v>25</v>
      </c>
      <c r="B32">
        <v>0</v>
      </c>
      <c r="C32">
        <v>3</v>
      </c>
    </row>
    <row r="33" spans="1:3" x14ac:dyDescent="0.25">
      <c r="A33" t="s">
        <v>26</v>
      </c>
      <c r="B33">
        <v>0</v>
      </c>
      <c r="C33">
        <v>3</v>
      </c>
    </row>
  </sheetData>
  <autoFilter ref="A1:C3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topLeftCell="B1" workbookViewId="0">
      <selection activeCell="U17" sqref="U17"/>
    </sheetView>
  </sheetViews>
  <sheetFormatPr defaultRowHeight="15" x14ac:dyDescent="0.25"/>
  <cols>
    <col min="1" max="1" width="18.42578125" style="6" bestFit="1" customWidth="1"/>
    <col min="2" max="2" width="9.140625" style="6"/>
  </cols>
  <sheetData>
    <row r="1" spans="1:6" x14ac:dyDescent="0.25">
      <c r="A1" s="6" t="s">
        <v>43</v>
      </c>
      <c r="B1" s="6" t="s">
        <v>5</v>
      </c>
    </row>
    <row r="2" spans="1:6" x14ac:dyDescent="0.25">
      <c r="A2" s="6" t="s">
        <v>30</v>
      </c>
      <c r="B2" s="6">
        <v>1.835</v>
      </c>
      <c r="E2" s="17" t="s">
        <v>103</v>
      </c>
    </row>
    <row r="3" spans="1:6" x14ac:dyDescent="0.25">
      <c r="A3" s="6" t="s">
        <v>28</v>
      </c>
      <c r="B3" s="6">
        <v>2.2000000000000002</v>
      </c>
      <c r="F3" s="3" t="s">
        <v>89</v>
      </c>
    </row>
    <row r="4" spans="1:6" x14ac:dyDescent="0.25">
      <c r="A4" s="6" t="s">
        <v>29</v>
      </c>
      <c r="B4" s="6">
        <v>1.615</v>
      </c>
    </row>
    <row r="5" spans="1:6" x14ac:dyDescent="0.25">
      <c r="A5" s="6" t="s">
        <v>38</v>
      </c>
      <c r="B5" s="6">
        <v>1.5129999999999999</v>
      </c>
    </row>
    <row r="6" spans="1:6" x14ac:dyDescent="0.25">
      <c r="A6" s="6" t="s">
        <v>36</v>
      </c>
      <c r="B6" s="6">
        <v>1.9350000000000001</v>
      </c>
    </row>
    <row r="7" spans="1:6" x14ac:dyDescent="0.25">
      <c r="A7" s="6" t="s">
        <v>37</v>
      </c>
      <c r="B7" s="6">
        <v>2.14</v>
      </c>
    </row>
    <row r="8" spans="1:6" x14ac:dyDescent="0.25">
      <c r="A8" s="6" t="s">
        <v>18</v>
      </c>
      <c r="B8" s="6">
        <v>3.19</v>
      </c>
    </row>
    <row r="9" spans="1:6" x14ac:dyDescent="0.25">
      <c r="A9" s="6" t="s">
        <v>13</v>
      </c>
      <c r="B9" s="6">
        <v>2.3199999999999998</v>
      </c>
    </row>
    <row r="10" spans="1:6" x14ac:dyDescent="0.25">
      <c r="A10" s="6" t="s">
        <v>19</v>
      </c>
      <c r="B10" s="6">
        <v>3.15</v>
      </c>
    </row>
    <row r="11" spans="1:6" x14ac:dyDescent="0.25">
      <c r="A11" s="6" t="s">
        <v>31</v>
      </c>
      <c r="B11" s="6">
        <v>2.4649999999999999</v>
      </c>
    </row>
    <row r="12" spans="1:6" x14ac:dyDescent="0.25">
      <c r="A12" s="6" t="s">
        <v>14</v>
      </c>
      <c r="B12" s="6">
        <v>3.2149999999999999</v>
      </c>
    </row>
    <row r="13" spans="1:6" x14ac:dyDescent="0.25">
      <c r="A13" s="6" t="s">
        <v>42</v>
      </c>
      <c r="B13" s="6">
        <v>2.78</v>
      </c>
    </row>
    <row r="14" spans="1:6" x14ac:dyDescent="0.25">
      <c r="A14" s="6" t="s">
        <v>11</v>
      </c>
      <c r="B14" s="6">
        <v>2.62</v>
      </c>
    </row>
    <row r="15" spans="1:6" x14ac:dyDescent="0.25">
      <c r="A15" s="6" t="s">
        <v>12</v>
      </c>
      <c r="B15" s="6">
        <v>2.875</v>
      </c>
    </row>
    <row r="16" spans="1:6" x14ac:dyDescent="0.25">
      <c r="A16" s="6" t="s">
        <v>40</v>
      </c>
      <c r="B16" s="6">
        <v>2.77</v>
      </c>
    </row>
    <row r="17" spans="1:2" x14ac:dyDescent="0.25">
      <c r="A17" s="6" t="s">
        <v>20</v>
      </c>
      <c r="B17" s="6">
        <v>3.44</v>
      </c>
    </row>
    <row r="18" spans="1:2" x14ac:dyDescent="0.25">
      <c r="A18" s="6" t="s">
        <v>35</v>
      </c>
      <c r="B18" s="6">
        <v>3.8450000000000002</v>
      </c>
    </row>
    <row r="19" spans="1:2" x14ac:dyDescent="0.25">
      <c r="A19" s="6" t="s">
        <v>15</v>
      </c>
      <c r="B19" s="6">
        <v>3.44</v>
      </c>
    </row>
    <row r="20" spans="1:2" x14ac:dyDescent="0.25">
      <c r="A20" s="6" t="s">
        <v>16</v>
      </c>
      <c r="B20" s="6">
        <v>3.46</v>
      </c>
    </row>
    <row r="21" spans="1:2" x14ac:dyDescent="0.25">
      <c r="A21" s="6" t="s">
        <v>21</v>
      </c>
      <c r="B21" s="6">
        <v>3.44</v>
      </c>
    </row>
    <row r="22" spans="1:2" x14ac:dyDescent="0.25">
      <c r="A22" s="6" t="s">
        <v>23</v>
      </c>
      <c r="B22" s="6">
        <v>3.73</v>
      </c>
    </row>
    <row r="23" spans="1:2" x14ac:dyDescent="0.25">
      <c r="A23" s="6" t="s">
        <v>22</v>
      </c>
      <c r="B23" s="6">
        <v>4.07</v>
      </c>
    </row>
    <row r="24" spans="1:2" x14ac:dyDescent="0.25">
      <c r="A24" s="6" t="s">
        <v>39</v>
      </c>
      <c r="B24" s="6">
        <v>3.17</v>
      </c>
    </row>
    <row r="25" spans="1:2" x14ac:dyDescent="0.25">
      <c r="A25" s="6" t="s">
        <v>32</v>
      </c>
      <c r="B25" s="6">
        <v>3.52</v>
      </c>
    </row>
    <row r="26" spans="1:2" x14ac:dyDescent="0.25">
      <c r="A26" s="6" t="s">
        <v>24</v>
      </c>
      <c r="B26" s="6">
        <v>3.78</v>
      </c>
    </row>
    <row r="27" spans="1:2" x14ac:dyDescent="0.25">
      <c r="A27" s="6" t="s">
        <v>33</v>
      </c>
      <c r="B27" s="6">
        <v>3.4350000000000001</v>
      </c>
    </row>
    <row r="28" spans="1:2" x14ac:dyDescent="0.25">
      <c r="A28" s="6" t="s">
        <v>41</v>
      </c>
      <c r="B28" s="6">
        <v>3.57</v>
      </c>
    </row>
    <row r="29" spans="1:2" x14ac:dyDescent="0.25">
      <c r="A29" s="6" t="s">
        <v>27</v>
      </c>
      <c r="B29" s="6">
        <v>5.3449999999999998</v>
      </c>
    </row>
    <row r="30" spans="1:2" x14ac:dyDescent="0.25">
      <c r="A30" s="6" t="s">
        <v>17</v>
      </c>
      <c r="B30" s="6">
        <v>3.57</v>
      </c>
    </row>
    <row r="31" spans="1:2" x14ac:dyDescent="0.25">
      <c r="A31" s="6" t="s">
        <v>34</v>
      </c>
      <c r="B31" s="6">
        <v>3.84</v>
      </c>
    </row>
    <row r="32" spans="1:2" x14ac:dyDescent="0.25">
      <c r="A32" s="6" t="s">
        <v>25</v>
      </c>
      <c r="B32" s="6">
        <v>5.25</v>
      </c>
    </row>
    <row r="33" spans="1:2" x14ac:dyDescent="0.25">
      <c r="A33" s="6" t="s">
        <v>26</v>
      </c>
      <c r="B33" s="6">
        <v>5.4240000000000004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showGridLines="0" workbookViewId="0">
      <selection activeCell="N26" sqref="N26"/>
    </sheetView>
  </sheetViews>
  <sheetFormatPr defaultRowHeight="15" x14ac:dyDescent="0.25"/>
  <cols>
    <col min="1" max="1" width="18.42578125" bestFit="1" customWidth="1"/>
    <col min="5" max="5" width="3.42578125" bestFit="1" customWidth="1"/>
    <col min="6" max="6" width="16.42578125" bestFit="1" customWidth="1"/>
    <col min="7" max="7" width="19" bestFit="1" customWidth="1"/>
    <col min="8" max="8" width="7.85546875" bestFit="1" customWidth="1"/>
  </cols>
  <sheetData>
    <row r="1" spans="1:13" x14ac:dyDescent="0.25">
      <c r="A1" t="s">
        <v>43</v>
      </c>
      <c r="B1" t="s">
        <v>3</v>
      </c>
      <c r="C1" t="s">
        <v>1</v>
      </c>
      <c r="E1" s="8" t="s">
        <v>1</v>
      </c>
      <c r="F1" s="8" t="s">
        <v>52</v>
      </c>
      <c r="L1" t="s">
        <v>1</v>
      </c>
      <c r="M1" t="s">
        <v>104</v>
      </c>
    </row>
    <row r="2" spans="1:13" x14ac:dyDescent="0.25">
      <c r="A2" t="s">
        <v>30</v>
      </c>
      <c r="B2">
        <v>65</v>
      </c>
      <c r="C2">
        <v>4</v>
      </c>
      <c r="E2" t="str">
        <f>"4"</f>
        <v>4</v>
      </c>
      <c r="F2" s="7">
        <f>AVERAGEIFS(B:B,C:C,E2)</f>
        <v>82.63636363636364</v>
      </c>
      <c r="L2">
        <v>4</v>
      </c>
      <c r="M2" s="7">
        <f>AVERAGEIF(C:C,L2,B:B)</f>
        <v>82.63636363636364</v>
      </c>
    </row>
    <row r="3" spans="1:13" x14ac:dyDescent="0.25">
      <c r="A3" t="s">
        <v>28</v>
      </c>
      <c r="B3">
        <v>66</v>
      </c>
      <c r="C3">
        <v>4</v>
      </c>
      <c r="E3" t="str">
        <f>"6"</f>
        <v>6</v>
      </c>
      <c r="F3" s="7">
        <f>AVERAGEIFS(B:B,C:C,E3)</f>
        <v>122.28571428571429</v>
      </c>
      <c r="L3">
        <v>6</v>
      </c>
      <c r="M3" s="7">
        <f>AVERAGEIF(C:C,L3,B:B)</f>
        <v>122.28571428571429</v>
      </c>
    </row>
    <row r="4" spans="1:13" x14ac:dyDescent="0.25">
      <c r="A4" t="s">
        <v>29</v>
      </c>
      <c r="B4">
        <v>52</v>
      </c>
      <c r="C4">
        <v>4</v>
      </c>
      <c r="E4" t="str">
        <f>"8"</f>
        <v>8</v>
      </c>
      <c r="F4" s="7">
        <f>AVERAGEIFS(B:B,C:C,E4)</f>
        <v>209.21428571428572</v>
      </c>
      <c r="L4">
        <v>8</v>
      </c>
      <c r="M4" s="7">
        <f>AVERAGEIF(C:C,L4,B:B)</f>
        <v>209.21428571428572</v>
      </c>
    </row>
    <row r="5" spans="1:13" x14ac:dyDescent="0.25">
      <c r="A5" t="s">
        <v>38</v>
      </c>
      <c r="B5">
        <v>113</v>
      </c>
      <c r="C5">
        <v>4</v>
      </c>
    </row>
    <row r="6" spans="1:13" x14ac:dyDescent="0.25">
      <c r="A6" t="s">
        <v>36</v>
      </c>
      <c r="B6">
        <v>66</v>
      </c>
      <c r="C6">
        <v>4</v>
      </c>
    </row>
    <row r="7" spans="1:13" x14ac:dyDescent="0.25">
      <c r="A7" t="s">
        <v>37</v>
      </c>
      <c r="B7">
        <v>91</v>
      </c>
      <c r="C7">
        <v>4</v>
      </c>
    </row>
    <row r="8" spans="1:13" x14ac:dyDescent="0.25">
      <c r="A8" t="s">
        <v>18</v>
      </c>
      <c r="B8">
        <v>62</v>
      </c>
      <c r="C8">
        <v>4</v>
      </c>
      <c r="E8" s="17" t="s">
        <v>53</v>
      </c>
    </row>
    <row r="9" spans="1:13" x14ac:dyDescent="0.25">
      <c r="A9" t="s">
        <v>13</v>
      </c>
      <c r="B9">
        <v>93</v>
      </c>
      <c r="C9">
        <v>4</v>
      </c>
      <c r="F9" s="3" t="s">
        <v>89</v>
      </c>
    </row>
    <row r="10" spans="1:13" x14ac:dyDescent="0.25">
      <c r="A10" t="s">
        <v>19</v>
      </c>
      <c r="B10">
        <v>95</v>
      </c>
      <c r="C10">
        <v>4</v>
      </c>
    </row>
    <row r="11" spans="1:13" x14ac:dyDescent="0.25">
      <c r="A11" t="s">
        <v>31</v>
      </c>
      <c r="B11">
        <v>97</v>
      </c>
      <c r="C11">
        <v>4</v>
      </c>
    </row>
    <row r="12" spans="1:13" x14ac:dyDescent="0.25">
      <c r="A12" t="s">
        <v>14</v>
      </c>
      <c r="B12">
        <v>110</v>
      </c>
      <c r="C12">
        <v>6</v>
      </c>
    </row>
    <row r="13" spans="1:13" x14ac:dyDescent="0.25">
      <c r="A13" t="s">
        <v>42</v>
      </c>
      <c r="B13">
        <v>109</v>
      </c>
      <c r="C13">
        <v>4</v>
      </c>
    </row>
    <row r="14" spans="1:13" x14ac:dyDescent="0.25">
      <c r="A14" t="s">
        <v>11</v>
      </c>
      <c r="B14">
        <v>110</v>
      </c>
      <c r="C14">
        <v>6</v>
      </c>
    </row>
    <row r="15" spans="1:13" x14ac:dyDescent="0.25">
      <c r="A15" t="s">
        <v>12</v>
      </c>
      <c r="B15">
        <v>110</v>
      </c>
      <c r="C15">
        <v>6</v>
      </c>
    </row>
    <row r="16" spans="1:13" x14ac:dyDescent="0.25">
      <c r="A16" t="s">
        <v>40</v>
      </c>
      <c r="B16">
        <v>175</v>
      </c>
      <c r="C16">
        <v>6</v>
      </c>
    </row>
    <row r="17" spans="1:3" x14ac:dyDescent="0.25">
      <c r="A17" t="s">
        <v>20</v>
      </c>
      <c r="B17">
        <v>123</v>
      </c>
      <c r="C17">
        <v>6</v>
      </c>
    </row>
    <row r="18" spans="1:3" x14ac:dyDescent="0.25">
      <c r="A18" t="s">
        <v>35</v>
      </c>
      <c r="B18">
        <v>175</v>
      </c>
      <c r="C18">
        <v>8</v>
      </c>
    </row>
    <row r="19" spans="1:3" x14ac:dyDescent="0.25">
      <c r="A19" t="s">
        <v>15</v>
      </c>
      <c r="B19">
        <v>175</v>
      </c>
      <c r="C19">
        <v>8</v>
      </c>
    </row>
    <row r="20" spans="1:3" x14ac:dyDescent="0.25">
      <c r="A20" t="s">
        <v>16</v>
      </c>
      <c r="B20">
        <v>105</v>
      </c>
      <c r="C20">
        <v>6</v>
      </c>
    </row>
    <row r="21" spans="1:3" x14ac:dyDescent="0.25">
      <c r="A21" t="s">
        <v>21</v>
      </c>
      <c r="B21">
        <v>123</v>
      </c>
      <c r="C21">
        <v>6</v>
      </c>
    </row>
    <row r="22" spans="1:3" x14ac:dyDescent="0.25">
      <c r="A22" t="s">
        <v>23</v>
      </c>
      <c r="B22">
        <v>180</v>
      </c>
      <c r="C22">
        <v>8</v>
      </c>
    </row>
    <row r="23" spans="1:3" x14ac:dyDescent="0.25">
      <c r="A23" t="s">
        <v>22</v>
      </c>
      <c r="B23">
        <v>180</v>
      </c>
      <c r="C23">
        <v>8</v>
      </c>
    </row>
    <row r="24" spans="1:3" x14ac:dyDescent="0.25">
      <c r="A24" t="s">
        <v>39</v>
      </c>
      <c r="B24">
        <v>264</v>
      </c>
      <c r="C24">
        <v>8</v>
      </c>
    </row>
    <row r="25" spans="1:3" x14ac:dyDescent="0.25">
      <c r="A25" t="s">
        <v>32</v>
      </c>
      <c r="B25">
        <v>150</v>
      </c>
      <c r="C25">
        <v>8</v>
      </c>
    </row>
    <row r="26" spans="1:3" x14ac:dyDescent="0.25">
      <c r="A26" t="s">
        <v>24</v>
      </c>
      <c r="B26">
        <v>180</v>
      </c>
      <c r="C26">
        <v>8</v>
      </c>
    </row>
    <row r="27" spans="1:3" x14ac:dyDescent="0.25">
      <c r="A27" t="s">
        <v>33</v>
      </c>
      <c r="B27">
        <v>150</v>
      </c>
      <c r="C27">
        <v>8</v>
      </c>
    </row>
    <row r="28" spans="1:3" x14ac:dyDescent="0.25">
      <c r="A28" t="s">
        <v>41</v>
      </c>
      <c r="B28">
        <v>335</v>
      </c>
      <c r="C28">
        <v>8</v>
      </c>
    </row>
    <row r="29" spans="1:3" x14ac:dyDescent="0.25">
      <c r="A29" t="s">
        <v>27</v>
      </c>
      <c r="B29">
        <v>230</v>
      </c>
      <c r="C29">
        <v>8</v>
      </c>
    </row>
    <row r="30" spans="1:3" x14ac:dyDescent="0.25">
      <c r="A30" t="s">
        <v>17</v>
      </c>
      <c r="B30">
        <v>245</v>
      </c>
      <c r="C30">
        <v>8</v>
      </c>
    </row>
    <row r="31" spans="1:3" x14ac:dyDescent="0.25">
      <c r="A31" t="s">
        <v>34</v>
      </c>
      <c r="B31">
        <v>245</v>
      </c>
      <c r="C31">
        <v>8</v>
      </c>
    </row>
    <row r="32" spans="1:3" x14ac:dyDescent="0.25">
      <c r="A32" t="s">
        <v>25</v>
      </c>
      <c r="B32">
        <v>205</v>
      </c>
      <c r="C32">
        <v>8</v>
      </c>
    </row>
    <row r="33" spans="1:17" x14ac:dyDescent="0.25">
      <c r="A33" t="s">
        <v>26</v>
      </c>
      <c r="B33">
        <v>215</v>
      </c>
      <c r="C33">
        <v>8</v>
      </c>
    </row>
    <row r="38" spans="1:17" x14ac:dyDescent="0.25">
      <c r="K38" s="19"/>
      <c r="M38" s="19"/>
      <c r="N38" s="19"/>
      <c r="O38" s="19"/>
      <c r="P38" s="19"/>
      <c r="Q38" s="19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GridLines="0" workbookViewId="0">
      <selection activeCell="U6" sqref="U6"/>
    </sheetView>
  </sheetViews>
  <sheetFormatPr defaultRowHeight="15" x14ac:dyDescent="0.25"/>
  <sheetData>
    <row r="1" spans="1:6" x14ac:dyDescent="0.25">
      <c r="A1" t="s">
        <v>93</v>
      </c>
      <c r="B1" t="s">
        <v>96</v>
      </c>
      <c r="C1" t="s">
        <v>94</v>
      </c>
      <c r="D1" t="s">
        <v>97</v>
      </c>
    </row>
    <row r="2" spans="1:6" x14ac:dyDescent="0.25">
      <c r="A2">
        <v>1978</v>
      </c>
      <c r="B2">
        <v>18</v>
      </c>
      <c r="C2">
        <v>18</v>
      </c>
      <c r="E2" s="17" t="s">
        <v>105</v>
      </c>
    </row>
    <row r="3" spans="1:6" x14ac:dyDescent="0.25">
      <c r="A3">
        <f>A2+1</f>
        <v>1979</v>
      </c>
      <c r="B3">
        <v>19</v>
      </c>
      <c r="C3">
        <v>19</v>
      </c>
      <c r="F3" s="3" t="s">
        <v>95</v>
      </c>
    </row>
    <row r="4" spans="1:6" x14ac:dyDescent="0.25">
      <c r="A4">
        <f t="shared" ref="A4:A49" si="0">A3+1</f>
        <v>1980</v>
      </c>
      <c r="B4">
        <v>20</v>
      </c>
      <c r="C4">
        <v>20</v>
      </c>
    </row>
    <row r="5" spans="1:6" x14ac:dyDescent="0.25">
      <c r="A5">
        <f t="shared" si="0"/>
        <v>1981</v>
      </c>
      <c r="B5">
        <v>22</v>
      </c>
      <c r="C5">
        <v>22</v>
      </c>
    </row>
    <row r="6" spans="1:6" x14ac:dyDescent="0.25">
      <c r="A6">
        <f t="shared" si="0"/>
        <v>1982</v>
      </c>
      <c r="B6">
        <v>24</v>
      </c>
      <c r="C6">
        <v>24</v>
      </c>
    </row>
    <row r="7" spans="1:6" x14ac:dyDescent="0.25">
      <c r="A7">
        <f t="shared" si="0"/>
        <v>1983</v>
      </c>
      <c r="B7">
        <v>26</v>
      </c>
      <c r="C7">
        <v>26</v>
      </c>
    </row>
    <row r="8" spans="1:6" x14ac:dyDescent="0.25">
      <c r="A8">
        <f t="shared" si="0"/>
        <v>1984</v>
      </c>
      <c r="B8">
        <v>27</v>
      </c>
      <c r="C8">
        <v>27</v>
      </c>
    </row>
    <row r="9" spans="1:6" x14ac:dyDescent="0.25">
      <c r="A9">
        <f t="shared" si="0"/>
        <v>1985</v>
      </c>
      <c r="B9">
        <v>27.5</v>
      </c>
      <c r="C9">
        <v>27.5</v>
      </c>
    </row>
    <row r="10" spans="1:6" x14ac:dyDescent="0.25">
      <c r="A10">
        <f t="shared" si="0"/>
        <v>1986</v>
      </c>
      <c r="B10">
        <v>26</v>
      </c>
      <c r="C10">
        <v>26</v>
      </c>
    </row>
    <row r="11" spans="1:6" x14ac:dyDescent="0.25">
      <c r="A11">
        <f t="shared" si="0"/>
        <v>1987</v>
      </c>
      <c r="B11">
        <v>26</v>
      </c>
      <c r="C11">
        <v>26</v>
      </c>
    </row>
    <row r="12" spans="1:6" x14ac:dyDescent="0.25">
      <c r="A12">
        <f t="shared" si="0"/>
        <v>1988</v>
      </c>
      <c r="B12">
        <v>26</v>
      </c>
      <c r="C12">
        <v>26</v>
      </c>
    </row>
    <row r="13" spans="1:6" x14ac:dyDescent="0.25">
      <c r="A13">
        <f t="shared" si="0"/>
        <v>1989</v>
      </c>
      <c r="B13">
        <v>26.5</v>
      </c>
      <c r="C13">
        <v>26.5</v>
      </c>
    </row>
    <row r="14" spans="1:6" x14ac:dyDescent="0.25">
      <c r="A14">
        <f t="shared" si="0"/>
        <v>1990</v>
      </c>
      <c r="B14">
        <v>27.5</v>
      </c>
      <c r="C14">
        <v>27.5</v>
      </c>
    </row>
    <row r="15" spans="1:6" x14ac:dyDescent="0.25">
      <c r="A15">
        <f>A14+1</f>
        <v>1991</v>
      </c>
      <c r="B15">
        <v>27.5</v>
      </c>
      <c r="C15">
        <v>27.5</v>
      </c>
    </row>
    <row r="16" spans="1:6" x14ac:dyDescent="0.25">
      <c r="A16">
        <f t="shared" si="0"/>
        <v>1992</v>
      </c>
      <c r="B16">
        <v>27.5</v>
      </c>
      <c r="C16">
        <v>27.5</v>
      </c>
    </row>
    <row r="17" spans="1:3" x14ac:dyDescent="0.25">
      <c r="A17">
        <f t="shared" si="0"/>
        <v>1993</v>
      </c>
      <c r="B17">
        <v>27.5</v>
      </c>
      <c r="C17">
        <v>27.5</v>
      </c>
    </row>
    <row r="18" spans="1:3" x14ac:dyDescent="0.25">
      <c r="A18">
        <f t="shared" si="0"/>
        <v>1994</v>
      </c>
      <c r="B18">
        <v>27.5</v>
      </c>
      <c r="C18">
        <v>27.5</v>
      </c>
    </row>
    <row r="19" spans="1:3" x14ac:dyDescent="0.25">
      <c r="A19">
        <f t="shared" si="0"/>
        <v>1995</v>
      </c>
      <c r="B19">
        <v>27.5</v>
      </c>
      <c r="C19">
        <v>27.5</v>
      </c>
    </row>
    <row r="20" spans="1:3" x14ac:dyDescent="0.25">
      <c r="A20">
        <f t="shared" si="0"/>
        <v>1996</v>
      </c>
      <c r="B20">
        <v>27.5</v>
      </c>
      <c r="C20">
        <v>27.5</v>
      </c>
    </row>
    <row r="21" spans="1:3" x14ac:dyDescent="0.25">
      <c r="A21">
        <f t="shared" si="0"/>
        <v>1997</v>
      </c>
      <c r="B21">
        <v>27.5</v>
      </c>
      <c r="C21">
        <v>27.5</v>
      </c>
    </row>
    <row r="22" spans="1:3" x14ac:dyDescent="0.25">
      <c r="A22">
        <f t="shared" si="0"/>
        <v>1998</v>
      </c>
      <c r="B22">
        <v>27.5</v>
      </c>
      <c r="C22">
        <v>27.5</v>
      </c>
    </row>
    <row r="23" spans="1:3" x14ac:dyDescent="0.25">
      <c r="A23">
        <f t="shared" si="0"/>
        <v>1999</v>
      </c>
      <c r="B23">
        <v>27.5</v>
      </c>
      <c r="C23">
        <v>27.5</v>
      </c>
    </row>
    <row r="24" spans="1:3" x14ac:dyDescent="0.25">
      <c r="A24">
        <f t="shared" si="0"/>
        <v>2000</v>
      </c>
      <c r="B24">
        <v>27.5</v>
      </c>
      <c r="C24">
        <v>27.5</v>
      </c>
    </row>
    <row r="25" spans="1:3" x14ac:dyDescent="0.25">
      <c r="A25">
        <f t="shared" si="0"/>
        <v>2001</v>
      </c>
      <c r="B25">
        <v>27.5</v>
      </c>
      <c r="C25">
        <v>27.5</v>
      </c>
    </row>
    <row r="26" spans="1:3" x14ac:dyDescent="0.25">
      <c r="A26">
        <f t="shared" si="0"/>
        <v>2002</v>
      </c>
      <c r="B26">
        <v>27.5</v>
      </c>
      <c r="C26">
        <v>27.5</v>
      </c>
    </row>
    <row r="27" spans="1:3" x14ac:dyDescent="0.25">
      <c r="A27">
        <f t="shared" si="0"/>
        <v>2003</v>
      </c>
      <c r="B27">
        <v>27.5</v>
      </c>
      <c r="C27">
        <v>27.5</v>
      </c>
    </row>
    <row r="28" spans="1:3" x14ac:dyDescent="0.25">
      <c r="A28">
        <f t="shared" si="0"/>
        <v>2004</v>
      </c>
      <c r="B28">
        <v>27.5</v>
      </c>
      <c r="C28">
        <v>27.5</v>
      </c>
    </row>
    <row r="29" spans="1:3" x14ac:dyDescent="0.25">
      <c r="A29">
        <f t="shared" si="0"/>
        <v>2005</v>
      </c>
      <c r="B29">
        <v>27.5</v>
      </c>
      <c r="C29">
        <v>27.5</v>
      </c>
    </row>
    <row r="30" spans="1:3" x14ac:dyDescent="0.25">
      <c r="A30">
        <f t="shared" si="0"/>
        <v>2006</v>
      </c>
      <c r="B30">
        <v>27.5</v>
      </c>
      <c r="C30">
        <v>27.5</v>
      </c>
    </row>
    <row r="31" spans="1:3" x14ac:dyDescent="0.25">
      <c r="A31">
        <f t="shared" si="0"/>
        <v>2007</v>
      </c>
      <c r="B31">
        <v>27.5</v>
      </c>
      <c r="C31">
        <v>27.5</v>
      </c>
    </row>
    <row r="32" spans="1:3" x14ac:dyDescent="0.25">
      <c r="A32">
        <f t="shared" si="0"/>
        <v>2008</v>
      </c>
      <c r="B32">
        <v>27.5</v>
      </c>
      <c r="C32">
        <v>27.5</v>
      </c>
    </row>
    <row r="33" spans="1:4" x14ac:dyDescent="0.25">
      <c r="A33">
        <f t="shared" si="0"/>
        <v>2009</v>
      </c>
      <c r="B33">
        <v>27.5</v>
      </c>
      <c r="C33">
        <v>27.5</v>
      </c>
    </row>
    <row r="34" spans="1:4" x14ac:dyDescent="0.25">
      <c r="A34">
        <f t="shared" si="0"/>
        <v>2010</v>
      </c>
      <c r="B34">
        <v>27.5</v>
      </c>
      <c r="C34">
        <v>27.5</v>
      </c>
    </row>
    <row r="35" spans="1:4" x14ac:dyDescent="0.25">
      <c r="A35">
        <f t="shared" si="0"/>
        <v>2011</v>
      </c>
      <c r="B35">
        <v>30.2</v>
      </c>
      <c r="C35">
        <v>30.2</v>
      </c>
    </row>
    <row r="36" spans="1:4" x14ac:dyDescent="0.25">
      <c r="A36">
        <f t="shared" si="0"/>
        <v>2012</v>
      </c>
      <c r="B36">
        <v>35.950000000000003</v>
      </c>
      <c r="C36">
        <v>35.950000000000003</v>
      </c>
    </row>
    <row r="37" spans="1:4" x14ac:dyDescent="0.25">
      <c r="A37">
        <f t="shared" si="0"/>
        <v>2013</v>
      </c>
      <c r="B37">
        <v>36.799999999999997</v>
      </c>
      <c r="C37">
        <v>36.799999999999997</v>
      </c>
    </row>
    <row r="38" spans="1:4" x14ac:dyDescent="0.25">
      <c r="A38">
        <f t="shared" si="0"/>
        <v>2014</v>
      </c>
      <c r="B38">
        <v>37.75</v>
      </c>
      <c r="C38">
        <v>37.75</v>
      </c>
    </row>
    <row r="39" spans="1:4" x14ac:dyDescent="0.25">
      <c r="A39">
        <f t="shared" si="0"/>
        <v>2015</v>
      </c>
      <c r="B39">
        <v>39.24</v>
      </c>
      <c r="C39">
        <v>39.24</v>
      </c>
    </row>
    <row r="40" spans="1:4" x14ac:dyDescent="0.25">
      <c r="A40">
        <f t="shared" si="0"/>
        <v>2016</v>
      </c>
      <c r="B40">
        <v>41.09</v>
      </c>
      <c r="C40">
        <v>41.09</v>
      </c>
    </row>
    <row r="41" spans="1:4" x14ac:dyDescent="0.25">
      <c r="A41">
        <f t="shared" si="0"/>
        <v>2017</v>
      </c>
      <c r="B41">
        <v>43.61</v>
      </c>
      <c r="C41">
        <v>43.61</v>
      </c>
    </row>
    <row r="42" spans="1:4" x14ac:dyDescent="0.25">
      <c r="A42" s="18">
        <f t="shared" si="0"/>
        <v>2018</v>
      </c>
      <c r="B42" s="18">
        <v>45.21</v>
      </c>
      <c r="C42" s="18"/>
      <c r="D42">
        <v>45.21</v>
      </c>
    </row>
    <row r="43" spans="1:4" x14ac:dyDescent="0.25">
      <c r="A43" s="18">
        <f t="shared" si="0"/>
        <v>2019</v>
      </c>
      <c r="B43" s="18">
        <v>46.87</v>
      </c>
      <c r="C43" s="18"/>
      <c r="D43">
        <v>46.87</v>
      </c>
    </row>
    <row r="44" spans="1:4" x14ac:dyDescent="0.25">
      <c r="A44" s="18">
        <f t="shared" si="0"/>
        <v>2020</v>
      </c>
      <c r="B44" s="18">
        <v>48.74</v>
      </c>
      <c r="C44" s="18"/>
      <c r="D44">
        <v>48.74</v>
      </c>
    </row>
    <row r="45" spans="1:4" x14ac:dyDescent="0.25">
      <c r="A45" s="18">
        <f t="shared" si="0"/>
        <v>2021</v>
      </c>
      <c r="B45" s="18">
        <v>50.83</v>
      </c>
      <c r="C45" s="18"/>
      <c r="D45">
        <v>50.83</v>
      </c>
    </row>
    <row r="46" spans="1:4" x14ac:dyDescent="0.25">
      <c r="A46" s="18">
        <f t="shared" si="0"/>
        <v>2022</v>
      </c>
      <c r="B46" s="18">
        <v>53.21</v>
      </c>
      <c r="C46" s="18"/>
      <c r="D46">
        <v>53.21</v>
      </c>
    </row>
    <row r="47" spans="1:4" x14ac:dyDescent="0.25">
      <c r="A47" s="18">
        <f t="shared" si="0"/>
        <v>2023</v>
      </c>
      <c r="B47" s="18">
        <v>55.71</v>
      </c>
      <c r="C47" s="18"/>
      <c r="D47">
        <v>55.71</v>
      </c>
    </row>
    <row r="48" spans="1:4" x14ac:dyDescent="0.25">
      <c r="A48" s="18">
        <f t="shared" si="0"/>
        <v>2024</v>
      </c>
      <c r="B48" s="18">
        <v>58.32</v>
      </c>
      <c r="C48" s="18"/>
      <c r="D48">
        <v>58.32</v>
      </c>
    </row>
    <row r="49" spans="1:4" x14ac:dyDescent="0.25">
      <c r="A49" s="18">
        <f t="shared" si="0"/>
        <v>2025</v>
      </c>
      <c r="B49" s="18">
        <v>61.07</v>
      </c>
      <c r="C49" s="18"/>
      <c r="D49">
        <v>61.07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9" workbookViewId="0">
      <selection activeCell="D10" sqref="D10"/>
    </sheetView>
  </sheetViews>
  <sheetFormatPr defaultRowHeight="15" x14ac:dyDescent="0.25"/>
  <cols>
    <col min="1" max="1" width="18.42578125" style="6" bestFit="1" customWidth="1"/>
    <col min="2" max="2" width="9.140625" style="6"/>
    <col min="6" max="6" width="11.85546875" bestFit="1" customWidth="1"/>
    <col min="7" max="11" width="12.7109375" bestFit="1" customWidth="1"/>
  </cols>
  <sheetData>
    <row r="1" spans="1:11" x14ac:dyDescent="0.25">
      <c r="A1" s="6" t="s">
        <v>43</v>
      </c>
      <c r="B1" s="6" t="s">
        <v>2</v>
      </c>
      <c r="C1" t="s">
        <v>10</v>
      </c>
      <c r="F1" t="s">
        <v>54</v>
      </c>
      <c r="G1" t="s">
        <v>59</v>
      </c>
      <c r="H1" t="s">
        <v>58</v>
      </c>
      <c r="I1" t="s">
        <v>57</v>
      </c>
      <c r="J1" t="s">
        <v>56</v>
      </c>
      <c r="K1" t="s">
        <v>55</v>
      </c>
    </row>
    <row r="2" spans="1:11" x14ac:dyDescent="0.25">
      <c r="A2" s="6" t="s">
        <v>30</v>
      </c>
      <c r="B2" s="6">
        <v>71.099999999999994</v>
      </c>
      <c r="C2">
        <v>1</v>
      </c>
      <c r="F2" s="6">
        <v>71.099999999999994</v>
      </c>
      <c r="G2" s="6">
        <v>75.7</v>
      </c>
      <c r="H2" s="6">
        <v>275.8</v>
      </c>
      <c r="I2" s="6">
        <v>160</v>
      </c>
      <c r="J2" s="6">
        <v>145</v>
      </c>
      <c r="K2" s="6">
        <v>301</v>
      </c>
    </row>
    <row r="3" spans="1:11" x14ac:dyDescent="0.25">
      <c r="A3" s="6" t="s">
        <v>28</v>
      </c>
      <c r="B3" s="6">
        <v>78.7</v>
      </c>
      <c r="C3">
        <v>1</v>
      </c>
      <c r="F3" s="6">
        <v>78.7</v>
      </c>
      <c r="G3" s="6">
        <v>95.1</v>
      </c>
      <c r="H3" s="6">
        <v>275.8</v>
      </c>
      <c r="I3" s="6">
        <v>160</v>
      </c>
    </row>
    <row r="4" spans="1:11" x14ac:dyDescent="0.25">
      <c r="A4" s="6" t="s">
        <v>36</v>
      </c>
      <c r="B4" s="6">
        <v>79</v>
      </c>
      <c r="C4">
        <v>1</v>
      </c>
      <c r="F4" s="6">
        <v>79</v>
      </c>
      <c r="G4" s="6">
        <v>120.3</v>
      </c>
      <c r="H4" s="6">
        <v>275.8</v>
      </c>
      <c r="I4" s="6">
        <v>167.6</v>
      </c>
    </row>
    <row r="5" spans="1:11" x14ac:dyDescent="0.25">
      <c r="A5" s="6" t="s">
        <v>13</v>
      </c>
      <c r="B5" s="6">
        <v>108</v>
      </c>
      <c r="C5">
        <v>1</v>
      </c>
      <c r="F5" s="6">
        <v>108</v>
      </c>
      <c r="G5" s="6">
        <v>146.69999999999999</v>
      </c>
      <c r="I5" s="6">
        <v>167.6</v>
      </c>
    </row>
    <row r="6" spans="1:11" x14ac:dyDescent="0.25">
      <c r="A6" s="6" t="s">
        <v>31</v>
      </c>
      <c r="B6" s="6">
        <v>120.1</v>
      </c>
      <c r="C6">
        <v>1</v>
      </c>
      <c r="F6" s="6">
        <v>120.1</v>
      </c>
      <c r="G6" s="6">
        <v>140.80000000000001</v>
      </c>
      <c r="I6" s="6">
        <v>351</v>
      </c>
    </row>
    <row r="7" spans="1:11" x14ac:dyDescent="0.25">
      <c r="A7" s="6" t="s">
        <v>14</v>
      </c>
      <c r="B7" s="6">
        <v>258</v>
      </c>
      <c r="C7">
        <v>1</v>
      </c>
      <c r="F7" s="6">
        <v>258</v>
      </c>
      <c r="G7" s="6">
        <v>121</v>
      </c>
      <c r="I7" s="6">
        <v>440</v>
      </c>
    </row>
    <row r="8" spans="1:11" x14ac:dyDescent="0.25">
      <c r="A8" s="6" t="s">
        <v>16</v>
      </c>
      <c r="B8" s="6">
        <v>225</v>
      </c>
      <c r="C8">
        <v>1</v>
      </c>
      <c r="F8" s="6">
        <v>225</v>
      </c>
      <c r="G8" s="6">
        <v>400</v>
      </c>
      <c r="I8" s="6">
        <v>360</v>
      </c>
    </row>
    <row r="9" spans="1:11" x14ac:dyDescent="0.25">
      <c r="A9" s="6" t="s">
        <v>29</v>
      </c>
      <c r="B9" s="6">
        <v>75.7</v>
      </c>
      <c r="C9">
        <v>2</v>
      </c>
      <c r="G9" s="6">
        <v>360</v>
      </c>
      <c r="I9" s="6">
        <v>350</v>
      </c>
    </row>
    <row r="10" spans="1:11" x14ac:dyDescent="0.25">
      <c r="A10" s="6" t="s">
        <v>38</v>
      </c>
      <c r="B10" s="6">
        <v>95.1</v>
      </c>
      <c r="C10">
        <v>2</v>
      </c>
      <c r="G10" s="6">
        <v>318</v>
      </c>
      <c r="I10" s="6">
        <v>472</v>
      </c>
    </row>
    <row r="11" spans="1:11" x14ac:dyDescent="0.25">
      <c r="A11" s="6" t="s">
        <v>37</v>
      </c>
      <c r="B11" s="6">
        <v>120.3</v>
      </c>
      <c r="C11">
        <v>2</v>
      </c>
      <c r="G11" s="6">
        <v>304</v>
      </c>
      <c r="I11" s="6">
        <v>460</v>
      </c>
    </row>
    <row r="12" spans="1:11" x14ac:dyDescent="0.25">
      <c r="A12" s="6" t="s">
        <v>18</v>
      </c>
      <c r="B12" s="6">
        <v>146.69999999999999</v>
      </c>
      <c r="C12">
        <v>2</v>
      </c>
    </row>
    <row r="13" spans="1:11" x14ac:dyDescent="0.25">
      <c r="A13" s="6" t="s">
        <v>19</v>
      </c>
      <c r="B13" s="6">
        <v>140.80000000000001</v>
      </c>
      <c r="C13">
        <v>2</v>
      </c>
    </row>
    <row r="14" spans="1:11" x14ac:dyDescent="0.25">
      <c r="A14" s="6" t="s">
        <v>42</v>
      </c>
      <c r="B14" s="6">
        <v>121</v>
      </c>
      <c r="C14">
        <v>2</v>
      </c>
    </row>
    <row r="15" spans="1:11" x14ac:dyDescent="0.25">
      <c r="A15" s="6" t="s">
        <v>35</v>
      </c>
      <c r="B15" s="6">
        <v>400</v>
      </c>
      <c r="C15">
        <v>2</v>
      </c>
    </row>
    <row r="16" spans="1:11" x14ac:dyDescent="0.25">
      <c r="A16" s="6" t="s">
        <v>15</v>
      </c>
      <c r="B16" s="6">
        <v>360</v>
      </c>
      <c r="C16">
        <v>2</v>
      </c>
    </row>
    <row r="17" spans="1:3" x14ac:dyDescent="0.25">
      <c r="A17" s="6" t="s">
        <v>32</v>
      </c>
      <c r="B17" s="6">
        <v>318</v>
      </c>
      <c r="C17">
        <v>2</v>
      </c>
    </row>
    <row r="18" spans="1:3" x14ac:dyDescent="0.25">
      <c r="A18" s="6" t="s">
        <v>33</v>
      </c>
      <c r="B18" s="6">
        <v>304</v>
      </c>
      <c r="C18">
        <v>2</v>
      </c>
    </row>
    <row r="19" spans="1:3" x14ac:dyDescent="0.25">
      <c r="A19" s="6" t="s">
        <v>23</v>
      </c>
      <c r="B19" s="6">
        <v>275.8</v>
      </c>
      <c r="C19">
        <v>3</v>
      </c>
    </row>
    <row r="20" spans="1:3" x14ac:dyDescent="0.25">
      <c r="A20" s="6" t="s">
        <v>22</v>
      </c>
      <c r="B20" s="6">
        <v>275.8</v>
      </c>
      <c r="C20">
        <v>3</v>
      </c>
    </row>
    <row r="21" spans="1:3" x14ac:dyDescent="0.25">
      <c r="A21" s="6" t="s">
        <v>24</v>
      </c>
      <c r="B21" s="6">
        <v>275.8</v>
      </c>
      <c r="C21">
        <v>3</v>
      </c>
    </row>
    <row r="22" spans="1:3" x14ac:dyDescent="0.25">
      <c r="A22" s="6" t="s">
        <v>11</v>
      </c>
      <c r="B22" s="6">
        <v>160</v>
      </c>
      <c r="C22">
        <v>4</v>
      </c>
    </row>
    <row r="23" spans="1:3" x14ac:dyDescent="0.25">
      <c r="A23" s="6" t="s">
        <v>12</v>
      </c>
      <c r="B23" s="6">
        <v>160</v>
      </c>
      <c r="C23">
        <v>4</v>
      </c>
    </row>
    <row r="24" spans="1:3" x14ac:dyDescent="0.25">
      <c r="A24" s="6" t="s">
        <v>20</v>
      </c>
      <c r="B24" s="6">
        <v>167.6</v>
      </c>
      <c r="C24">
        <v>4</v>
      </c>
    </row>
    <row r="25" spans="1:3" x14ac:dyDescent="0.25">
      <c r="A25" s="6" t="s">
        <v>21</v>
      </c>
      <c r="B25" s="6">
        <v>167.6</v>
      </c>
      <c r="C25">
        <v>4</v>
      </c>
    </row>
    <row r="26" spans="1:3" x14ac:dyDescent="0.25">
      <c r="A26" s="6" t="s">
        <v>39</v>
      </c>
      <c r="B26" s="6">
        <v>351</v>
      </c>
      <c r="C26">
        <v>4</v>
      </c>
    </row>
    <row r="27" spans="1:3" x14ac:dyDescent="0.25">
      <c r="A27" s="6" t="s">
        <v>27</v>
      </c>
      <c r="B27" s="6">
        <v>440</v>
      </c>
      <c r="C27">
        <v>4</v>
      </c>
    </row>
    <row r="28" spans="1:3" x14ac:dyDescent="0.25">
      <c r="A28" s="6" t="s">
        <v>17</v>
      </c>
      <c r="B28" s="6">
        <v>360</v>
      </c>
      <c r="C28">
        <v>4</v>
      </c>
    </row>
    <row r="29" spans="1:3" x14ac:dyDescent="0.25">
      <c r="A29" s="6" t="s">
        <v>34</v>
      </c>
      <c r="B29" s="6">
        <v>350</v>
      </c>
      <c r="C29">
        <v>4</v>
      </c>
    </row>
    <row r="30" spans="1:3" x14ac:dyDescent="0.25">
      <c r="A30" s="6" t="s">
        <v>25</v>
      </c>
      <c r="B30" s="6">
        <v>472</v>
      </c>
      <c r="C30">
        <v>4</v>
      </c>
    </row>
    <row r="31" spans="1:3" x14ac:dyDescent="0.25">
      <c r="A31" s="6" t="s">
        <v>26</v>
      </c>
      <c r="B31" s="6">
        <v>460</v>
      </c>
      <c r="C31">
        <v>4</v>
      </c>
    </row>
    <row r="32" spans="1:3" x14ac:dyDescent="0.25">
      <c r="A32" s="6" t="s">
        <v>40</v>
      </c>
      <c r="B32" s="6">
        <v>145</v>
      </c>
      <c r="C32">
        <v>6</v>
      </c>
    </row>
    <row r="33" spans="1:3" x14ac:dyDescent="0.25">
      <c r="A33" s="6" t="s">
        <v>41</v>
      </c>
      <c r="B33" s="6">
        <v>301</v>
      </c>
      <c r="C33">
        <v>8</v>
      </c>
    </row>
  </sheetData>
  <sortState ref="A2:C33">
    <sortCondition ref="C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K5" sqref="K5"/>
    </sheetView>
  </sheetViews>
  <sheetFormatPr defaultRowHeight="15" x14ac:dyDescent="0.25"/>
  <cols>
    <col min="1" max="1" width="18.42578125" bestFit="1" customWidth="1"/>
    <col min="2" max="2" width="5" bestFit="1" customWidth="1"/>
    <col min="3" max="3" width="6" bestFit="1" customWidth="1"/>
    <col min="4" max="4" width="10.7109375" bestFit="1" customWidth="1"/>
    <col min="6" max="6" width="14" customWidth="1"/>
  </cols>
  <sheetData>
    <row r="1" spans="1:9" x14ac:dyDescent="0.25">
      <c r="A1" t="s">
        <v>43</v>
      </c>
      <c r="B1" t="s">
        <v>0</v>
      </c>
      <c r="C1" t="s">
        <v>6</v>
      </c>
      <c r="D1" t="s">
        <v>62</v>
      </c>
      <c r="G1" s="20" t="s">
        <v>60</v>
      </c>
      <c r="H1" s="20"/>
      <c r="I1" s="20"/>
    </row>
    <row r="2" spans="1:9" x14ac:dyDescent="0.25">
      <c r="A2" t="s">
        <v>30</v>
      </c>
      <c r="B2">
        <v>33.9</v>
      </c>
      <c r="C2">
        <v>19.899999999999999</v>
      </c>
      <c r="D2">
        <v>18.350000000000001</v>
      </c>
      <c r="G2" s="12" t="s">
        <v>63</v>
      </c>
      <c r="H2" s="13" t="s">
        <v>64</v>
      </c>
      <c r="I2" s="14" t="s">
        <v>65</v>
      </c>
    </row>
    <row r="3" spans="1:9" x14ac:dyDescent="0.25">
      <c r="A3" t="s">
        <v>28</v>
      </c>
      <c r="B3">
        <v>32.4</v>
      </c>
      <c r="C3">
        <v>19.47</v>
      </c>
      <c r="D3">
        <v>22</v>
      </c>
      <c r="F3" s="9" t="s">
        <v>22</v>
      </c>
      <c r="G3" s="9">
        <f>VLOOKUP(F3,$A:$D,2,0)</f>
        <v>16.399999999999999</v>
      </c>
      <c r="H3" s="10">
        <f>VLOOKUP(F3,$A:$D,3,0)</f>
        <v>17.399999999999999</v>
      </c>
      <c r="I3" s="11">
        <f>VLOOKUP(F3,$A:$D,4,0)</f>
        <v>40.700000000000003</v>
      </c>
    </row>
    <row r="4" spans="1:9" x14ac:dyDescent="0.25">
      <c r="A4" t="s">
        <v>29</v>
      </c>
      <c r="B4">
        <v>30.4</v>
      </c>
      <c r="C4">
        <v>18.52</v>
      </c>
      <c r="D4">
        <v>16.149999999999999</v>
      </c>
    </row>
    <row r="5" spans="1:9" x14ac:dyDescent="0.25">
      <c r="A5" t="s">
        <v>38</v>
      </c>
      <c r="B5">
        <v>30.4</v>
      </c>
      <c r="C5">
        <v>16.899999999999999</v>
      </c>
      <c r="D5">
        <v>15.129999999999999</v>
      </c>
      <c r="G5" s="20" t="s">
        <v>61</v>
      </c>
      <c r="H5" s="20"/>
      <c r="I5" s="20"/>
    </row>
    <row r="6" spans="1:9" x14ac:dyDescent="0.25">
      <c r="A6" t="s">
        <v>36</v>
      </c>
      <c r="B6">
        <v>27.3</v>
      </c>
      <c r="C6">
        <v>18.899999999999999</v>
      </c>
      <c r="D6">
        <v>19.350000000000001</v>
      </c>
      <c r="G6" s="12" t="s">
        <v>63</v>
      </c>
      <c r="H6" s="13" t="s">
        <v>64</v>
      </c>
      <c r="I6" s="14" t="s">
        <v>65</v>
      </c>
    </row>
    <row r="7" spans="1:9" x14ac:dyDescent="0.25">
      <c r="A7" t="s">
        <v>37</v>
      </c>
      <c r="B7">
        <v>26</v>
      </c>
      <c r="C7">
        <v>16.7</v>
      </c>
      <c r="D7">
        <v>21.400000000000002</v>
      </c>
      <c r="F7" s="9" t="s">
        <v>30</v>
      </c>
      <c r="G7" s="9">
        <f>VLOOKUP(F7,$A:$D,2,0)</f>
        <v>33.9</v>
      </c>
      <c r="H7" s="10">
        <f>VLOOKUP(F7,$A:$D,3,0)</f>
        <v>19.899999999999999</v>
      </c>
      <c r="I7" s="11">
        <f>VLOOKUP(F7,$A:$D,4,0)</f>
        <v>18.350000000000001</v>
      </c>
    </row>
    <row r="8" spans="1:9" x14ac:dyDescent="0.25">
      <c r="A8" t="s">
        <v>18</v>
      </c>
      <c r="B8">
        <v>24.4</v>
      </c>
      <c r="C8">
        <v>20</v>
      </c>
      <c r="D8">
        <v>31.9</v>
      </c>
    </row>
    <row r="9" spans="1:9" x14ac:dyDescent="0.25">
      <c r="A9" t="s">
        <v>13</v>
      </c>
      <c r="B9">
        <v>22.8</v>
      </c>
      <c r="C9">
        <v>18.61</v>
      </c>
      <c r="D9">
        <v>23.2</v>
      </c>
    </row>
    <row r="10" spans="1:9" x14ac:dyDescent="0.25">
      <c r="A10" t="s">
        <v>19</v>
      </c>
      <c r="B10">
        <v>22.8</v>
      </c>
      <c r="C10">
        <v>22.9</v>
      </c>
      <c r="D10">
        <v>31.5</v>
      </c>
    </row>
    <row r="11" spans="1:9" x14ac:dyDescent="0.25">
      <c r="A11" t="s">
        <v>31</v>
      </c>
      <c r="B11">
        <v>21.5</v>
      </c>
      <c r="C11">
        <v>20.010000000000002</v>
      </c>
      <c r="D11">
        <v>24.65</v>
      </c>
    </row>
    <row r="12" spans="1:9" x14ac:dyDescent="0.25">
      <c r="A12" t="s">
        <v>14</v>
      </c>
      <c r="B12">
        <v>21.4</v>
      </c>
      <c r="C12">
        <v>19.440000000000001</v>
      </c>
      <c r="D12">
        <v>32.15</v>
      </c>
    </row>
    <row r="13" spans="1:9" x14ac:dyDescent="0.25">
      <c r="A13" t="s">
        <v>42</v>
      </c>
      <c r="B13">
        <v>21.4</v>
      </c>
      <c r="C13">
        <v>18.600000000000001</v>
      </c>
      <c r="D13">
        <v>27.799999999999997</v>
      </c>
    </row>
    <row r="14" spans="1:9" x14ac:dyDescent="0.25">
      <c r="A14" t="s">
        <v>11</v>
      </c>
      <c r="B14">
        <v>21</v>
      </c>
      <c r="C14">
        <v>16.46</v>
      </c>
      <c r="D14">
        <v>26.200000000000003</v>
      </c>
    </row>
    <row r="15" spans="1:9" x14ac:dyDescent="0.25">
      <c r="A15" t="s">
        <v>12</v>
      </c>
      <c r="B15">
        <v>21</v>
      </c>
      <c r="C15">
        <v>17.02</v>
      </c>
      <c r="D15">
        <v>28.75</v>
      </c>
    </row>
    <row r="16" spans="1:9" x14ac:dyDescent="0.25">
      <c r="A16" t="s">
        <v>40</v>
      </c>
      <c r="B16">
        <v>19.7</v>
      </c>
      <c r="C16">
        <v>15.5</v>
      </c>
      <c r="D16">
        <v>27.7</v>
      </c>
    </row>
    <row r="17" spans="1:4" x14ac:dyDescent="0.25">
      <c r="A17" t="s">
        <v>20</v>
      </c>
      <c r="B17">
        <v>19.2</v>
      </c>
      <c r="C17">
        <v>18.3</v>
      </c>
      <c r="D17">
        <v>34.4</v>
      </c>
    </row>
    <row r="18" spans="1:4" x14ac:dyDescent="0.25">
      <c r="A18" t="s">
        <v>35</v>
      </c>
      <c r="B18">
        <v>19.2</v>
      </c>
      <c r="C18">
        <v>17.05</v>
      </c>
      <c r="D18">
        <v>38.450000000000003</v>
      </c>
    </row>
    <row r="19" spans="1:4" x14ac:dyDescent="0.25">
      <c r="A19" t="s">
        <v>15</v>
      </c>
      <c r="B19">
        <v>18.7</v>
      </c>
      <c r="C19">
        <v>17.02</v>
      </c>
      <c r="D19">
        <v>34.4</v>
      </c>
    </row>
    <row r="20" spans="1:4" x14ac:dyDescent="0.25">
      <c r="A20" t="s">
        <v>16</v>
      </c>
      <c r="B20">
        <v>18.100000000000001</v>
      </c>
      <c r="C20">
        <v>20.22</v>
      </c>
      <c r="D20">
        <v>34.6</v>
      </c>
    </row>
    <row r="21" spans="1:4" x14ac:dyDescent="0.25">
      <c r="A21" t="s">
        <v>21</v>
      </c>
      <c r="B21">
        <v>17.8</v>
      </c>
      <c r="C21">
        <v>18.899999999999999</v>
      </c>
      <c r="D21">
        <v>34.4</v>
      </c>
    </row>
    <row r="22" spans="1:4" x14ac:dyDescent="0.25">
      <c r="A22" t="s">
        <v>23</v>
      </c>
      <c r="B22">
        <v>17.3</v>
      </c>
      <c r="C22">
        <v>17.600000000000001</v>
      </c>
      <c r="D22">
        <v>37.299999999999997</v>
      </c>
    </row>
    <row r="23" spans="1:4" x14ac:dyDescent="0.25">
      <c r="A23" t="s">
        <v>22</v>
      </c>
      <c r="B23">
        <v>16.399999999999999</v>
      </c>
      <c r="C23">
        <v>17.399999999999999</v>
      </c>
      <c r="D23">
        <v>40.700000000000003</v>
      </c>
    </row>
    <row r="24" spans="1:4" x14ac:dyDescent="0.25">
      <c r="A24" t="s">
        <v>39</v>
      </c>
      <c r="B24">
        <v>15.8</v>
      </c>
      <c r="C24">
        <v>14.5</v>
      </c>
      <c r="D24">
        <v>31.7</v>
      </c>
    </row>
    <row r="25" spans="1:4" x14ac:dyDescent="0.25">
      <c r="A25" t="s">
        <v>32</v>
      </c>
      <c r="B25">
        <v>15.5</v>
      </c>
      <c r="C25">
        <v>16.87</v>
      </c>
      <c r="D25">
        <v>35.200000000000003</v>
      </c>
    </row>
    <row r="26" spans="1:4" x14ac:dyDescent="0.25">
      <c r="A26" t="s">
        <v>24</v>
      </c>
      <c r="B26">
        <v>15.2</v>
      </c>
      <c r="C26">
        <v>18</v>
      </c>
      <c r="D26">
        <v>37.799999999999997</v>
      </c>
    </row>
    <row r="27" spans="1:4" x14ac:dyDescent="0.25">
      <c r="A27" t="s">
        <v>33</v>
      </c>
      <c r="B27">
        <v>15.2</v>
      </c>
      <c r="C27">
        <v>17.3</v>
      </c>
      <c r="D27">
        <v>34.35</v>
      </c>
    </row>
    <row r="28" spans="1:4" x14ac:dyDescent="0.25">
      <c r="A28" t="s">
        <v>41</v>
      </c>
      <c r="B28">
        <v>15</v>
      </c>
      <c r="C28">
        <v>14.6</v>
      </c>
      <c r="D28">
        <v>35.699999999999996</v>
      </c>
    </row>
    <row r="29" spans="1:4" x14ac:dyDescent="0.25">
      <c r="A29" t="s">
        <v>27</v>
      </c>
      <c r="B29">
        <v>14.7</v>
      </c>
      <c r="C29">
        <v>17.420000000000002</v>
      </c>
      <c r="D29">
        <v>53.449999999999996</v>
      </c>
    </row>
    <row r="30" spans="1:4" x14ac:dyDescent="0.25">
      <c r="A30" t="s">
        <v>17</v>
      </c>
      <c r="B30">
        <v>14.3</v>
      </c>
      <c r="C30">
        <v>15.84</v>
      </c>
      <c r="D30">
        <v>35.699999999999996</v>
      </c>
    </row>
    <row r="31" spans="1:4" x14ac:dyDescent="0.25">
      <c r="A31" t="s">
        <v>34</v>
      </c>
      <c r="B31">
        <v>13.3</v>
      </c>
      <c r="C31">
        <v>15.41</v>
      </c>
      <c r="D31">
        <v>38.4</v>
      </c>
    </row>
    <row r="32" spans="1:4" x14ac:dyDescent="0.25">
      <c r="A32" t="s">
        <v>25</v>
      </c>
      <c r="B32">
        <v>10.4</v>
      </c>
      <c r="C32">
        <v>17.98</v>
      </c>
      <c r="D32">
        <v>52.5</v>
      </c>
    </row>
    <row r="33" spans="1:4" x14ac:dyDescent="0.25">
      <c r="A33" t="s">
        <v>26</v>
      </c>
      <c r="B33">
        <v>10.4</v>
      </c>
      <c r="C33">
        <v>17.82</v>
      </c>
      <c r="D33">
        <v>54.24</v>
      </c>
    </row>
  </sheetData>
  <mergeCells count="2">
    <mergeCell ref="G1:I1"/>
    <mergeCell ref="G5:I5"/>
  </mergeCells>
  <dataValidations count="1">
    <dataValidation type="list" allowBlank="1" showInputMessage="1" showErrorMessage="1" sqref="F7 F3:F4">
      <formula1>$A$2:$A$33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I21" sqref="I21"/>
    </sheetView>
  </sheetViews>
  <sheetFormatPr defaultRowHeight="15" x14ac:dyDescent="0.25"/>
  <cols>
    <col min="1" max="1" width="19.42578125" customWidth="1"/>
    <col min="2" max="2" width="18.42578125" bestFit="1" customWidth="1"/>
    <col min="12" max="12" width="19.42578125" customWidth="1"/>
  </cols>
  <sheetData>
    <row r="1" spans="1:13" x14ac:dyDescent="0.25">
      <c r="A1" t="s">
        <v>67</v>
      </c>
      <c r="B1" t="s">
        <v>43</v>
      </c>
      <c r="C1" t="s">
        <v>0</v>
      </c>
      <c r="D1">
        <v>1979</v>
      </c>
      <c r="E1" t="s">
        <v>106</v>
      </c>
      <c r="G1" t="s">
        <v>67</v>
      </c>
      <c r="H1" t="s">
        <v>82</v>
      </c>
      <c r="I1" t="s">
        <v>83</v>
      </c>
      <c r="J1" t="s">
        <v>66</v>
      </c>
    </row>
    <row r="2" spans="1:13" x14ac:dyDescent="0.25">
      <c r="A2" t="s">
        <v>68</v>
      </c>
      <c r="B2" t="s">
        <v>30</v>
      </c>
      <c r="C2">
        <v>33.9</v>
      </c>
      <c r="D2">
        <v>18</v>
      </c>
      <c r="E2" s="15">
        <v>35.5</v>
      </c>
      <c r="G2" t="s">
        <v>68</v>
      </c>
      <c r="H2" s="5">
        <f>+AVERAGEIF(A:A,G2,C:C)</f>
        <v>27.7</v>
      </c>
      <c r="I2">
        <v>18</v>
      </c>
      <c r="J2">
        <v>35.5</v>
      </c>
      <c r="M2" s="7"/>
    </row>
    <row r="3" spans="1:13" x14ac:dyDescent="0.25">
      <c r="A3" t="s">
        <v>69</v>
      </c>
      <c r="B3" t="s">
        <v>28</v>
      </c>
      <c r="C3">
        <v>32.4</v>
      </c>
      <c r="D3">
        <v>18</v>
      </c>
      <c r="E3" s="15">
        <v>35.5</v>
      </c>
      <c r="G3" t="s">
        <v>69</v>
      </c>
      <c r="H3" s="5">
        <f t="shared" ref="H3:H15" si="0">+AVERAGEIF(A:A,G3,C:C)</f>
        <v>29.85</v>
      </c>
      <c r="I3">
        <v>18</v>
      </c>
      <c r="J3">
        <v>35.5</v>
      </c>
      <c r="M3" s="7"/>
    </row>
    <row r="4" spans="1:13" x14ac:dyDescent="0.25">
      <c r="A4" t="s">
        <v>70</v>
      </c>
      <c r="B4" t="s">
        <v>29</v>
      </c>
      <c r="C4">
        <v>30.4</v>
      </c>
      <c r="D4">
        <v>18</v>
      </c>
      <c r="E4" s="15">
        <v>35.5</v>
      </c>
      <c r="G4" t="s">
        <v>70</v>
      </c>
      <c r="H4" s="5">
        <f t="shared" si="0"/>
        <v>30.4</v>
      </c>
      <c r="I4">
        <v>18</v>
      </c>
      <c r="J4">
        <v>35.5</v>
      </c>
      <c r="M4" s="7"/>
    </row>
    <row r="5" spans="1:13" x14ac:dyDescent="0.25">
      <c r="A5" t="s">
        <v>69</v>
      </c>
      <c r="B5" t="s">
        <v>36</v>
      </c>
      <c r="C5">
        <v>27.3</v>
      </c>
      <c r="D5">
        <v>18</v>
      </c>
      <c r="E5" s="15">
        <v>35.5</v>
      </c>
      <c r="G5" t="s">
        <v>71</v>
      </c>
      <c r="H5" s="5">
        <f t="shared" si="0"/>
        <v>26</v>
      </c>
      <c r="I5">
        <v>18</v>
      </c>
      <c r="J5">
        <v>35.5</v>
      </c>
      <c r="M5" s="7"/>
    </row>
    <row r="6" spans="1:13" x14ac:dyDescent="0.25">
      <c r="A6" t="s">
        <v>71</v>
      </c>
      <c r="B6" t="s">
        <v>37</v>
      </c>
      <c r="C6">
        <v>26</v>
      </c>
      <c r="D6">
        <v>18</v>
      </c>
      <c r="E6" s="15">
        <v>35.5</v>
      </c>
      <c r="G6" t="s">
        <v>72</v>
      </c>
      <c r="H6" s="5">
        <f t="shared" si="0"/>
        <v>19.014285714285712</v>
      </c>
      <c r="I6">
        <v>18</v>
      </c>
      <c r="J6">
        <v>35.5</v>
      </c>
      <c r="M6" s="7"/>
    </row>
    <row r="7" spans="1:13" x14ac:dyDescent="0.25">
      <c r="A7" t="s">
        <v>72</v>
      </c>
      <c r="B7" t="s">
        <v>18</v>
      </c>
      <c r="C7">
        <v>24.4</v>
      </c>
      <c r="D7">
        <v>18</v>
      </c>
      <c r="E7" s="15">
        <v>35.5</v>
      </c>
      <c r="G7" t="s">
        <v>81</v>
      </c>
      <c r="H7" s="5">
        <f t="shared" si="0"/>
        <v>18.55</v>
      </c>
      <c r="I7">
        <v>18</v>
      </c>
      <c r="J7">
        <v>35.5</v>
      </c>
      <c r="M7" s="7"/>
    </row>
    <row r="8" spans="1:13" x14ac:dyDescent="0.25">
      <c r="A8" t="s">
        <v>81</v>
      </c>
      <c r="B8" t="s">
        <v>13</v>
      </c>
      <c r="C8">
        <v>22.8</v>
      </c>
      <c r="D8">
        <v>18</v>
      </c>
      <c r="E8" s="15">
        <v>35.5</v>
      </c>
      <c r="G8" t="s">
        <v>77</v>
      </c>
      <c r="H8" s="5">
        <f t="shared" si="0"/>
        <v>18.433333333333334</v>
      </c>
      <c r="I8">
        <v>18</v>
      </c>
      <c r="J8">
        <v>35.5</v>
      </c>
      <c r="M8" s="7"/>
    </row>
    <row r="9" spans="1:13" x14ac:dyDescent="0.25">
      <c r="A9" t="s">
        <v>72</v>
      </c>
      <c r="B9" t="s">
        <v>19</v>
      </c>
      <c r="C9">
        <v>22.8</v>
      </c>
      <c r="D9">
        <v>18</v>
      </c>
      <c r="E9" s="15">
        <v>35.5</v>
      </c>
      <c r="G9" t="s">
        <v>73</v>
      </c>
      <c r="H9" s="5">
        <f t="shared" si="0"/>
        <v>21.4</v>
      </c>
      <c r="I9">
        <v>18</v>
      </c>
      <c r="J9">
        <v>35.5</v>
      </c>
      <c r="M9" s="7"/>
    </row>
    <row r="10" spans="1:13" x14ac:dyDescent="0.25">
      <c r="A10" t="s">
        <v>68</v>
      </c>
      <c r="B10" t="s">
        <v>31</v>
      </c>
      <c r="C10">
        <v>21.5</v>
      </c>
      <c r="D10">
        <v>18</v>
      </c>
      <c r="E10" s="15">
        <v>35.5</v>
      </c>
      <c r="G10" t="s">
        <v>74</v>
      </c>
      <c r="H10" s="5">
        <f t="shared" si="0"/>
        <v>21</v>
      </c>
      <c r="I10">
        <v>18</v>
      </c>
      <c r="J10">
        <v>35.5</v>
      </c>
      <c r="M10" s="7"/>
    </row>
    <row r="11" spans="1:13" x14ac:dyDescent="0.25">
      <c r="A11" t="s">
        <v>77</v>
      </c>
      <c r="B11" t="s">
        <v>14</v>
      </c>
      <c r="C11">
        <v>21.4</v>
      </c>
      <c r="D11">
        <v>18</v>
      </c>
      <c r="E11" s="15">
        <v>35.5</v>
      </c>
      <c r="G11" t="s">
        <v>75</v>
      </c>
      <c r="H11" s="5">
        <f t="shared" si="0"/>
        <v>19.7</v>
      </c>
      <c r="I11">
        <v>18</v>
      </c>
      <c r="J11">
        <v>35.5</v>
      </c>
      <c r="M11" s="7"/>
    </row>
    <row r="12" spans="1:13" x14ac:dyDescent="0.25">
      <c r="A12" t="s">
        <v>73</v>
      </c>
      <c r="B12" t="s">
        <v>42</v>
      </c>
      <c r="C12">
        <v>21.4</v>
      </c>
      <c r="D12">
        <v>18</v>
      </c>
      <c r="E12" s="15">
        <v>35.5</v>
      </c>
      <c r="G12" t="s">
        <v>80</v>
      </c>
      <c r="H12" s="5">
        <f t="shared" si="0"/>
        <v>14.6</v>
      </c>
      <c r="I12">
        <v>18</v>
      </c>
      <c r="J12">
        <v>35.5</v>
      </c>
      <c r="M12" s="7"/>
    </row>
    <row r="13" spans="1:13" x14ac:dyDescent="0.25">
      <c r="A13" t="s">
        <v>74</v>
      </c>
      <c r="B13" t="s">
        <v>11</v>
      </c>
      <c r="C13">
        <v>21</v>
      </c>
      <c r="D13">
        <v>18</v>
      </c>
      <c r="E13" s="15">
        <v>35.5</v>
      </c>
      <c r="G13" t="s">
        <v>79</v>
      </c>
      <c r="H13" s="5">
        <f t="shared" si="0"/>
        <v>16.399999999999999</v>
      </c>
      <c r="I13">
        <v>18</v>
      </c>
      <c r="J13">
        <v>35.5</v>
      </c>
      <c r="M13" s="7"/>
    </row>
    <row r="14" spans="1:13" x14ac:dyDescent="0.25">
      <c r="A14" t="s">
        <v>74</v>
      </c>
      <c r="B14" t="s">
        <v>12</v>
      </c>
      <c r="C14">
        <v>21</v>
      </c>
      <c r="D14">
        <v>18</v>
      </c>
      <c r="E14" s="15">
        <v>35.5</v>
      </c>
      <c r="G14" t="s">
        <v>76</v>
      </c>
      <c r="H14" s="5">
        <f t="shared" si="0"/>
        <v>13.100000000000001</v>
      </c>
      <c r="I14">
        <v>18</v>
      </c>
      <c r="J14">
        <v>35.5</v>
      </c>
      <c r="M14" s="7"/>
    </row>
    <row r="15" spans="1:13" x14ac:dyDescent="0.25">
      <c r="A15" t="s">
        <v>75</v>
      </c>
      <c r="B15" t="s">
        <v>40</v>
      </c>
      <c r="C15">
        <v>19.7</v>
      </c>
      <c r="D15">
        <v>18</v>
      </c>
      <c r="E15" s="15">
        <v>35.5</v>
      </c>
      <c r="G15" t="s">
        <v>78</v>
      </c>
      <c r="H15" s="5">
        <f t="shared" si="0"/>
        <v>15</v>
      </c>
      <c r="I15">
        <v>18</v>
      </c>
      <c r="J15">
        <v>35.5</v>
      </c>
      <c r="M15" s="7"/>
    </row>
    <row r="16" spans="1:13" x14ac:dyDescent="0.25">
      <c r="A16" t="s">
        <v>72</v>
      </c>
      <c r="B16" t="s">
        <v>20</v>
      </c>
      <c r="C16">
        <v>19.2</v>
      </c>
      <c r="D16">
        <v>18</v>
      </c>
      <c r="E16" s="15">
        <v>35.5</v>
      </c>
    </row>
    <row r="17" spans="1:11" x14ac:dyDescent="0.25">
      <c r="A17" t="s">
        <v>80</v>
      </c>
      <c r="B17" t="s">
        <v>35</v>
      </c>
      <c r="C17">
        <v>19.2</v>
      </c>
      <c r="D17">
        <v>18</v>
      </c>
      <c r="E17" s="15">
        <v>35.5</v>
      </c>
      <c r="K17" t="s">
        <v>84</v>
      </c>
    </row>
    <row r="18" spans="1:11" x14ac:dyDescent="0.25">
      <c r="A18" t="s">
        <v>77</v>
      </c>
      <c r="B18" t="s">
        <v>15</v>
      </c>
      <c r="C18">
        <v>18.7</v>
      </c>
      <c r="D18">
        <v>18</v>
      </c>
      <c r="E18" s="15">
        <v>35.5</v>
      </c>
    </row>
    <row r="19" spans="1:11" x14ac:dyDescent="0.25">
      <c r="A19" t="s">
        <v>79</v>
      </c>
      <c r="B19" t="s">
        <v>16</v>
      </c>
      <c r="C19">
        <v>18.100000000000001</v>
      </c>
      <c r="D19">
        <v>18</v>
      </c>
      <c r="E19" s="15">
        <v>35.5</v>
      </c>
    </row>
    <row r="20" spans="1:11" x14ac:dyDescent="0.25">
      <c r="A20" t="s">
        <v>72</v>
      </c>
      <c r="B20" t="s">
        <v>21</v>
      </c>
      <c r="C20">
        <v>17.8</v>
      </c>
      <c r="D20">
        <v>18</v>
      </c>
      <c r="E20" s="15">
        <v>35.5</v>
      </c>
    </row>
    <row r="21" spans="1:11" x14ac:dyDescent="0.25">
      <c r="A21" t="s">
        <v>72</v>
      </c>
      <c r="B21" t="s">
        <v>23</v>
      </c>
      <c r="C21">
        <v>17.3</v>
      </c>
      <c r="D21">
        <v>18</v>
      </c>
      <c r="E21" s="15">
        <v>35.5</v>
      </c>
    </row>
    <row r="22" spans="1:11" x14ac:dyDescent="0.25">
      <c r="A22" t="s">
        <v>72</v>
      </c>
      <c r="B22" t="s">
        <v>22</v>
      </c>
      <c r="C22">
        <v>16.399999999999999</v>
      </c>
      <c r="D22">
        <v>18</v>
      </c>
      <c r="E22" s="15">
        <v>35.5</v>
      </c>
    </row>
    <row r="23" spans="1:11" x14ac:dyDescent="0.25">
      <c r="A23" t="s">
        <v>76</v>
      </c>
      <c r="B23" t="s">
        <v>39</v>
      </c>
      <c r="C23">
        <v>15.8</v>
      </c>
      <c r="D23">
        <v>18</v>
      </c>
      <c r="E23" s="15">
        <v>35.5</v>
      </c>
    </row>
    <row r="24" spans="1:11" x14ac:dyDescent="0.25">
      <c r="A24" t="s">
        <v>80</v>
      </c>
      <c r="B24" t="s">
        <v>32</v>
      </c>
      <c r="C24">
        <v>15.5</v>
      </c>
      <c r="D24">
        <v>18</v>
      </c>
      <c r="E24" s="15">
        <v>35.5</v>
      </c>
    </row>
    <row r="25" spans="1:11" x14ac:dyDescent="0.25">
      <c r="A25" t="s">
        <v>72</v>
      </c>
      <c r="B25" t="s">
        <v>24</v>
      </c>
      <c r="C25">
        <v>15.2</v>
      </c>
      <c r="D25">
        <v>18</v>
      </c>
      <c r="E25" s="15">
        <v>35.5</v>
      </c>
    </row>
    <row r="26" spans="1:11" x14ac:dyDescent="0.25">
      <c r="A26" t="s">
        <v>77</v>
      </c>
      <c r="B26" t="s">
        <v>33</v>
      </c>
      <c r="C26">
        <v>15.2</v>
      </c>
      <c r="D26">
        <v>18</v>
      </c>
      <c r="E26" s="15">
        <v>35.5</v>
      </c>
    </row>
    <row r="27" spans="1:11" x14ac:dyDescent="0.25">
      <c r="A27" t="s">
        <v>78</v>
      </c>
      <c r="B27" t="s">
        <v>41</v>
      </c>
      <c r="C27">
        <v>15</v>
      </c>
      <c r="D27">
        <v>18</v>
      </c>
      <c r="E27" s="15">
        <v>35.5</v>
      </c>
    </row>
    <row r="28" spans="1:11" x14ac:dyDescent="0.25">
      <c r="A28" t="s">
        <v>79</v>
      </c>
      <c r="B28" t="s">
        <v>27</v>
      </c>
      <c r="C28">
        <v>14.7</v>
      </c>
      <c r="D28">
        <v>18</v>
      </c>
      <c r="E28" s="15">
        <v>35.5</v>
      </c>
    </row>
    <row r="29" spans="1:11" x14ac:dyDescent="0.25">
      <c r="A29" t="s">
        <v>81</v>
      </c>
      <c r="B29" t="s">
        <v>17</v>
      </c>
      <c r="C29">
        <v>14.3</v>
      </c>
      <c r="D29">
        <v>18</v>
      </c>
      <c r="E29" s="15">
        <v>35.5</v>
      </c>
    </row>
    <row r="30" spans="1:11" x14ac:dyDescent="0.25">
      <c r="A30" t="s">
        <v>80</v>
      </c>
      <c r="B30" t="s">
        <v>34</v>
      </c>
      <c r="C30">
        <v>13.3</v>
      </c>
      <c r="D30">
        <v>18</v>
      </c>
      <c r="E30" s="15">
        <v>35.5</v>
      </c>
    </row>
    <row r="31" spans="1:11" x14ac:dyDescent="0.25">
      <c r="A31" t="s">
        <v>80</v>
      </c>
      <c r="B31" t="s">
        <v>25</v>
      </c>
      <c r="C31">
        <v>10.4</v>
      </c>
      <c r="D31">
        <v>18</v>
      </c>
      <c r="E31" s="15">
        <v>35.5</v>
      </c>
    </row>
    <row r="32" spans="1:11" x14ac:dyDescent="0.25">
      <c r="A32" t="s">
        <v>76</v>
      </c>
      <c r="B32" t="s">
        <v>26</v>
      </c>
      <c r="C32">
        <v>10.4</v>
      </c>
      <c r="D32">
        <v>18</v>
      </c>
      <c r="E32" s="15">
        <v>35.5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Lecture Intro</vt:lpstr>
      <vt:lpstr>mtcars</vt:lpstr>
      <vt:lpstr>Pie Charts</vt:lpstr>
      <vt:lpstr>Histograms</vt:lpstr>
      <vt:lpstr>Bar Charts</vt:lpstr>
      <vt:lpstr>Line Charts</vt:lpstr>
      <vt:lpstr>Box n Whisker</vt:lpstr>
      <vt:lpstr>Radial</vt:lpstr>
      <vt:lpstr>Combo</vt:lpstr>
      <vt:lpstr>Scatter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Parent, Michael</dc:creator>
  <cp:lastModifiedBy>Parent, Michael</cp:lastModifiedBy>
  <dcterms:created xsi:type="dcterms:W3CDTF">2019-03-29T12:54:15Z</dcterms:created>
  <dcterms:modified xsi:type="dcterms:W3CDTF">2020-05-05T16:31:40Z</dcterms:modified>
</cp:coreProperties>
</file>