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Supporting Files/Logistic Regression/Screen Recording/"/>
    </mc:Choice>
  </mc:AlternateContent>
  <xr:revisionPtr revIDLastSave="3" documentId="13_ncr:40009_{0FC14403-1B3F-4DCA-93FA-8D041BD6E7B7}" xr6:coauthVersionLast="47" xr6:coauthVersionMax="47" xr10:uidLastSave="{911CCEE3-104D-4DA9-BF37-CBCDE8C3CAF3}"/>
  <bookViews>
    <workbookView xWindow="-28920" yWindow="-3765" windowWidth="29040" windowHeight="15720" xr2:uid="{00000000-000D-0000-FFFF-FFFF00000000}"/>
  </bookViews>
  <sheets>
    <sheet name="Test dataset" sheetId="1" r:id="rId1"/>
    <sheet name="Training Dataset" sheetId="4" r:id="rId2"/>
    <sheet name="Regression Results (Xreal)" sheetId="10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0" l="1"/>
  <c r="G10" i="10" s="1"/>
  <c r="F16" i="10"/>
  <c r="G16" i="10" s="1"/>
  <c r="F58" i="10"/>
  <c r="G58" i="10" s="1"/>
  <c r="F76" i="10"/>
  <c r="G76" i="10" s="1"/>
  <c r="F88" i="10"/>
  <c r="G88" i="10" s="1"/>
  <c r="F94" i="10"/>
  <c r="G94" i="10" s="1"/>
  <c r="F132" i="10"/>
  <c r="F138" i="10"/>
  <c r="G138" i="10" s="1"/>
  <c r="F170" i="10"/>
  <c r="G170" i="10" s="1"/>
  <c r="B5" i="10"/>
  <c r="C5" i="10"/>
  <c r="D5" i="10"/>
  <c r="E5" i="10" s="1"/>
  <c r="B6" i="10"/>
  <c r="C6" i="10"/>
  <c r="D6" i="10"/>
  <c r="E6" i="10" s="1"/>
  <c r="B7" i="10"/>
  <c r="C7" i="10"/>
  <c r="D7" i="10"/>
  <c r="E7" i="10"/>
  <c r="B8" i="10"/>
  <c r="C8" i="10"/>
  <c r="D8" i="10"/>
  <c r="E8" i="10"/>
  <c r="B9" i="10"/>
  <c r="C9" i="10"/>
  <c r="D9" i="10"/>
  <c r="E9" i="10"/>
  <c r="B10" i="10"/>
  <c r="C10" i="10"/>
  <c r="D10" i="10"/>
  <c r="E10" i="10"/>
  <c r="B11" i="10"/>
  <c r="C11" i="10"/>
  <c r="D11" i="10"/>
  <c r="E11" i="10"/>
  <c r="B12" i="10"/>
  <c r="C12" i="10"/>
  <c r="D12" i="10"/>
  <c r="E12" i="10"/>
  <c r="B13" i="10"/>
  <c r="C13" i="10"/>
  <c r="D13" i="10"/>
  <c r="E13" i="10"/>
  <c r="B14" i="10"/>
  <c r="C14" i="10"/>
  <c r="D14" i="10"/>
  <c r="E14" i="10"/>
  <c r="B15" i="10"/>
  <c r="C15" i="10"/>
  <c r="D15" i="10"/>
  <c r="E15" i="10"/>
  <c r="B16" i="10"/>
  <c r="C16" i="10"/>
  <c r="D16" i="10"/>
  <c r="E16" i="10"/>
  <c r="B17" i="10"/>
  <c r="C17" i="10"/>
  <c r="D17" i="10"/>
  <c r="E17" i="10"/>
  <c r="B18" i="10"/>
  <c r="C18" i="10"/>
  <c r="D18" i="10"/>
  <c r="E18" i="10"/>
  <c r="B19" i="10"/>
  <c r="C19" i="10"/>
  <c r="D19" i="10"/>
  <c r="E19" i="10"/>
  <c r="B20" i="10"/>
  <c r="C20" i="10"/>
  <c r="D20" i="10"/>
  <c r="E20" i="10"/>
  <c r="F20" i="10" s="1"/>
  <c r="G20" i="10" s="1"/>
  <c r="B21" i="10"/>
  <c r="C21" i="10"/>
  <c r="D21" i="10"/>
  <c r="E21" i="10"/>
  <c r="B22" i="10"/>
  <c r="C22" i="10"/>
  <c r="D22" i="10"/>
  <c r="E22" i="10"/>
  <c r="B23" i="10"/>
  <c r="C23" i="10"/>
  <c r="D23" i="10"/>
  <c r="E23" i="10"/>
  <c r="B24" i="10"/>
  <c r="C24" i="10"/>
  <c r="D24" i="10"/>
  <c r="E24" i="10"/>
  <c r="B25" i="10"/>
  <c r="C25" i="10"/>
  <c r="D25" i="10"/>
  <c r="E25" i="10"/>
  <c r="F25" i="10" s="1"/>
  <c r="G25" i="10" s="1"/>
  <c r="B26" i="10"/>
  <c r="C26" i="10"/>
  <c r="D26" i="10"/>
  <c r="E26" i="10"/>
  <c r="B27" i="10"/>
  <c r="C27" i="10"/>
  <c r="D27" i="10"/>
  <c r="E27" i="10"/>
  <c r="B28" i="10"/>
  <c r="C28" i="10"/>
  <c r="D28" i="10"/>
  <c r="E28" i="10"/>
  <c r="B29" i="10"/>
  <c r="C29" i="10"/>
  <c r="D29" i="10"/>
  <c r="E29" i="10"/>
  <c r="B30" i="10"/>
  <c r="C30" i="10"/>
  <c r="D30" i="10"/>
  <c r="E30" i="10"/>
  <c r="F30" i="10" s="1"/>
  <c r="B31" i="10"/>
  <c r="C31" i="10"/>
  <c r="D31" i="10"/>
  <c r="F31" i="10" s="1"/>
  <c r="G31" i="10" s="1"/>
  <c r="E31" i="10"/>
  <c r="B32" i="10"/>
  <c r="C32" i="10"/>
  <c r="D32" i="10"/>
  <c r="E32" i="10"/>
  <c r="B33" i="10"/>
  <c r="C33" i="10"/>
  <c r="D33" i="10"/>
  <c r="E33" i="10"/>
  <c r="B34" i="10"/>
  <c r="C34" i="10"/>
  <c r="D34" i="10"/>
  <c r="E34" i="10"/>
  <c r="B35" i="10"/>
  <c r="C35" i="10"/>
  <c r="D35" i="10"/>
  <c r="F35" i="10" s="1"/>
  <c r="G35" i="10" s="1"/>
  <c r="E35" i="10"/>
  <c r="B36" i="10"/>
  <c r="C36" i="10"/>
  <c r="D36" i="10"/>
  <c r="E36" i="10"/>
  <c r="B37" i="10"/>
  <c r="C37" i="10"/>
  <c r="D37" i="10"/>
  <c r="E37" i="10"/>
  <c r="B38" i="10"/>
  <c r="C38" i="10"/>
  <c r="D38" i="10"/>
  <c r="E38" i="10"/>
  <c r="B39" i="10"/>
  <c r="C39" i="10"/>
  <c r="D39" i="10"/>
  <c r="E39" i="10"/>
  <c r="B40" i="10"/>
  <c r="C40" i="10"/>
  <c r="D40" i="10"/>
  <c r="E40" i="10"/>
  <c r="B41" i="10"/>
  <c r="C41" i="10"/>
  <c r="D41" i="10"/>
  <c r="E41" i="10"/>
  <c r="F41" i="10" s="1"/>
  <c r="G41" i="10" s="1"/>
  <c r="B42" i="10"/>
  <c r="C42" i="10"/>
  <c r="D42" i="10"/>
  <c r="E42" i="10"/>
  <c r="B43" i="10"/>
  <c r="C43" i="10"/>
  <c r="D43" i="10"/>
  <c r="E43" i="10"/>
  <c r="B44" i="10"/>
  <c r="C44" i="10"/>
  <c r="D44" i="10"/>
  <c r="E44" i="10"/>
  <c r="B45" i="10"/>
  <c r="C45" i="10"/>
  <c r="D45" i="10"/>
  <c r="E45" i="10"/>
  <c r="B46" i="10"/>
  <c r="C46" i="10"/>
  <c r="D46" i="10"/>
  <c r="E46" i="10"/>
  <c r="B47" i="10"/>
  <c r="C47" i="10"/>
  <c r="D47" i="10"/>
  <c r="E47" i="10"/>
  <c r="F47" i="10" s="1"/>
  <c r="G47" i="10" s="1"/>
  <c r="B48" i="10"/>
  <c r="C48" i="10"/>
  <c r="D48" i="10"/>
  <c r="E48" i="10"/>
  <c r="B49" i="10"/>
  <c r="C49" i="10"/>
  <c r="D49" i="10"/>
  <c r="E49" i="10"/>
  <c r="B50" i="10"/>
  <c r="C50" i="10"/>
  <c r="D50" i="10"/>
  <c r="E50" i="10"/>
  <c r="B51" i="10"/>
  <c r="C51" i="10"/>
  <c r="D51" i="10"/>
  <c r="E51" i="10"/>
  <c r="B52" i="10"/>
  <c r="C52" i="10"/>
  <c r="D52" i="10"/>
  <c r="E52" i="10"/>
  <c r="F52" i="10" s="1"/>
  <c r="G52" i="10" s="1"/>
  <c r="B53" i="10"/>
  <c r="C53" i="10"/>
  <c r="D53" i="10"/>
  <c r="F53" i="10" s="1"/>
  <c r="G53" i="10" s="1"/>
  <c r="E53" i="10"/>
  <c r="B54" i="10"/>
  <c r="C54" i="10"/>
  <c r="D54" i="10"/>
  <c r="E54" i="10"/>
  <c r="B55" i="10"/>
  <c r="C55" i="10"/>
  <c r="D55" i="10"/>
  <c r="E55" i="10" s="1"/>
  <c r="B56" i="10"/>
  <c r="C56" i="10"/>
  <c r="D56" i="10"/>
  <c r="E56" i="10"/>
  <c r="B57" i="10"/>
  <c r="C57" i="10"/>
  <c r="D57" i="10"/>
  <c r="E57" i="10"/>
  <c r="B58" i="10"/>
  <c r="C58" i="10"/>
  <c r="D58" i="10"/>
  <c r="E58" i="10"/>
  <c r="B59" i="10"/>
  <c r="C59" i="10"/>
  <c r="D59" i="10"/>
  <c r="E59" i="10"/>
  <c r="B60" i="10"/>
  <c r="C60" i="10"/>
  <c r="D60" i="10"/>
  <c r="E60" i="10"/>
  <c r="B61" i="10"/>
  <c r="C61" i="10"/>
  <c r="D61" i="10"/>
  <c r="E61" i="10"/>
  <c r="B62" i="10"/>
  <c r="C62" i="10"/>
  <c r="D62" i="10"/>
  <c r="E62" i="10"/>
  <c r="B63" i="10"/>
  <c r="C63" i="10"/>
  <c r="D63" i="10"/>
  <c r="E63" i="10"/>
  <c r="B64" i="10"/>
  <c r="C64" i="10"/>
  <c r="D64" i="10"/>
  <c r="E64" i="10"/>
  <c r="F64" i="10" s="1"/>
  <c r="G64" i="10" s="1"/>
  <c r="B65" i="10"/>
  <c r="C65" i="10"/>
  <c r="D65" i="10"/>
  <c r="E65" i="10"/>
  <c r="B66" i="10"/>
  <c r="C66" i="10"/>
  <c r="D66" i="10"/>
  <c r="E66" i="10"/>
  <c r="B67" i="10"/>
  <c r="C67" i="10"/>
  <c r="D67" i="10"/>
  <c r="E67" i="10"/>
  <c r="B68" i="10"/>
  <c r="C68" i="10"/>
  <c r="D68" i="10"/>
  <c r="E68" i="10"/>
  <c r="B69" i="10"/>
  <c r="C69" i="10"/>
  <c r="D69" i="10"/>
  <c r="E69" i="10"/>
  <c r="B70" i="10"/>
  <c r="C70" i="10"/>
  <c r="D70" i="10"/>
  <c r="E70" i="10"/>
  <c r="F70" i="10" s="1"/>
  <c r="B71" i="10"/>
  <c r="C71" i="10"/>
  <c r="D71" i="10"/>
  <c r="E71" i="10"/>
  <c r="F71" i="10" s="1"/>
  <c r="G71" i="10" s="1"/>
  <c r="B72" i="10"/>
  <c r="C72" i="10"/>
  <c r="D72" i="10"/>
  <c r="E72" i="10"/>
  <c r="B73" i="10"/>
  <c r="C73" i="10"/>
  <c r="D73" i="10"/>
  <c r="E73" i="10"/>
  <c r="B74" i="10"/>
  <c r="C74" i="10"/>
  <c r="D74" i="10"/>
  <c r="E74" i="10"/>
  <c r="B75" i="10"/>
  <c r="C75" i="10"/>
  <c r="D75" i="10"/>
  <c r="F75" i="10" s="1"/>
  <c r="G75" i="10" s="1"/>
  <c r="E75" i="10"/>
  <c r="B76" i="10"/>
  <c r="C76" i="10"/>
  <c r="D76" i="10"/>
  <c r="E76" i="10"/>
  <c r="B77" i="10"/>
  <c r="C77" i="10"/>
  <c r="D77" i="10"/>
  <c r="E77" i="10"/>
  <c r="B78" i="10"/>
  <c r="C78" i="10"/>
  <c r="D78" i="10"/>
  <c r="E78" i="10"/>
  <c r="B79" i="10"/>
  <c r="C79" i="10"/>
  <c r="D79" i="10"/>
  <c r="E79" i="10"/>
  <c r="B80" i="10"/>
  <c r="C80" i="10"/>
  <c r="D80" i="10"/>
  <c r="E80" i="10"/>
  <c r="B81" i="10"/>
  <c r="C81" i="10"/>
  <c r="D81" i="10"/>
  <c r="E81" i="10"/>
  <c r="F81" i="10" s="1"/>
  <c r="G81" i="10" s="1"/>
  <c r="B82" i="10"/>
  <c r="C82" i="10"/>
  <c r="D82" i="10"/>
  <c r="F82" i="10" s="1"/>
  <c r="G82" i="10" s="1"/>
  <c r="E82" i="10"/>
  <c r="B83" i="10"/>
  <c r="C83" i="10"/>
  <c r="D83" i="10"/>
  <c r="E83" i="10"/>
  <c r="B84" i="10"/>
  <c r="C84" i="10"/>
  <c r="D84" i="10"/>
  <c r="E84" i="10"/>
  <c r="B85" i="10"/>
  <c r="C85" i="10"/>
  <c r="D85" i="10"/>
  <c r="E85" i="10"/>
  <c r="B86" i="10"/>
  <c r="C86" i="10"/>
  <c r="D86" i="10"/>
  <c r="E86" i="10"/>
  <c r="B87" i="10"/>
  <c r="C87" i="10"/>
  <c r="D87" i="10"/>
  <c r="E87" i="10"/>
  <c r="B88" i="10"/>
  <c r="C88" i="10"/>
  <c r="D88" i="10"/>
  <c r="E88" i="10"/>
  <c r="B89" i="10"/>
  <c r="C89" i="10"/>
  <c r="D89" i="10"/>
  <c r="E89" i="10"/>
  <c r="B90" i="10"/>
  <c r="C90" i="10"/>
  <c r="D90" i="10"/>
  <c r="E90" i="10"/>
  <c r="B91" i="10"/>
  <c r="C91" i="10"/>
  <c r="D91" i="10"/>
  <c r="E91" i="10"/>
  <c r="B92" i="10"/>
  <c r="C92" i="10"/>
  <c r="D92" i="10"/>
  <c r="E92" i="10"/>
  <c r="B93" i="10"/>
  <c r="C93" i="10"/>
  <c r="D93" i="10"/>
  <c r="E93" i="10"/>
  <c r="F93" i="10" s="1"/>
  <c r="B94" i="10"/>
  <c r="C94" i="10"/>
  <c r="D94" i="10"/>
  <c r="E94" i="10"/>
  <c r="B95" i="10"/>
  <c r="C95" i="10"/>
  <c r="D95" i="10"/>
  <c r="E95" i="10"/>
  <c r="B96" i="10"/>
  <c r="C96" i="10"/>
  <c r="D96" i="10"/>
  <c r="E96" i="10"/>
  <c r="B97" i="10"/>
  <c r="C97" i="10"/>
  <c r="D97" i="10"/>
  <c r="E97" i="10"/>
  <c r="B98" i="10"/>
  <c r="C98" i="10"/>
  <c r="D98" i="10"/>
  <c r="E98" i="10"/>
  <c r="B99" i="10"/>
  <c r="C99" i="10"/>
  <c r="D99" i="10"/>
  <c r="F99" i="10" s="1"/>
  <c r="G99" i="10" s="1"/>
  <c r="E99" i="10"/>
  <c r="B100" i="10"/>
  <c r="C100" i="10"/>
  <c r="D100" i="10"/>
  <c r="E100" i="10"/>
  <c r="B101" i="10"/>
  <c r="C101" i="10"/>
  <c r="D101" i="10"/>
  <c r="E101" i="10"/>
  <c r="B102" i="10"/>
  <c r="C102" i="10"/>
  <c r="D102" i="10"/>
  <c r="E102" i="10"/>
  <c r="B103" i="10"/>
  <c r="C103" i="10"/>
  <c r="D103" i="10"/>
  <c r="E103" i="10"/>
  <c r="B104" i="10"/>
  <c r="C104" i="10"/>
  <c r="D104" i="10"/>
  <c r="E104" i="10"/>
  <c r="B105" i="10"/>
  <c r="C105" i="10"/>
  <c r="D105" i="10"/>
  <c r="F105" i="10" s="1"/>
  <c r="G105" i="10" s="1"/>
  <c r="E105" i="10"/>
  <c r="B106" i="10"/>
  <c r="C106" i="10"/>
  <c r="D106" i="10"/>
  <c r="E106" i="10"/>
  <c r="B107" i="10"/>
  <c r="C107" i="10"/>
  <c r="D107" i="10"/>
  <c r="E107" i="10"/>
  <c r="B108" i="10"/>
  <c r="C108" i="10"/>
  <c r="D108" i="10"/>
  <c r="E108" i="10"/>
  <c r="B109" i="10"/>
  <c r="C109" i="10"/>
  <c r="D109" i="10"/>
  <c r="E109" i="10"/>
  <c r="B110" i="10"/>
  <c r="C110" i="10"/>
  <c r="D110" i="10"/>
  <c r="E110" i="10"/>
  <c r="B111" i="10"/>
  <c r="C111" i="10"/>
  <c r="D111" i="10"/>
  <c r="F111" i="10" s="1"/>
  <c r="G111" i="10" s="1"/>
  <c r="E111" i="10"/>
  <c r="B112" i="10"/>
  <c r="C112" i="10"/>
  <c r="D112" i="10"/>
  <c r="E112" i="10"/>
  <c r="B113" i="10"/>
  <c r="C113" i="10"/>
  <c r="D113" i="10"/>
  <c r="E113" i="10"/>
  <c r="B114" i="10"/>
  <c r="C114" i="10"/>
  <c r="D114" i="10"/>
  <c r="E114" i="10"/>
  <c r="B115" i="10"/>
  <c r="C115" i="10"/>
  <c r="D115" i="10"/>
  <c r="E115" i="10"/>
  <c r="B116" i="10"/>
  <c r="C116" i="10"/>
  <c r="D116" i="10"/>
  <c r="F116" i="10" s="1"/>
  <c r="E116" i="10"/>
  <c r="B117" i="10"/>
  <c r="C117" i="10"/>
  <c r="D117" i="10"/>
  <c r="E117" i="10"/>
  <c r="F117" i="10" s="1"/>
  <c r="G117" i="10" s="1"/>
  <c r="B118" i="10"/>
  <c r="C118" i="10"/>
  <c r="D118" i="10"/>
  <c r="E118" i="10"/>
  <c r="B119" i="10"/>
  <c r="C119" i="10"/>
  <c r="D119" i="10"/>
  <c r="E119" i="10"/>
  <c r="B120" i="10"/>
  <c r="C120" i="10"/>
  <c r="D120" i="10"/>
  <c r="E120" i="10"/>
  <c r="B121" i="10"/>
  <c r="C121" i="10"/>
  <c r="D121" i="10"/>
  <c r="F121" i="10" s="1"/>
  <c r="G121" i="10" s="1"/>
  <c r="E121" i="10"/>
  <c r="B122" i="10"/>
  <c r="C122" i="10"/>
  <c r="D122" i="10"/>
  <c r="F122" i="10" s="1"/>
  <c r="G122" i="10" s="1"/>
  <c r="E122" i="10"/>
  <c r="B123" i="10"/>
  <c r="C123" i="10"/>
  <c r="D123" i="10"/>
  <c r="E123" i="10"/>
  <c r="B124" i="10"/>
  <c r="C124" i="10"/>
  <c r="D124" i="10"/>
  <c r="E124" i="10"/>
  <c r="B125" i="10"/>
  <c r="C125" i="10"/>
  <c r="D125" i="10"/>
  <c r="E125" i="10"/>
  <c r="B126" i="10"/>
  <c r="C126" i="10"/>
  <c r="D126" i="10"/>
  <c r="E126" i="10"/>
  <c r="B127" i="10"/>
  <c r="C127" i="10"/>
  <c r="D127" i="10"/>
  <c r="E127" i="10"/>
  <c r="F127" i="10" s="1"/>
  <c r="G127" i="10" s="1"/>
  <c r="B128" i="10"/>
  <c r="C128" i="10"/>
  <c r="D128" i="10"/>
  <c r="E128" i="10"/>
  <c r="B129" i="10"/>
  <c r="C129" i="10"/>
  <c r="D129" i="10"/>
  <c r="E129" i="10"/>
  <c r="B130" i="10"/>
  <c r="C130" i="10"/>
  <c r="D130" i="10"/>
  <c r="E130" i="10"/>
  <c r="B131" i="10"/>
  <c r="C131" i="10"/>
  <c r="D131" i="10"/>
  <c r="E131" i="10"/>
  <c r="B132" i="10"/>
  <c r="C132" i="10"/>
  <c r="D132" i="10"/>
  <c r="E132" i="10"/>
  <c r="B133" i="10"/>
  <c r="C133" i="10"/>
  <c r="D133" i="10"/>
  <c r="E133" i="10"/>
  <c r="B134" i="10"/>
  <c r="C134" i="10"/>
  <c r="D134" i="10"/>
  <c r="E134" i="10"/>
  <c r="B135" i="10"/>
  <c r="C135" i="10"/>
  <c r="D135" i="10"/>
  <c r="E135" i="10"/>
  <c r="B136" i="10"/>
  <c r="C136" i="10"/>
  <c r="D136" i="10"/>
  <c r="E136" i="10"/>
  <c r="B137" i="10"/>
  <c r="C137" i="10"/>
  <c r="D137" i="10"/>
  <c r="E137" i="10"/>
  <c r="F137" i="10" s="1"/>
  <c r="G137" i="10" s="1"/>
  <c r="B138" i="10"/>
  <c r="C138" i="10"/>
  <c r="D138" i="10"/>
  <c r="E138" i="10"/>
  <c r="B139" i="10"/>
  <c r="C139" i="10"/>
  <c r="D139" i="10"/>
  <c r="E139" i="10"/>
  <c r="B140" i="10"/>
  <c r="C140" i="10"/>
  <c r="D140" i="10"/>
  <c r="E140" i="10"/>
  <c r="B141" i="10"/>
  <c r="C141" i="10"/>
  <c r="D141" i="10"/>
  <c r="E141" i="10"/>
  <c r="B142" i="10"/>
  <c r="C142" i="10"/>
  <c r="D142" i="10"/>
  <c r="E142" i="10"/>
  <c r="B143" i="10"/>
  <c r="C143" i="10"/>
  <c r="D143" i="10"/>
  <c r="E143" i="10"/>
  <c r="B144" i="10"/>
  <c r="C144" i="10"/>
  <c r="D144" i="10"/>
  <c r="F144" i="10" s="1"/>
  <c r="G144" i="10" s="1"/>
  <c r="E144" i="10"/>
  <c r="B145" i="10"/>
  <c r="C145" i="10"/>
  <c r="D145" i="10"/>
  <c r="E145" i="10"/>
  <c r="B146" i="10"/>
  <c r="C146" i="10"/>
  <c r="D146" i="10"/>
  <c r="E146" i="10"/>
  <c r="B147" i="10"/>
  <c r="C147" i="10"/>
  <c r="D147" i="10"/>
  <c r="E147" i="10"/>
  <c r="B148" i="10"/>
  <c r="C148" i="10"/>
  <c r="D148" i="10"/>
  <c r="E148" i="10"/>
  <c r="B149" i="10"/>
  <c r="C149" i="10"/>
  <c r="D149" i="10"/>
  <c r="E149" i="10"/>
  <c r="F149" i="10" s="1"/>
  <c r="G149" i="10" s="1"/>
  <c r="B150" i="10"/>
  <c r="C150" i="10"/>
  <c r="D150" i="10"/>
  <c r="E150" i="10"/>
  <c r="B151" i="10"/>
  <c r="C151" i="10"/>
  <c r="D151" i="10"/>
  <c r="E151" i="10"/>
  <c r="B152" i="10"/>
  <c r="C152" i="10"/>
  <c r="D152" i="10"/>
  <c r="E152" i="10"/>
  <c r="B153" i="10"/>
  <c r="C153" i="10"/>
  <c r="D153" i="10"/>
  <c r="E153" i="10"/>
  <c r="B154" i="10"/>
  <c r="C154" i="10"/>
  <c r="D154" i="10"/>
  <c r="F154" i="10" s="1"/>
  <c r="G154" i="10" s="1"/>
  <c r="E154" i="10"/>
  <c r="B155" i="10"/>
  <c r="C155" i="10"/>
  <c r="D155" i="10"/>
  <c r="E155" i="10"/>
  <c r="B156" i="10"/>
  <c r="C156" i="10"/>
  <c r="D156" i="10"/>
  <c r="E156" i="10"/>
  <c r="B157" i="10"/>
  <c r="C157" i="10"/>
  <c r="D157" i="10"/>
  <c r="E157" i="10"/>
  <c r="B158" i="10"/>
  <c r="C158" i="10"/>
  <c r="D158" i="10"/>
  <c r="E158" i="10"/>
  <c r="B159" i="10"/>
  <c r="C159" i="10"/>
  <c r="D159" i="10"/>
  <c r="E159" i="10"/>
  <c r="B160" i="10"/>
  <c r="C160" i="10"/>
  <c r="D160" i="10"/>
  <c r="F160" i="10" s="1"/>
  <c r="G160" i="10" s="1"/>
  <c r="E160" i="10"/>
  <c r="B161" i="10"/>
  <c r="C161" i="10"/>
  <c r="D161" i="10"/>
  <c r="E161" i="10"/>
  <c r="B162" i="10"/>
  <c r="C162" i="10"/>
  <c r="D162" i="10"/>
  <c r="E162" i="10"/>
  <c r="B163" i="10"/>
  <c r="C163" i="10"/>
  <c r="D163" i="10"/>
  <c r="E163" i="10"/>
  <c r="B164" i="10"/>
  <c r="C164" i="10"/>
  <c r="D164" i="10"/>
  <c r="E164" i="10"/>
  <c r="B165" i="10"/>
  <c r="C165" i="10"/>
  <c r="D165" i="10"/>
  <c r="F165" i="10" s="1"/>
  <c r="G165" i="10" s="1"/>
  <c r="E165" i="10"/>
  <c r="B166" i="10"/>
  <c r="C166" i="10"/>
  <c r="D166" i="10"/>
  <c r="E166" i="10"/>
  <c r="B167" i="10"/>
  <c r="C167" i="10"/>
  <c r="D167" i="10"/>
  <c r="E167" i="10"/>
  <c r="B168" i="10"/>
  <c r="C168" i="10"/>
  <c r="D168" i="10"/>
  <c r="E168" i="10"/>
  <c r="B169" i="10"/>
  <c r="C169" i="10"/>
  <c r="D169" i="10"/>
  <c r="E169" i="10"/>
  <c r="B170" i="10"/>
  <c r="C170" i="10"/>
  <c r="D170" i="10"/>
  <c r="E170" i="10"/>
  <c r="B171" i="10"/>
  <c r="C171" i="10"/>
  <c r="D171" i="10"/>
  <c r="E171" i="10"/>
  <c r="C4" i="10"/>
  <c r="D4" i="10"/>
  <c r="B4" i="10"/>
  <c r="R7" i="10" s="1"/>
  <c r="C3" i="10"/>
  <c r="B3" i="10"/>
  <c r="F167" i="10" l="1"/>
  <c r="F159" i="10"/>
  <c r="G159" i="10" s="1"/>
  <c r="F151" i="10"/>
  <c r="G151" i="10" s="1"/>
  <c r="F143" i="10"/>
  <c r="G143" i="10" s="1"/>
  <c r="F133" i="10"/>
  <c r="G133" i="10" s="1"/>
  <c r="F123" i="10"/>
  <c r="G123" i="10" s="1"/>
  <c r="F115" i="10"/>
  <c r="G115" i="10" s="1"/>
  <c r="F107" i="10"/>
  <c r="G107" i="10" s="1"/>
  <c r="F101" i="10"/>
  <c r="F95" i="10"/>
  <c r="G95" i="10" s="1"/>
  <c r="F87" i="10"/>
  <c r="G87" i="10" s="1"/>
  <c r="F73" i="10"/>
  <c r="G73" i="10" s="1"/>
  <c r="F65" i="10"/>
  <c r="G65" i="10" s="1"/>
  <c r="F57" i="10"/>
  <c r="G57" i="10" s="1"/>
  <c r="F43" i="10"/>
  <c r="G43" i="10" s="1"/>
  <c r="F27" i="10"/>
  <c r="G27" i="10" s="1"/>
  <c r="F23" i="10"/>
  <c r="G23" i="10" s="1"/>
  <c r="F19" i="10"/>
  <c r="G19" i="10" s="1"/>
  <c r="F17" i="10"/>
  <c r="G17" i="10" s="1"/>
  <c r="F15" i="10"/>
  <c r="G15" i="10" s="1"/>
  <c r="F13" i="10"/>
  <c r="G13" i="10" s="1"/>
  <c r="F11" i="10"/>
  <c r="G11" i="10" s="1"/>
  <c r="F9" i="10"/>
  <c r="G9" i="10" s="1"/>
  <c r="F7" i="10"/>
  <c r="G7" i="10" s="1"/>
  <c r="B176" i="10" a="1"/>
  <c r="B176" i="10" s="1"/>
  <c r="F155" i="10"/>
  <c r="G155" i="10" s="1"/>
  <c r="F141" i="10"/>
  <c r="G141" i="10" s="1"/>
  <c r="F129" i="10"/>
  <c r="G129" i="10" s="1"/>
  <c r="F119" i="10"/>
  <c r="G119" i="10" s="1"/>
  <c r="F103" i="10"/>
  <c r="G103" i="10" s="1"/>
  <c r="F91" i="10"/>
  <c r="G91" i="10" s="1"/>
  <c r="F83" i="10"/>
  <c r="G83" i="10" s="1"/>
  <c r="F79" i="10"/>
  <c r="G79" i="10" s="1"/>
  <c r="F67" i="10"/>
  <c r="G67" i="10" s="1"/>
  <c r="F59" i="10"/>
  <c r="G59" i="10" s="1"/>
  <c r="F29" i="10"/>
  <c r="G29" i="10" s="1"/>
  <c r="F171" i="10"/>
  <c r="G171" i="10" s="1"/>
  <c r="F163" i="10"/>
  <c r="G163" i="10" s="1"/>
  <c r="F157" i="10"/>
  <c r="G157" i="10" s="1"/>
  <c r="F147" i="10"/>
  <c r="G147" i="10" s="1"/>
  <c r="F139" i="10"/>
  <c r="G139" i="10" s="1"/>
  <c r="F131" i="10"/>
  <c r="G131" i="10" s="1"/>
  <c r="F109" i="10"/>
  <c r="F97" i="10"/>
  <c r="G97" i="10" s="1"/>
  <c r="F85" i="10"/>
  <c r="G85" i="10" s="1"/>
  <c r="F77" i="10"/>
  <c r="G77" i="10" s="1"/>
  <c r="F69" i="10"/>
  <c r="G69" i="10" s="1"/>
  <c r="F61" i="10"/>
  <c r="G61" i="10" s="1"/>
  <c r="F49" i="10"/>
  <c r="G49" i="10" s="1"/>
  <c r="F37" i="10"/>
  <c r="G37" i="10" s="1"/>
  <c r="F21" i="10"/>
  <c r="G21" i="10" s="1"/>
  <c r="F166" i="10"/>
  <c r="F158" i="10"/>
  <c r="F148" i="10"/>
  <c r="F140" i="10"/>
  <c r="G140" i="10" s="1"/>
  <c r="F130" i="10"/>
  <c r="G130" i="10" s="1"/>
  <c r="F126" i="10"/>
  <c r="G126" i="10" s="1"/>
  <c r="F118" i="10"/>
  <c r="G118" i="10" s="1"/>
  <c r="F110" i="10"/>
  <c r="G110" i="10" s="1"/>
  <c r="F108" i="10"/>
  <c r="G108" i="10" s="1"/>
  <c r="F106" i="10"/>
  <c r="G106" i="10" s="1"/>
  <c r="F104" i="10"/>
  <c r="G104" i="10" s="1"/>
  <c r="F102" i="10"/>
  <c r="G102" i="10" s="1"/>
  <c r="F100" i="10"/>
  <c r="G100" i="10" s="1"/>
  <c r="F98" i="10"/>
  <c r="G98" i="10" s="1"/>
  <c r="F96" i="10"/>
  <c r="G96" i="10" s="1"/>
  <c r="F92" i="10"/>
  <c r="G92" i="10" s="1"/>
  <c r="F90" i="10"/>
  <c r="G90" i="10" s="1"/>
  <c r="F86" i="10"/>
  <c r="F84" i="10"/>
  <c r="G84" i="10" s="1"/>
  <c r="F80" i="10"/>
  <c r="G80" i="10" s="1"/>
  <c r="F78" i="10"/>
  <c r="F74" i="10"/>
  <c r="G74" i="10" s="1"/>
  <c r="F72" i="10"/>
  <c r="G72" i="10" s="1"/>
  <c r="F68" i="10"/>
  <c r="G68" i="10" s="1"/>
  <c r="F66" i="10"/>
  <c r="G66" i="10" s="1"/>
  <c r="F62" i="10"/>
  <c r="F60" i="10"/>
  <c r="G60" i="10" s="1"/>
  <c r="F56" i="10"/>
  <c r="G56" i="10" s="1"/>
  <c r="F54" i="10"/>
  <c r="F50" i="10"/>
  <c r="G50" i="10" s="1"/>
  <c r="F48" i="10"/>
  <c r="G48" i="10" s="1"/>
  <c r="F46" i="10"/>
  <c r="G46" i="10" s="1"/>
  <c r="F44" i="10"/>
  <c r="G44" i="10" s="1"/>
  <c r="F42" i="10"/>
  <c r="G42" i="10" s="1"/>
  <c r="F40" i="10"/>
  <c r="G40" i="10" s="1"/>
  <c r="F38" i="10"/>
  <c r="G38" i="10" s="1"/>
  <c r="F36" i="10"/>
  <c r="G36" i="10" s="1"/>
  <c r="F34" i="10"/>
  <c r="G34" i="10" s="1"/>
  <c r="F32" i="10"/>
  <c r="G32" i="10" s="1"/>
  <c r="F28" i="10"/>
  <c r="G28" i="10" s="1"/>
  <c r="F26" i="10"/>
  <c r="G26" i="10" s="1"/>
  <c r="F24" i="10"/>
  <c r="G24" i="10" s="1"/>
  <c r="F22" i="10"/>
  <c r="F18" i="10"/>
  <c r="G18" i="10" s="1"/>
  <c r="F14" i="10"/>
  <c r="F12" i="10"/>
  <c r="G12" i="10" s="1"/>
  <c r="F8" i="10"/>
  <c r="G8" i="10" s="1"/>
  <c r="F55" i="10"/>
  <c r="G55" i="10" s="1"/>
  <c r="F45" i="10"/>
  <c r="G45" i="10" s="1"/>
  <c r="F39" i="10"/>
  <c r="G39" i="10" s="1"/>
  <c r="F164" i="10"/>
  <c r="G164" i="10" s="1"/>
  <c r="F156" i="10"/>
  <c r="G156" i="10" s="1"/>
  <c r="F146" i="10"/>
  <c r="G146" i="10" s="1"/>
  <c r="F136" i="10"/>
  <c r="G136" i="10" s="1"/>
  <c r="F124" i="10"/>
  <c r="F114" i="10"/>
  <c r="G114" i="10" s="1"/>
  <c r="F169" i="10"/>
  <c r="G169" i="10" s="1"/>
  <c r="F161" i="10"/>
  <c r="G161" i="10" s="1"/>
  <c r="F153" i="10"/>
  <c r="G153" i="10" s="1"/>
  <c r="F145" i="10"/>
  <c r="G145" i="10" s="1"/>
  <c r="F135" i="10"/>
  <c r="G135" i="10" s="1"/>
  <c r="F125" i="10"/>
  <c r="G125" i="10" s="1"/>
  <c r="F113" i="10"/>
  <c r="G113" i="10" s="1"/>
  <c r="F89" i="10"/>
  <c r="G89" i="10" s="1"/>
  <c r="F63" i="10"/>
  <c r="G63" i="10" s="1"/>
  <c r="F51" i="10"/>
  <c r="G51" i="10" s="1"/>
  <c r="F33" i="10"/>
  <c r="G33" i="10" s="1"/>
  <c r="F168" i="10"/>
  <c r="G168" i="10" s="1"/>
  <c r="F162" i="10"/>
  <c r="G162" i="10" s="1"/>
  <c r="F152" i="10"/>
  <c r="G152" i="10" s="1"/>
  <c r="F150" i="10"/>
  <c r="F142" i="10"/>
  <c r="G142" i="10" s="1"/>
  <c r="F134" i="10"/>
  <c r="F128" i="10"/>
  <c r="G128" i="10" s="1"/>
  <c r="F120" i="10"/>
  <c r="G120" i="10" s="1"/>
  <c r="F112" i="10"/>
  <c r="G112" i="10" s="1"/>
  <c r="E4" i="10"/>
  <c r="F4" i="10" s="1"/>
  <c r="F5" i="10"/>
  <c r="G5" i="10" s="1"/>
  <c r="D172" i="10"/>
  <c r="F6" i="10"/>
  <c r="B177" i="10"/>
  <c r="G148" i="10"/>
  <c r="G93" i="10"/>
  <c r="G132" i="10"/>
  <c r="G124" i="10"/>
  <c r="G86" i="10"/>
  <c r="G70" i="10"/>
  <c r="G54" i="10"/>
  <c r="G14" i="10"/>
  <c r="G166" i="10"/>
  <c r="G158" i="10"/>
  <c r="G150" i="10"/>
  <c r="G101" i="10"/>
  <c r="G167" i="10"/>
  <c r="G109" i="10"/>
  <c r="G134" i="10"/>
  <c r="G116" i="10"/>
  <c r="G78" i="10"/>
  <c r="G62" i="10"/>
  <c r="G22" i="10"/>
  <c r="G6" i="10"/>
  <c r="G30" i="10"/>
  <c r="O5" i="10" a="1"/>
  <c r="O6" i="10" l="1"/>
  <c r="O7" i="10"/>
  <c r="O5" i="10"/>
  <c r="C175" i="10" s="1" a="1"/>
  <c r="G4" i="10"/>
  <c r="F172" i="10"/>
  <c r="E172" i="10"/>
  <c r="AB6" i="10" s="1"/>
  <c r="C175" i="10"/>
  <c r="C176" i="10"/>
  <c r="C177" i="10"/>
  <c r="AA6" i="10"/>
  <c r="R3" i="10"/>
  <c r="G175" i="10"/>
  <c r="G176" i="10"/>
  <c r="G177" i="10"/>
  <c r="H6" i="10"/>
  <c r="H15" i="10"/>
  <c r="H20" i="10"/>
  <c r="H26" i="10"/>
  <c r="H34" i="10"/>
  <c r="H47" i="10"/>
  <c r="H50" i="10"/>
  <c r="H53" i="10"/>
  <c r="H56" i="10"/>
  <c r="H71" i="10"/>
  <c r="H74" i="10"/>
  <c r="H78" i="10"/>
  <c r="H81" i="10"/>
  <c r="H84" i="10"/>
  <c r="H90" i="10"/>
  <c r="H99" i="10"/>
  <c r="H109" i="10"/>
  <c r="K109" i="10" s="1"/>
  <c r="H112" i="10"/>
  <c r="H115" i="10"/>
  <c r="H118" i="10"/>
  <c r="H121" i="10"/>
  <c r="H127" i="10"/>
  <c r="H136" i="10"/>
  <c r="H143" i="10"/>
  <c r="H160" i="10"/>
  <c r="H171" i="10"/>
  <c r="H9" i="10"/>
  <c r="H12" i="10"/>
  <c r="H29" i="10"/>
  <c r="H32" i="10"/>
  <c r="H38" i="10"/>
  <c r="H41" i="10"/>
  <c r="H44" i="10"/>
  <c r="H62" i="10"/>
  <c r="H65" i="10"/>
  <c r="H68" i="10"/>
  <c r="H94" i="10"/>
  <c r="H97" i="10"/>
  <c r="H103" i="10"/>
  <c r="H106" i="10"/>
  <c r="H124" i="10"/>
  <c r="H130" i="10"/>
  <c r="H133" i="10"/>
  <c r="H140" i="10"/>
  <c r="H149" i="10"/>
  <c r="H152" i="10"/>
  <c r="H158" i="10"/>
  <c r="K158" i="10" s="1"/>
  <c r="H163" i="10"/>
  <c r="H166" i="10"/>
  <c r="H169" i="10"/>
  <c r="H21" i="10"/>
  <c r="H24" i="10"/>
  <c r="H35" i="10"/>
  <c r="H51" i="10"/>
  <c r="H54" i="10"/>
  <c r="K54" i="10" s="1"/>
  <c r="H57" i="10"/>
  <c r="H59" i="10"/>
  <c r="H75" i="10"/>
  <c r="H85" i="10"/>
  <c r="H88" i="10"/>
  <c r="H91" i="10"/>
  <c r="H100" i="10"/>
  <c r="H110" i="10"/>
  <c r="H113" i="10"/>
  <c r="H137" i="10"/>
  <c r="H155" i="10"/>
  <c r="H7" i="10"/>
  <c r="H10" i="10"/>
  <c r="H13" i="10"/>
  <c r="H16" i="10"/>
  <c r="H18" i="10"/>
  <c r="H27" i="10"/>
  <c r="H30" i="10"/>
  <c r="H45" i="10"/>
  <c r="H48" i="10"/>
  <c r="H69" i="10"/>
  <c r="H72" i="10"/>
  <c r="H79" i="10"/>
  <c r="H82" i="10"/>
  <c r="H107" i="10"/>
  <c r="H116" i="10"/>
  <c r="H119" i="10"/>
  <c r="H122" i="10"/>
  <c r="H125" i="10"/>
  <c r="H134" i="10"/>
  <c r="K134" i="10" s="1"/>
  <c r="H141" i="10"/>
  <c r="H144" i="10"/>
  <c r="H147" i="10"/>
  <c r="H150" i="10"/>
  <c r="K150" i="10" s="1"/>
  <c r="H153" i="10"/>
  <c r="H161" i="10"/>
  <c r="H167" i="10"/>
  <c r="H22" i="10"/>
  <c r="H33" i="10"/>
  <c r="H39" i="10"/>
  <c r="H42" i="10"/>
  <c r="H60" i="10"/>
  <c r="H63" i="10"/>
  <c r="H66" i="10"/>
  <c r="H76" i="10"/>
  <c r="H86" i="10"/>
  <c r="H89" i="10"/>
  <c r="H92" i="10"/>
  <c r="H95" i="10"/>
  <c r="H98" i="10"/>
  <c r="H101" i="10"/>
  <c r="H104" i="10"/>
  <c r="H128" i="10"/>
  <c r="H131" i="10"/>
  <c r="H138" i="10"/>
  <c r="H156" i="10"/>
  <c r="H159" i="10"/>
  <c r="H164" i="10"/>
  <c r="H170" i="10"/>
  <c r="H4" i="10"/>
  <c r="H11" i="10"/>
  <c r="H14" i="10"/>
  <c r="H19" i="10"/>
  <c r="H25" i="10"/>
  <c r="H36" i="10"/>
  <c r="H46" i="10"/>
  <c r="H49" i="10"/>
  <c r="H52" i="10"/>
  <c r="H55" i="10"/>
  <c r="H70" i="10"/>
  <c r="H73" i="10"/>
  <c r="H83" i="10"/>
  <c r="H111" i="10"/>
  <c r="H114" i="10"/>
  <c r="H126" i="10"/>
  <c r="H135" i="10"/>
  <c r="H142" i="10"/>
  <c r="H145" i="10"/>
  <c r="H148" i="10"/>
  <c r="H5" i="10"/>
  <c r="H8" i="10"/>
  <c r="H17" i="10"/>
  <c r="H28" i="10"/>
  <c r="H31" i="10"/>
  <c r="H77" i="10"/>
  <c r="H80" i="10"/>
  <c r="H102" i="10"/>
  <c r="H105" i="10"/>
  <c r="H108" i="10"/>
  <c r="H117" i="10"/>
  <c r="H120" i="10"/>
  <c r="H123" i="10"/>
  <c r="H129" i="10"/>
  <c r="H132" i="10"/>
  <c r="H151" i="10"/>
  <c r="H154" i="10"/>
  <c r="H23" i="10"/>
  <c r="H37" i="10"/>
  <c r="H40" i="10"/>
  <c r="H43" i="10"/>
  <c r="H58" i="10"/>
  <c r="H61" i="10"/>
  <c r="H64" i="10"/>
  <c r="H67" i="10"/>
  <c r="H87" i="10"/>
  <c r="H93" i="10"/>
  <c r="K93" i="10" s="1"/>
  <c r="H96" i="10"/>
  <c r="H139" i="10"/>
  <c r="H146" i="10"/>
  <c r="H157" i="10"/>
  <c r="H162" i="10"/>
  <c r="H165" i="10"/>
  <c r="H168" i="10"/>
  <c r="AE5" i="10" a="1"/>
  <c r="AE26" i="10" l="1"/>
  <c r="AF47" i="10"/>
  <c r="AG68" i="10"/>
  <c r="AE90" i="10"/>
  <c r="AF111" i="10"/>
  <c r="AG132" i="10"/>
  <c r="AE154" i="10"/>
  <c r="AE5" i="10"/>
  <c r="AF26" i="10"/>
  <c r="AG47" i="10"/>
  <c r="AE69" i="10"/>
  <c r="AF90" i="10"/>
  <c r="AG111" i="10"/>
  <c r="AE133" i="10"/>
  <c r="AF154" i="10"/>
  <c r="AE8" i="10"/>
  <c r="AF29" i="10"/>
  <c r="AG50" i="10"/>
  <c r="AE72" i="10"/>
  <c r="AF93" i="10"/>
  <c r="AG114" i="10"/>
  <c r="AE136" i="10"/>
  <c r="AF157" i="10"/>
  <c r="AE11" i="10"/>
  <c r="AF32" i="10"/>
  <c r="AG53" i="10"/>
  <c r="AE75" i="10"/>
  <c r="AF96" i="10"/>
  <c r="AG117" i="10"/>
  <c r="AE139" i="10"/>
  <c r="AF160" i="10"/>
  <c r="AE14" i="10"/>
  <c r="AF35" i="10"/>
  <c r="AG56" i="10"/>
  <c r="AE78" i="10"/>
  <c r="AF99" i="10"/>
  <c r="AG120" i="10"/>
  <c r="AE142" i="10"/>
  <c r="AF163" i="10"/>
  <c r="AE17" i="10"/>
  <c r="AF38" i="10"/>
  <c r="AG59" i="10"/>
  <c r="AE81" i="10"/>
  <c r="AF102" i="10"/>
  <c r="AG123" i="10"/>
  <c r="AE145" i="10"/>
  <c r="AF166" i="10"/>
  <c r="AE20" i="10"/>
  <c r="AF41" i="10"/>
  <c r="AG62" i="10"/>
  <c r="AE84" i="10"/>
  <c r="AF105" i="10"/>
  <c r="AG126" i="10"/>
  <c r="AE148" i="10"/>
  <c r="AF169" i="10"/>
  <c r="AE23" i="10"/>
  <c r="AF44" i="10"/>
  <c r="AG65" i="10"/>
  <c r="AE87" i="10"/>
  <c r="AF108" i="10"/>
  <c r="AG129" i="10"/>
  <c r="AE151" i="10"/>
  <c r="AF172" i="10"/>
  <c r="AF7" i="10"/>
  <c r="AG28" i="10"/>
  <c r="AE50" i="10"/>
  <c r="AF71" i="10"/>
  <c r="AG92" i="10"/>
  <c r="AE114" i="10"/>
  <c r="AF135" i="10"/>
  <c r="AG156" i="10"/>
  <c r="AG7" i="10"/>
  <c r="AE29" i="10"/>
  <c r="AF50" i="10"/>
  <c r="AG71" i="10"/>
  <c r="AE93" i="10"/>
  <c r="AF114" i="10"/>
  <c r="AG135" i="10"/>
  <c r="AE157" i="10"/>
  <c r="AG10" i="10"/>
  <c r="AE32" i="10"/>
  <c r="AF53" i="10"/>
  <c r="AG74" i="10"/>
  <c r="AE96" i="10"/>
  <c r="AF117" i="10"/>
  <c r="AG138" i="10"/>
  <c r="AE160" i="10"/>
  <c r="AG13" i="10"/>
  <c r="AE35" i="10"/>
  <c r="AF56" i="10"/>
  <c r="AG77" i="10"/>
  <c r="AE99" i="10"/>
  <c r="AF120" i="10"/>
  <c r="AG141" i="10"/>
  <c r="AE163" i="10"/>
  <c r="AG16" i="10"/>
  <c r="AE38" i="10"/>
  <c r="AF59" i="10"/>
  <c r="AG80" i="10"/>
  <c r="AE102" i="10"/>
  <c r="AF123" i="10"/>
  <c r="AG144" i="10"/>
  <c r="AE166" i="10"/>
  <c r="AG19" i="10"/>
  <c r="AE41" i="10"/>
  <c r="AF62" i="10"/>
  <c r="AG83" i="10"/>
  <c r="AE105" i="10"/>
  <c r="AF126" i="10"/>
  <c r="AG147" i="10"/>
  <c r="AE169" i="10"/>
  <c r="AG22" i="10"/>
  <c r="AE44" i="10"/>
  <c r="AF65" i="10"/>
  <c r="AG86" i="10"/>
  <c r="AE108" i="10"/>
  <c r="AF129" i="10"/>
  <c r="AG150" i="10"/>
  <c r="AE172" i="10"/>
  <c r="AG25" i="10"/>
  <c r="AE47" i="10"/>
  <c r="AF68" i="10"/>
  <c r="AG89" i="10"/>
  <c r="AE111" i="10"/>
  <c r="AF132" i="10"/>
  <c r="AG153" i="10"/>
  <c r="AE10" i="10"/>
  <c r="AF31" i="10"/>
  <c r="AG52" i="10"/>
  <c r="AE74" i="10"/>
  <c r="AF95" i="10"/>
  <c r="AG116" i="10"/>
  <c r="AE138" i="10"/>
  <c r="AF159" i="10"/>
  <c r="AF10" i="10"/>
  <c r="AG31" i="10"/>
  <c r="AE53" i="10"/>
  <c r="AF74" i="10"/>
  <c r="AG95" i="10"/>
  <c r="AE117" i="10"/>
  <c r="AF138" i="10"/>
  <c r="AG159" i="10"/>
  <c r="AF13" i="10"/>
  <c r="AG34" i="10"/>
  <c r="AE56" i="10"/>
  <c r="AF77" i="10"/>
  <c r="AG98" i="10"/>
  <c r="AE120" i="10"/>
  <c r="AF141" i="10"/>
  <c r="AG162" i="10"/>
  <c r="AF16" i="10"/>
  <c r="AG37" i="10"/>
  <c r="AE59" i="10"/>
  <c r="AF80" i="10"/>
  <c r="AG101" i="10"/>
  <c r="AE123" i="10"/>
  <c r="AF144" i="10"/>
  <c r="AG165" i="10"/>
  <c r="AF19" i="10"/>
  <c r="AG40" i="10"/>
  <c r="AE62" i="10"/>
  <c r="AF83" i="10"/>
  <c r="AG104" i="10"/>
  <c r="AE126" i="10"/>
  <c r="AF147" i="10"/>
  <c r="AG168" i="10"/>
  <c r="AF22" i="10"/>
  <c r="AG43" i="10"/>
  <c r="AE65" i="10"/>
  <c r="AF86" i="10"/>
  <c r="AG107" i="10"/>
  <c r="AE129" i="10"/>
  <c r="AF150" i="10"/>
  <c r="AG171" i="10"/>
  <c r="AF25" i="10"/>
  <c r="AG46" i="10"/>
  <c r="AE68" i="10"/>
  <c r="AF89" i="10"/>
  <c r="AG110" i="10"/>
  <c r="AE132" i="10"/>
  <c r="AF153" i="10"/>
  <c r="AE7" i="10"/>
  <c r="AF28" i="10"/>
  <c r="AG49" i="10"/>
  <c r="AE71" i="10"/>
  <c r="AF92" i="10"/>
  <c r="AG113" i="10"/>
  <c r="AE135" i="10"/>
  <c r="AF156" i="10"/>
  <c r="AG12" i="10"/>
  <c r="AE34" i="10"/>
  <c r="AF55" i="10"/>
  <c r="AG76" i="10"/>
  <c r="AE98" i="10"/>
  <c r="AF119" i="10"/>
  <c r="AG140" i="10"/>
  <c r="AE162" i="10"/>
  <c r="AE13" i="10"/>
  <c r="AF34" i="10"/>
  <c r="AG55" i="10"/>
  <c r="AE77" i="10"/>
  <c r="AF98" i="10"/>
  <c r="AG119" i="10"/>
  <c r="AE141" i="10"/>
  <c r="AF162" i="10"/>
  <c r="AE16" i="10"/>
  <c r="AF37" i="10"/>
  <c r="AG58" i="10"/>
  <c r="AE80" i="10"/>
  <c r="AF101" i="10"/>
  <c r="AG122" i="10"/>
  <c r="AE144" i="10"/>
  <c r="AF165" i="10"/>
  <c r="AE19" i="10"/>
  <c r="AF40" i="10"/>
  <c r="AG61" i="10"/>
  <c r="AE83" i="10"/>
  <c r="AF104" i="10"/>
  <c r="AG125" i="10"/>
  <c r="AE147" i="10"/>
  <c r="AF168" i="10"/>
  <c r="AE22" i="10"/>
  <c r="AF43" i="10"/>
  <c r="AG64" i="10"/>
  <c r="AE86" i="10"/>
  <c r="AF107" i="10"/>
  <c r="AG128" i="10"/>
  <c r="AE150" i="10"/>
  <c r="AF171" i="10"/>
  <c r="AE25" i="10"/>
  <c r="AF46" i="10"/>
  <c r="AG67" i="10"/>
  <c r="AE89" i="10"/>
  <c r="AF110" i="10"/>
  <c r="AG131" i="10"/>
  <c r="AE153" i="10"/>
  <c r="AG6" i="10"/>
  <c r="AE28" i="10"/>
  <c r="AF49" i="10"/>
  <c r="AG70" i="10"/>
  <c r="AE92" i="10"/>
  <c r="AF113" i="10"/>
  <c r="AG134" i="10"/>
  <c r="AE156" i="10"/>
  <c r="AG9" i="10"/>
  <c r="AE31" i="10"/>
  <c r="AF52" i="10"/>
  <c r="AG73" i="10"/>
  <c r="AE95" i="10"/>
  <c r="AF116" i="10"/>
  <c r="AG137" i="10"/>
  <c r="AE159" i="10"/>
  <c r="AF15" i="10"/>
  <c r="AG36" i="10"/>
  <c r="AE58" i="10"/>
  <c r="AF79" i="10"/>
  <c r="AG100" i="10"/>
  <c r="AE122" i="10"/>
  <c r="AF143" i="10"/>
  <c r="AG164" i="10"/>
  <c r="AG15" i="10"/>
  <c r="AE37" i="10"/>
  <c r="AF58" i="10"/>
  <c r="AG79" i="10"/>
  <c r="AE101" i="10"/>
  <c r="AF122" i="10"/>
  <c r="AG143" i="10"/>
  <c r="AE165" i="10"/>
  <c r="AG18" i="10"/>
  <c r="AE40" i="10"/>
  <c r="AF61" i="10"/>
  <c r="AG82" i="10"/>
  <c r="AE104" i="10"/>
  <c r="AF125" i="10"/>
  <c r="AG146" i="10"/>
  <c r="AE168" i="10"/>
  <c r="AG21" i="10"/>
  <c r="AE43" i="10"/>
  <c r="AF64" i="10"/>
  <c r="AG85" i="10"/>
  <c r="AE107" i="10"/>
  <c r="AF128" i="10"/>
  <c r="AG149" i="10"/>
  <c r="AE171" i="10"/>
  <c r="AG24" i="10"/>
  <c r="AE46" i="10"/>
  <c r="AF67" i="10"/>
  <c r="AG88" i="10"/>
  <c r="AE110" i="10"/>
  <c r="AF131" i="10"/>
  <c r="AG152" i="10"/>
  <c r="AF6" i="10"/>
  <c r="AG27" i="10"/>
  <c r="AE49" i="10"/>
  <c r="AF70" i="10"/>
  <c r="AG91" i="10"/>
  <c r="AE113" i="10"/>
  <c r="AF134" i="10"/>
  <c r="AG155" i="10"/>
  <c r="AF9" i="10"/>
  <c r="AG30" i="10"/>
  <c r="AE52" i="10"/>
  <c r="AF73" i="10"/>
  <c r="AG94" i="10"/>
  <c r="AE116" i="10"/>
  <c r="AF137" i="10"/>
  <c r="AG158" i="10"/>
  <c r="AF12" i="10"/>
  <c r="AG33" i="10"/>
  <c r="AE55" i="10"/>
  <c r="AF76" i="10"/>
  <c r="AG97" i="10"/>
  <c r="AE119" i="10"/>
  <c r="AF140" i="10"/>
  <c r="AG161" i="10"/>
  <c r="AE18" i="10"/>
  <c r="AF39" i="10"/>
  <c r="AG60" i="10"/>
  <c r="AE82" i="10"/>
  <c r="AF103" i="10"/>
  <c r="AG124" i="10"/>
  <c r="AE146" i="10"/>
  <c r="AF167" i="10"/>
  <c r="AF18" i="10"/>
  <c r="AG39" i="10"/>
  <c r="AE61" i="10"/>
  <c r="AF82" i="10"/>
  <c r="AG103" i="10"/>
  <c r="AE125" i="10"/>
  <c r="AF146" i="10"/>
  <c r="AG167" i="10"/>
  <c r="AF21" i="10"/>
  <c r="AG42" i="10"/>
  <c r="AE64" i="10"/>
  <c r="AF85" i="10"/>
  <c r="AG106" i="10"/>
  <c r="AE128" i="10"/>
  <c r="AF149" i="10"/>
  <c r="AG170" i="10"/>
  <c r="AF24" i="10"/>
  <c r="AG45" i="10"/>
  <c r="AE67" i="10"/>
  <c r="AF88" i="10"/>
  <c r="AG109" i="10"/>
  <c r="AE131" i="10"/>
  <c r="AF152" i="10"/>
  <c r="AE6" i="10"/>
  <c r="AF27" i="10"/>
  <c r="AG48" i="10"/>
  <c r="AE70" i="10"/>
  <c r="AF91" i="10"/>
  <c r="AG112" i="10"/>
  <c r="AE134" i="10"/>
  <c r="AF155" i="10"/>
  <c r="AE9" i="10"/>
  <c r="AF30" i="10"/>
  <c r="AG51" i="10"/>
  <c r="AE73" i="10"/>
  <c r="AG115" i="10"/>
  <c r="AE137" i="10"/>
  <c r="AF158" i="10"/>
  <c r="AE12" i="10"/>
  <c r="AF33" i="10"/>
  <c r="AG54" i="10"/>
  <c r="AE76" i="10"/>
  <c r="AF97" i="10"/>
  <c r="AG118" i="10"/>
  <c r="AE140" i="10"/>
  <c r="AF161" i="10"/>
  <c r="AE15" i="10"/>
  <c r="AF36" i="10"/>
  <c r="AG57" i="10"/>
  <c r="AE79" i="10"/>
  <c r="AG20" i="10"/>
  <c r="AE42" i="10"/>
  <c r="AF63" i="10"/>
  <c r="AG84" i="10"/>
  <c r="AE106" i="10"/>
  <c r="AF127" i="10"/>
  <c r="AG148" i="10"/>
  <c r="AE170" i="10"/>
  <c r="AE21" i="10"/>
  <c r="AF42" i="10"/>
  <c r="AG63" i="10"/>
  <c r="AE85" i="10"/>
  <c r="AF106" i="10"/>
  <c r="AG127" i="10"/>
  <c r="AE149" i="10"/>
  <c r="AF170" i="10"/>
  <c r="AE24" i="10"/>
  <c r="AF45" i="10"/>
  <c r="AG66" i="10"/>
  <c r="AE88" i="10"/>
  <c r="AF109" i="10"/>
  <c r="AG130" i="10"/>
  <c r="AE152" i="10"/>
  <c r="AG5" i="10"/>
  <c r="AI5" i="10" s="1"/>
  <c r="AE27" i="10"/>
  <c r="AF48" i="10"/>
  <c r="AG69" i="10"/>
  <c r="AE91" i="10"/>
  <c r="AF112" i="10"/>
  <c r="AG133" i="10"/>
  <c r="AE155" i="10"/>
  <c r="AG8" i="10"/>
  <c r="AE30" i="10"/>
  <c r="AF51" i="10"/>
  <c r="AG72" i="10"/>
  <c r="AE94" i="10"/>
  <c r="AF115" i="10"/>
  <c r="AG136" i="10"/>
  <c r="AE158" i="10"/>
  <c r="AG11" i="10"/>
  <c r="AE33" i="10"/>
  <c r="AF54" i="10"/>
  <c r="AG75" i="10"/>
  <c r="AE97" i="10"/>
  <c r="AF118" i="10"/>
  <c r="AG139" i="10"/>
  <c r="AE161" i="10"/>
  <c r="AG14" i="10"/>
  <c r="AE36" i="10"/>
  <c r="AF57" i="10"/>
  <c r="AG78" i="10"/>
  <c r="AE100" i="10"/>
  <c r="AF121" i="10"/>
  <c r="AG142" i="10"/>
  <c r="AE164" i="10"/>
  <c r="AG17" i="10"/>
  <c r="AE39" i="10"/>
  <c r="AF60" i="10"/>
  <c r="AG81" i="10"/>
  <c r="AE103" i="10"/>
  <c r="AF124" i="10"/>
  <c r="AG145" i="10"/>
  <c r="AE167" i="10"/>
  <c r="AF23" i="10"/>
  <c r="AG44" i="10"/>
  <c r="AE66" i="10"/>
  <c r="AF87" i="10"/>
  <c r="AG108" i="10"/>
  <c r="AE130" i="10"/>
  <c r="AF151" i="10"/>
  <c r="AG172" i="10"/>
  <c r="AG23" i="10"/>
  <c r="AE45" i="10"/>
  <c r="AF66" i="10"/>
  <c r="AG87" i="10"/>
  <c r="AE109" i="10"/>
  <c r="AF130" i="10"/>
  <c r="AG151" i="10"/>
  <c r="AF5" i="10"/>
  <c r="AH5" i="10" s="1"/>
  <c r="AG26" i="10"/>
  <c r="AG154" i="10"/>
  <c r="AG157" i="10"/>
  <c r="AG160" i="10"/>
  <c r="AF142" i="10"/>
  <c r="AF145" i="10"/>
  <c r="AG121" i="10"/>
  <c r="AE112" i="10"/>
  <c r="AF100" i="10"/>
  <c r="AF8" i="10"/>
  <c r="AF11" i="10"/>
  <c r="AF14" i="10"/>
  <c r="AG163" i="10"/>
  <c r="AG166" i="10"/>
  <c r="AE127" i="10"/>
  <c r="AG29" i="10"/>
  <c r="AG32" i="10"/>
  <c r="AG35" i="10"/>
  <c r="AF17" i="10"/>
  <c r="AF20" i="10"/>
  <c r="AE143" i="10"/>
  <c r="AG102" i="10"/>
  <c r="AE48" i="10"/>
  <c r="AE51" i="10"/>
  <c r="AE54" i="10"/>
  <c r="AE57" i="10"/>
  <c r="AG38" i="10"/>
  <c r="AG41" i="10"/>
  <c r="AF148" i="10"/>
  <c r="AG99" i="10"/>
  <c r="AF69" i="10"/>
  <c r="AF72" i="10"/>
  <c r="AF75" i="10"/>
  <c r="AF78" i="10"/>
  <c r="AE60" i="10"/>
  <c r="AE63" i="10"/>
  <c r="AF164" i="10"/>
  <c r="AE115" i="10"/>
  <c r="AG90" i="10"/>
  <c r="AG93" i="10"/>
  <c r="AG96" i="10"/>
  <c r="AF94" i="10"/>
  <c r="AF81" i="10"/>
  <c r="AF84" i="10"/>
  <c r="AG169" i="10"/>
  <c r="AE118" i="10"/>
  <c r="AF133" i="10"/>
  <c r="AF136" i="10"/>
  <c r="AF139" i="10"/>
  <c r="AE121" i="10"/>
  <c r="AE124" i="10"/>
  <c r="AG105" i="10"/>
  <c r="AC6" i="10"/>
  <c r="AB4" i="10"/>
  <c r="AB5" i="10" s="1"/>
  <c r="AB8" i="10" s="1"/>
  <c r="AA4" i="10"/>
  <c r="L165" i="10"/>
  <c r="K165" i="10"/>
  <c r="I165" i="10"/>
  <c r="J165" i="10" s="1"/>
  <c r="I162" i="10"/>
  <c r="J162" i="10" s="1"/>
  <c r="K162" i="10"/>
  <c r="L162" i="10"/>
  <c r="I64" i="10"/>
  <c r="J64" i="10" s="1"/>
  <c r="K64" i="10"/>
  <c r="L64" i="10"/>
  <c r="I151" i="10"/>
  <c r="J151" i="10" s="1"/>
  <c r="K151" i="10"/>
  <c r="L151" i="10"/>
  <c r="L102" i="10"/>
  <c r="I102" i="10"/>
  <c r="J102" i="10" s="1"/>
  <c r="I148" i="10"/>
  <c r="J148" i="10" s="1"/>
  <c r="L148" i="10"/>
  <c r="K148" i="10"/>
  <c r="I73" i="10"/>
  <c r="J73" i="10" s="1"/>
  <c r="K73" i="10"/>
  <c r="L73" i="10"/>
  <c r="L19" i="10"/>
  <c r="I19" i="10"/>
  <c r="J19" i="10" s="1"/>
  <c r="K19" i="10"/>
  <c r="L138" i="10"/>
  <c r="I138" i="10"/>
  <c r="J138" i="10" s="1"/>
  <c r="K138" i="10"/>
  <c r="L89" i="10"/>
  <c r="I89" i="10"/>
  <c r="J89" i="10" s="1"/>
  <c r="K89" i="10"/>
  <c r="I33" i="10"/>
  <c r="J33" i="10" s="1"/>
  <c r="L33" i="10"/>
  <c r="K33" i="10"/>
  <c r="L141" i="10"/>
  <c r="I141" i="10"/>
  <c r="J141" i="10" s="1"/>
  <c r="K141" i="10"/>
  <c r="I79" i="10"/>
  <c r="J79" i="10" s="1"/>
  <c r="K79" i="10"/>
  <c r="L79" i="10"/>
  <c r="L16" i="10"/>
  <c r="I16" i="10"/>
  <c r="J16" i="10" s="1"/>
  <c r="K16" i="10"/>
  <c r="L100" i="10"/>
  <c r="I100" i="10"/>
  <c r="J100" i="10" s="1"/>
  <c r="K100" i="10"/>
  <c r="K51" i="10"/>
  <c r="L51" i="10"/>
  <c r="I51" i="10"/>
  <c r="J51" i="10" s="1"/>
  <c r="L152" i="10"/>
  <c r="I152" i="10"/>
  <c r="J152" i="10" s="1"/>
  <c r="K152" i="10"/>
  <c r="L97" i="10"/>
  <c r="I97" i="10"/>
  <c r="J97" i="10" s="1"/>
  <c r="K97" i="10"/>
  <c r="K32" i="10"/>
  <c r="L32" i="10"/>
  <c r="I32" i="10"/>
  <c r="J32" i="10" s="1"/>
  <c r="I127" i="10"/>
  <c r="J127" i="10" s="1"/>
  <c r="L127" i="10"/>
  <c r="K127" i="10"/>
  <c r="L84" i="10"/>
  <c r="K84" i="10"/>
  <c r="I84" i="10"/>
  <c r="J84" i="10" s="1"/>
  <c r="I47" i="10"/>
  <c r="J47" i="10" s="1"/>
  <c r="K47" i="10"/>
  <c r="L47" i="10"/>
  <c r="L157" i="10"/>
  <c r="K157" i="10"/>
  <c r="I157" i="10"/>
  <c r="J157" i="10" s="1"/>
  <c r="L61" i="10"/>
  <c r="K61" i="10"/>
  <c r="I61" i="10"/>
  <c r="J61" i="10" s="1"/>
  <c r="L132" i="10"/>
  <c r="I132" i="10"/>
  <c r="J132" i="10" s="1"/>
  <c r="I80" i="10"/>
  <c r="J80" i="10" s="1"/>
  <c r="K80" i="10"/>
  <c r="L80" i="10"/>
  <c r="L145" i="10"/>
  <c r="K145" i="10"/>
  <c r="I145" i="10"/>
  <c r="J145" i="10" s="1"/>
  <c r="L70" i="10"/>
  <c r="I70" i="10"/>
  <c r="J70" i="10" s="1"/>
  <c r="K70" i="10"/>
  <c r="L14" i="10"/>
  <c r="I14" i="10"/>
  <c r="J14" i="10" s="1"/>
  <c r="K131" i="10"/>
  <c r="I131" i="10"/>
  <c r="J131" i="10" s="1"/>
  <c r="L131" i="10"/>
  <c r="L86" i="10"/>
  <c r="I86" i="10"/>
  <c r="J86" i="10" s="1"/>
  <c r="L22" i="10"/>
  <c r="I22" i="10"/>
  <c r="J22" i="10" s="1"/>
  <c r="L134" i="10"/>
  <c r="I134" i="10"/>
  <c r="J134" i="10" s="1"/>
  <c r="I72" i="10"/>
  <c r="J72" i="10" s="1"/>
  <c r="K72" i="10"/>
  <c r="L72" i="10"/>
  <c r="L13" i="10"/>
  <c r="I13" i="10"/>
  <c r="J13" i="10" s="1"/>
  <c r="K13" i="10"/>
  <c r="K91" i="10"/>
  <c r="L91" i="10"/>
  <c r="I91" i="10"/>
  <c r="J91" i="10" s="1"/>
  <c r="L35" i="10"/>
  <c r="K35" i="10"/>
  <c r="I35" i="10"/>
  <c r="J35" i="10" s="1"/>
  <c r="L149" i="10"/>
  <c r="I149" i="10"/>
  <c r="J149" i="10" s="1"/>
  <c r="K149" i="10"/>
  <c r="L94" i="10"/>
  <c r="I94" i="10"/>
  <c r="J94" i="10" s="1"/>
  <c r="K94" i="10"/>
  <c r="L29" i="10"/>
  <c r="I29" i="10"/>
  <c r="J29" i="10" s="1"/>
  <c r="K29" i="10"/>
  <c r="L121" i="10"/>
  <c r="K121" i="10"/>
  <c r="I121" i="10"/>
  <c r="J121" i="10" s="1"/>
  <c r="I81" i="10"/>
  <c r="J81" i="10" s="1"/>
  <c r="L81" i="10"/>
  <c r="K81" i="10"/>
  <c r="I34" i="10"/>
  <c r="J34" i="10" s="1"/>
  <c r="L34" i="10"/>
  <c r="K34" i="10"/>
  <c r="I96" i="10"/>
  <c r="J96" i="10" s="1"/>
  <c r="K96" i="10"/>
  <c r="L96" i="10"/>
  <c r="L146" i="10"/>
  <c r="K146" i="10"/>
  <c r="I146" i="10"/>
  <c r="J146" i="10" s="1"/>
  <c r="K58" i="10"/>
  <c r="I58" i="10"/>
  <c r="J58" i="10" s="1"/>
  <c r="L58" i="10"/>
  <c r="L129" i="10"/>
  <c r="I129" i="10"/>
  <c r="J129" i="10" s="1"/>
  <c r="K129" i="10"/>
  <c r="L77" i="10"/>
  <c r="K77" i="10"/>
  <c r="I77" i="10"/>
  <c r="J77" i="10" s="1"/>
  <c r="L142" i="10"/>
  <c r="K142" i="10"/>
  <c r="I142" i="10"/>
  <c r="J142" i="10" s="1"/>
  <c r="I55" i="10"/>
  <c r="J55" i="10" s="1"/>
  <c r="K55" i="10"/>
  <c r="L55" i="10"/>
  <c r="L11" i="10"/>
  <c r="K11" i="10"/>
  <c r="I11" i="10"/>
  <c r="J11" i="10" s="1"/>
  <c r="L128" i="10"/>
  <c r="K128" i="10"/>
  <c r="I128" i="10"/>
  <c r="J128" i="10" s="1"/>
  <c r="L76" i="10"/>
  <c r="I76" i="10"/>
  <c r="J76" i="10" s="1"/>
  <c r="K76" i="10"/>
  <c r="L167" i="10"/>
  <c r="I167" i="10"/>
  <c r="J167" i="10" s="1"/>
  <c r="L125" i="10"/>
  <c r="I125" i="10"/>
  <c r="J125" i="10" s="1"/>
  <c r="K125" i="10"/>
  <c r="L69" i="10"/>
  <c r="K69" i="10"/>
  <c r="I69" i="10"/>
  <c r="J69" i="10" s="1"/>
  <c r="L10" i="10"/>
  <c r="I10" i="10"/>
  <c r="J10" i="10" s="1"/>
  <c r="K10" i="10"/>
  <c r="I88" i="10"/>
  <c r="J88" i="10" s="1"/>
  <c r="K88" i="10"/>
  <c r="L88" i="10"/>
  <c r="I24" i="10"/>
  <c r="J24" i="10" s="1"/>
  <c r="K24" i="10"/>
  <c r="L24" i="10"/>
  <c r="L140" i="10"/>
  <c r="I140" i="10"/>
  <c r="J140" i="10" s="1"/>
  <c r="L68" i="10"/>
  <c r="I68" i="10"/>
  <c r="J68" i="10" s="1"/>
  <c r="K68" i="10"/>
  <c r="L12" i="10"/>
  <c r="K12" i="10"/>
  <c r="I12" i="10"/>
  <c r="J12" i="10" s="1"/>
  <c r="L118" i="10"/>
  <c r="I118" i="10"/>
  <c r="J118" i="10" s="1"/>
  <c r="K118" i="10"/>
  <c r="L78" i="10"/>
  <c r="I78" i="10"/>
  <c r="J78" i="10" s="1"/>
  <c r="K78" i="10"/>
  <c r="L26" i="10"/>
  <c r="I26" i="10"/>
  <c r="J26" i="10" s="1"/>
  <c r="K26" i="10"/>
  <c r="K22" i="10"/>
  <c r="L139" i="10"/>
  <c r="I139" i="10"/>
  <c r="J139" i="10" s="1"/>
  <c r="K139" i="10"/>
  <c r="L43" i="10"/>
  <c r="I43" i="10"/>
  <c r="J43" i="10" s="1"/>
  <c r="K43" i="10"/>
  <c r="L123" i="10"/>
  <c r="K123" i="10"/>
  <c r="I123" i="10"/>
  <c r="J123" i="10" s="1"/>
  <c r="I31" i="10"/>
  <c r="J31" i="10" s="1"/>
  <c r="L31" i="10"/>
  <c r="K31" i="10"/>
  <c r="I135" i="10"/>
  <c r="J135" i="10" s="1"/>
  <c r="L135" i="10"/>
  <c r="K135" i="10"/>
  <c r="L52" i="10"/>
  <c r="K52" i="10"/>
  <c r="I52" i="10"/>
  <c r="J52" i="10" s="1"/>
  <c r="L4" i="10"/>
  <c r="K4" i="10"/>
  <c r="I4" i="10"/>
  <c r="K104" i="10"/>
  <c r="L104" i="10"/>
  <c r="I104" i="10"/>
  <c r="J104" i="10" s="1"/>
  <c r="I66" i="10"/>
  <c r="J66" i="10" s="1"/>
  <c r="L66" i="10"/>
  <c r="K66" i="10"/>
  <c r="L161" i="10"/>
  <c r="K161" i="10"/>
  <c r="I161" i="10"/>
  <c r="J161" i="10" s="1"/>
  <c r="I122" i="10"/>
  <c r="J122" i="10" s="1"/>
  <c r="K122" i="10"/>
  <c r="L122" i="10"/>
  <c r="I48" i="10"/>
  <c r="J48" i="10" s="1"/>
  <c r="K48" i="10"/>
  <c r="L48" i="10"/>
  <c r="L7" i="10"/>
  <c r="I7" i="10"/>
  <c r="J7" i="10" s="1"/>
  <c r="K7" i="10"/>
  <c r="L85" i="10"/>
  <c r="I85" i="10"/>
  <c r="J85" i="10" s="1"/>
  <c r="K85" i="10"/>
  <c r="L21" i="10"/>
  <c r="I21" i="10"/>
  <c r="J21" i="10" s="1"/>
  <c r="K21" i="10"/>
  <c r="I133" i="10"/>
  <c r="J133" i="10" s="1"/>
  <c r="K133" i="10"/>
  <c r="L133" i="10"/>
  <c r="I65" i="10"/>
  <c r="J65" i="10" s="1"/>
  <c r="K65" i="10"/>
  <c r="L65" i="10"/>
  <c r="K9" i="10"/>
  <c r="L9" i="10"/>
  <c r="I9" i="10"/>
  <c r="J9" i="10" s="1"/>
  <c r="L115" i="10"/>
  <c r="I115" i="10"/>
  <c r="J115" i="10" s="1"/>
  <c r="K115" i="10"/>
  <c r="L74" i="10"/>
  <c r="K74" i="10"/>
  <c r="I74" i="10"/>
  <c r="J74" i="10" s="1"/>
  <c r="L20" i="10"/>
  <c r="I20" i="10"/>
  <c r="J20" i="10" s="1"/>
  <c r="K20" i="10"/>
  <c r="K102" i="10"/>
  <c r="I40" i="10"/>
  <c r="J40" i="10" s="1"/>
  <c r="K40" i="10"/>
  <c r="L40" i="10"/>
  <c r="L120" i="10"/>
  <c r="K120" i="10"/>
  <c r="I120" i="10"/>
  <c r="J120" i="10" s="1"/>
  <c r="L28" i="10"/>
  <c r="I28" i="10"/>
  <c r="J28" i="10" s="1"/>
  <c r="K28" i="10"/>
  <c r="L126" i="10"/>
  <c r="I126" i="10"/>
  <c r="J126" i="10" s="1"/>
  <c r="K126" i="10"/>
  <c r="I49" i="10"/>
  <c r="J49" i="10" s="1"/>
  <c r="K49" i="10"/>
  <c r="L49" i="10"/>
  <c r="I170" i="10"/>
  <c r="J170" i="10" s="1"/>
  <c r="L170" i="10"/>
  <c r="K170" i="10"/>
  <c r="L101" i="10"/>
  <c r="I101" i="10"/>
  <c r="J101" i="10" s="1"/>
  <c r="K101" i="10"/>
  <c r="I63" i="10"/>
  <c r="J63" i="10" s="1"/>
  <c r="K63" i="10"/>
  <c r="L63" i="10"/>
  <c r="L153" i="10"/>
  <c r="K153" i="10"/>
  <c r="I153" i="10"/>
  <c r="J153" i="10" s="1"/>
  <c r="L119" i="10"/>
  <c r="I119" i="10"/>
  <c r="J119" i="10" s="1"/>
  <c r="K119" i="10"/>
  <c r="L45" i="10"/>
  <c r="K45" i="10"/>
  <c r="I45" i="10"/>
  <c r="J45" i="10" s="1"/>
  <c r="L155" i="10"/>
  <c r="K155" i="10"/>
  <c r="I155" i="10"/>
  <c r="J155" i="10" s="1"/>
  <c r="L75" i="10"/>
  <c r="I75" i="10"/>
  <c r="J75" i="10" s="1"/>
  <c r="K75" i="10"/>
  <c r="I169" i="10"/>
  <c r="J169" i="10" s="1"/>
  <c r="K169" i="10"/>
  <c r="L169" i="10"/>
  <c r="L130" i="10"/>
  <c r="I130" i="10"/>
  <c r="J130" i="10" s="1"/>
  <c r="K130" i="10"/>
  <c r="L62" i="10"/>
  <c r="I62" i="10"/>
  <c r="J62" i="10" s="1"/>
  <c r="L171" i="10"/>
  <c r="I171" i="10"/>
  <c r="J171" i="10" s="1"/>
  <c r="K171" i="10"/>
  <c r="L112" i="10"/>
  <c r="K112" i="10"/>
  <c r="I112" i="10"/>
  <c r="J112" i="10" s="1"/>
  <c r="I71" i="10"/>
  <c r="J71" i="10" s="1"/>
  <c r="L71" i="10"/>
  <c r="K71" i="10"/>
  <c r="I15" i="10"/>
  <c r="J15" i="10" s="1"/>
  <c r="K15" i="10"/>
  <c r="L15" i="10"/>
  <c r="K86" i="10"/>
  <c r="L93" i="10"/>
  <c r="I93" i="10"/>
  <c r="J93" i="10" s="1"/>
  <c r="L117" i="10"/>
  <c r="I117" i="10"/>
  <c r="J117" i="10" s="1"/>
  <c r="K117" i="10"/>
  <c r="K17" i="10"/>
  <c r="L17" i="10"/>
  <c r="I17" i="10"/>
  <c r="J17" i="10" s="1"/>
  <c r="K114" i="10"/>
  <c r="L114" i="10"/>
  <c r="I114" i="10"/>
  <c r="J114" i="10" s="1"/>
  <c r="L46" i="10"/>
  <c r="I46" i="10"/>
  <c r="J46" i="10" s="1"/>
  <c r="K46" i="10"/>
  <c r="L164" i="10"/>
  <c r="I164" i="10"/>
  <c r="J164" i="10" s="1"/>
  <c r="K164" i="10"/>
  <c r="K98" i="10"/>
  <c r="I98" i="10"/>
  <c r="J98" i="10" s="1"/>
  <c r="L98" i="10"/>
  <c r="L60" i="10"/>
  <c r="K60" i="10"/>
  <c r="I60" i="10"/>
  <c r="J60" i="10" s="1"/>
  <c r="L150" i="10"/>
  <c r="I150" i="10"/>
  <c r="J150" i="10" s="1"/>
  <c r="L116" i="10"/>
  <c r="I116" i="10"/>
  <c r="J116" i="10" s="1"/>
  <c r="K116" i="10"/>
  <c r="L30" i="10"/>
  <c r="I30" i="10"/>
  <c r="J30" i="10" s="1"/>
  <c r="K30" i="10"/>
  <c r="L137" i="10"/>
  <c r="K137" i="10"/>
  <c r="I137" i="10"/>
  <c r="J137" i="10" s="1"/>
  <c r="L59" i="10"/>
  <c r="K59" i="10"/>
  <c r="I59" i="10"/>
  <c r="J59" i="10" s="1"/>
  <c r="L166" i="10"/>
  <c r="I166" i="10"/>
  <c r="J166" i="10" s="1"/>
  <c r="L124" i="10"/>
  <c r="K124" i="10"/>
  <c r="I124" i="10"/>
  <c r="J124" i="10" s="1"/>
  <c r="L44" i="10"/>
  <c r="I44" i="10"/>
  <c r="J44" i="10" s="1"/>
  <c r="K44" i="10"/>
  <c r="L160" i="10"/>
  <c r="K160" i="10"/>
  <c r="I160" i="10"/>
  <c r="J160" i="10" s="1"/>
  <c r="L109" i="10"/>
  <c r="I109" i="10"/>
  <c r="J109" i="10" s="1"/>
  <c r="I56" i="10"/>
  <c r="J56" i="10" s="1"/>
  <c r="K56" i="10"/>
  <c r="L56" i="10"/>
  <c r="L6" i="10"/>
  <c r="I6" i="10"/>
  <c r="J6" i="10" s="1"/>
  <c r="K167" i="10"/>
  <c r="K166" i="10"/>
  <c r="L37" i="10"/>
  <c r="K37" i="10"/>
  <c r="I37" i="10"/>
  <c r="J37" i="10" s="1"/>
  <c r="L168" i="10"/>
  <c r="K168" i="10"/>
  <c r="I168" i="10"/>
  <c r="J168" i="10" s="1"/>
  <c r="I87" i="10"/>
  <c r="J87" i="10" s="1"/>
  <c r="L87" i="10"/>
  <c r="K87" i="10"/>
  <c r="I23" i="10"/>
  <c r="J23" i="10" s="1"/>
  <c r="K23" i="10"/>
  <c r="L23" i="10"/>
  <c r="L108" i="10"/>
  <c r="I108" i="10"/>
  <c r="J108" i="10" s="1"/>
  <c r="K108" i="10"/>
  <c r="I8" i="10"/>
  <c r="J8" i="10" s="1"/>
  <c r="K8" i="10"/>
  <c r="L8" i="10"/>
  <c r="L111" i="10"/>
  <c r="K111" i="10"/>
  <c r="I111" i="10"/>
  <c r="J111" i="10" s="1"/>
  <c r="L36" i="10"/>
  <c r="I36" i="10"/>
  <c r="J36" i="10" s="1"/>
  <c r="K36" i="10"/>
  <c r="L159" i="10"/>
  <c r="I159" i="10"/>
  <c r="J159" i="10" s="1"/>
  <c r="K159" i="10"/>
  <c r="K95" i="10"/>
  <c r="I95" i="10"/>
  <c r="J95" i="10" s="1"/>
  <c r="L95" i="10"/>
  <c r="L42" i="10"/>
  <c r="I42" i="10"/>
  <c r="J42" i="10" s="1"/>
  <c r="K42" i="10"/>
  <c r="L147" i="10"/>
  <c r="K147" i="10"/>
  <c r="I147" i="10"/>
  <c r="J147" i="10" s="1"/>
  <c r="K107" i="10"/>
  <c r="L107" i="10"/>
  <c r="I107" i="10"/>
  <c r="J107" i="10" s="1"/>
  <c r="L27" i="10"/>
  <c r="K27" i="10"/>
  <c r="I27" i="10"/>
  <c r="J27" i="10" s="1"/>
  <c r="L113" i="10"/>
  <c r="K113" i="10"/>
  <c r="I113" i="10"/>
  <c r="J113" i="10" s="1"/>
  <c r="I57" i="10"/>
  <c r="J57" i="10" s="1"/>
  <c r="L57" i="10"/>
  <c r="K57" i="10"/>
  <c r="L163" i="10"/>
  <c r="K163" i="10"/>
  <c r="I163" i="10"/>
  <c r="J163" i="10" s="1"/>
  <c r="I106" i="10"/>
  <c r="J106" i="10" s="1"/>
  <c r="K106" i="10"/>
  <c r="L106" i="10"/>
  <c r="I41" i="10"/>
  <c r="J41" i="10" s="1"/>
  <c r="K41" i="10"/>
  <c r="L41" i="10"/>
  <c r="L143" i="10"/>
  <c r="I143" i="10"/>
  <c r="J143" i="10" s="1"/>
  <c r="K143" i="10"/>
  <c r="L99" i="10"/>
  <c r="I99" i="10"/>
  <c r="J99" i="10" s="1"/>
  <c r="K99" i="10"/>
  <c r="L53" i="10"/>
  <c r="I53" i="10"/>
  <c r="J53" i="10" s="1"/>
  <c r="K53" i="10"/>
  <c r="K140" i="10"/>
  <c r="K62" i="10"/>
  <c r="L67" i="10"/>
  <c r="K67" i="10"/>
  <c r="I67" i="10"/>
  <c r="J67" i="10" s="1"/>
  <c r="L154" i="10"/>
  <c r="I154" i="10"/>
  <c r="J154" i="10" s="1"/>
  <c r="K154" i="10"/>
  <c r="L105" i="10"/>
  <c r="I105" i="10"/>
  <c r="J105" i="10" s="1"/>
  <c r="K105" i="10"/>
  <c r="I5" i="10"/>
  <c r="J5" i="10" s="1"/>
  <c r="L5" i="10"/>
  <c r="K5" i="10"/>
  <c r="K83" i="10"/>
  <c r="L83" i="10"/>
  <c r="I83" i="10"/>
  <c r="J83" i="10" s="1"/>
  <c r="K25" i="10"/>
  <c r="I25" i="10"/>
  <c r="J25" i="10" s="1"/>
  <c r="L25" i="10"/>
  <c r="L156" i="10"/>
  <c r="I156" i="10"/>
  <c r="J156" i="10" s="1"/>
  <c r="K156" i="10"/>
  <c r="L92" i="10"/>
  <c r="K92" i="10"/>
  <c r="I92" i="10"/>
  <c r="J92" i="10" s="1"/>
  <c r="I39" i="10"/>
  <c r="J39" i="10" s="1"/>
  <c r="K39" i="10"/>
  <c r="L39" i="10"/>
  <c r="L144" i="10"/>
  <c r="I144" i="10"/>
  <c r="J144" i="10" s="1"/>
  <c r="K144" i="10"/>
  <c r="I82" i="10"/>
  <c r="J82" i="10" s="1"/>
  <c r="L82" i="10"/>
  <c r="K82" i="10"/>
  <c r="K18" i="10"/>
  <c r="L18" i="10"/>
  <c r="I18" i="10"/>
  <c r="J18" i="10" s="1"/>
  <c r="L110" i="10"/>
  <c r="I110" i="10"/>
  <c r="J110" i="10" s="1"/>
  <c r="K110" i="10"/>
  <c r="L54" i="10"/>
  <c r="I54" i="10"/>
  <c r="J54" i="10" s="1"/>
  <c r="L158" i="10"/>
  <c r="I158" i="10"/>
  <c r="J158" i="10" s="1"/>
  <c r="K103" i="10"/>
  <c r="I103" i="10"/>
  <c r="J103" i="10" s="1"/>
  <c r="L103" i="10"/>
  <c r="L38" i="10"/>
  <c r="K38" i="10"/>
  <c r="I38" i="10"/>
  <c r="J38" i="10" s="1"/>
  <c r="I136" i="10"/>
  <c r="J136" i="10" s="1"/>
  <c r="L136" i="10"/>
  <c r="K136" i="10"/>
  <c r="I90" i="10"/>
  <c r="J90" i="10" s="1"/>
  <c r="L90" i="10"/>
  <c r="K90" i="10"/>
  <c r="I50" i="10"/>
  <c r="J50" i="10" s="1"/>
  <c r="K50" i="10"/>
  <c r="L50" i="10"/>
  <c r="K14" i="10"/>
  <c r="K132" i="10"/>
  <c r="K6" i="10"/>
  <c r="AI6" i="10" l="1"/>
  <c r="AC8" i="10"/>
  <c r="AC4" i="10"/>
  <c r="AA8" i="10"/>
  <c r="AH6" i="10"/>
  <c r="AA5" i="10"/>
  <c r="AC5" i="10" s="1"/>
  <c r="L172" i="10"/>
  <c r="K172" i="10"/>
  <c r="R4" i="10" s="1"/>
  <c r="J4" i="10"/>
  <c r="J172" i="10" s="1"/>
  <c r="I172" i="10"/>
  <c r="AH7" i="10" l="1"/>
  <c r="AI7" i="10"/>
  <c r="R16" i="10"/>
  <c r="R6" i="10"/>
  <c r="R8" i="10" s="1"/>
  <c r="R10" i="10" s="1"/>
  <c r="R15" i="10"/>
  <c r="R13" i="10"/>
  <c r="R14" i="10" s="1"/>
  <c r="R12" i="10"/>
  <c r="AI8" i="10" l="1"/>
  <c r="AH8" i="10"/>
  <c r="AH9" i="10" l="1"/>
  <c r="AI9" i="10"/>
  <c r="AI10" i="10" l="1"/>
  <c r="AH10" i="10"/>
  <c r="AH11" i="10" l="1"/>
  <c r="AI11" i="10"/>
  <c r="AI12" i="10" l="1"/>
  <c r="AH12" i="10"/>
  <c r="AH13" i="10" l="1"/>
  <c r="AI13" i="10"/>
  <c r="AI14" i="10" l="1"/>
  <c r="AH14" i="10"/>
  <c r="AH15" i="10" l="1"/>
  <c r="AI15" i="10"/>
  <c r="AI16" i="10" l="1"/>
  <c r="AH16" i="10"/>
  <c r="AH17" i="10" l="1"/>
  <c r="AI17" i="10"/>
  <c r="AI18" i="10" l="1"/>
  <c r="AH18" i="10"/>
  <c r="AH19" i="10" l="1"/>
  <c r="AI19" i="10"/>
  <c r="AI20" i="10" l="1"/>
  <c r="AH20" i="10"/>
  <c r="AH21" i="10" l="1"/>
  <c r="AI21" i="10"/>
  <c r="AI22" i="10" l="1"/>
  <c r="AH22" i="10"/>
  <c r="AH23" i="10" l="1"/>
  <c r="AI23" i="10"/>
  <c r="AI24" i="10" l="1"/>
  <c r="AH24" i="10"/>
  <c r="AH25" i="10" l="1"/>
  <c r="AI25" i="10"/>
  <c r="AI26" i="10" l="1"/>
  <c r="AH26" i="10"/>
  <c r="AH27" i="10" l="1"/>
  <c r="AI27" i="10"/>
  <c r="AI28" i="10" l="1"/>
  <c r="AH28" i="10"/>
  <c r="AH29" i="10" l="1"/>
  <c r="AI29" i="10"/>
  <c r="AI30" i="10" l="1"/>
  <c r="AH30" i="10"/>
  <c r="AH31" i="10" l="1"/>
  <c r="AI31" i="10"/>
  <c r="AI32" i="10" l="1"/>
  <c r="AH32" i="10"/>
  <c r="AH33" i="10" l="1"/>
  <c r="AI33" i="10"/>
  <c r="AI34" i="10" l="1"/>
  <c r="AH34" i="10"/>
  <c r="AH35" i="10" l="1"/>
  <c r="AI35" i="10"/>
  <c r="AI36" i="10" l="1"/>
  <c r="AH36" i="10"/>
  <c r="AH37" i="10" l="1"/>
  <c r="AI37" i="10"/>
  <c r="AI38" i="10" l="1"/>
  <c r="AH38" i="10"/>
  <c r="AH39" i="10" l="1"/>
  <c r="AI39" i="10"/>
  <c r="AI40" i="10" l="1"/>
  <c r="AH40" i="10"/>
  <c r="AH41" i="10" l="1"/>
  <c r="AI41" i="10"/>
  <c r="AI42" i="10" l="1"/>
  <c r="AH42" i="10"/>
  <c r="AH43" i="10" l="1"/>
  <c r="AI43" i="10"/>
  <c r="AI44" i="10" l="1"/>
  <c r="AH44" i="10"/>
  <c r="AH45" i="10" l="1"/>
  <c r="AI45" i="10"/>
  <c r="AI46" i="10" l="1"/>
  <c r="AH46" i="10"/>
  <c r="AH47" i="10" l="1"/>
  <c r="AI47" i="10"/>
  <c r="AI48" i="10" l="1"/>
  <c r="AH48" i="10"/>
  <c r="AH49" i="10" l="1"/>
  <c r="AI49" i="10"/>
  <c r="AI50" i="10" l="1"/>
  <c r="AH50" i="10"/>
  <c r="AH51" i="10" l="1"/>
  <c r="AI51" i="10"/>
  <c r="AI52" i="10" l="1"/>
  <c r="AH52" i="10"/>
  <c r="AH53" i="10" l="1"/>
  <c r="AI53" i="10"/>
  <c r="AI54" i="10" l="1"/>
  <c r="AH54" i="10"/>
  <c r="AH55" i="10" l="1"/>
  <c r="AI55" i="10"/>
  <c r="AI56" i="10" l="1"/>
  <c r="AH56" i="10"/>
  <c r="AH57" i="10" l="1"/>
  <c r="AI57" i="10"/>
  <c r="AI58" i="10" l="1"/>
  <c r="AH58" i="10"/>
  <c r="AH59" i="10" l="1"/>
  <c r="AI59" i="10"/>
  <c r="AI60" i="10" l="1"/>
  <c r="AH60" i="10"/>
  <c r="AH61" i="10" l="1"/>
  <c r="AI61" i="10"/>
  <c r="AI62" i="10" l="1"/>
  <c r="AH62" i="10"/>
  <c r="AH63" i="10" l="1"/>
  <c r="AI63" i="10"/>
  <c r="AI64" i="10" l="1"/>
  <c r="AH64" i="10"/>
  <c r="AH65" i="10" l="1"/>
  <c r="AI65" i="10"/>
  <c r="AI66" i="10" l="1"/>
  <c r="AH66" i="10"/>
  <c r="AH67" i="10" l="1"/>
  <c r="AI67" i="10"/>
  <c r="AI68" i="10" l="1"/>
  <c r="AH68" i="10"/>
  <c r="AH69" i="10" l="1"/>
  <c r="AI69" i="10"/>
  <c r="AI70" i="10" l="1"/>
  <c r="AH70" i="10"/>
  <c r="AH71" i="10" l="1"/>
  <c r="AI71" i="10"/>
  <c r="AI72" i="10" l="1"/>
  <c r="AH72" i="10"/>
  <c r="AH73" i="10" l="1"/>
  <c r="AI73" i="10"/>
  <c r="AI74" i="10" l="1"/>
  <c r="AH74" i="10"/>
  <c r="AH75" i="10" l="1"/>
  <c r="AI75" i="10"/>
  <c r="AI76" i="10" l="1"/>
  <c r="AH76" i="10"/>
  <c r="AH77" i="10" l="1"/>
  <c r="AI77" i="10"/>
  <c r="AI78" i="10" l="1"/>
  <c r="AH78" i="10"/>
  <c r="AH79" i="10" l="1"/>
  <c r="AI79" i="10"/>
  <c r="AI80" i="10" l="1"/>
  <c r="AH80" i="10"/>
  <c r="AH81" i="10" l="1"/>
  <c r="AI81" i="10"/>
  <c r="AI82" i="10" l="1"/>
  <c r="AH82" i="10"/>
  <c r="AH83" i="10" l="1"/>
  <c r="AI83" i="10"/>
  <c r="AI84" i="10" l="1"/>
  <c r="AH84" i="10"/>
  <c r="AH85" i="10" l="1"/>
  <c r="AI85" i="10"/>
  <c r="AI86" i="10" l="1"/>
  <c r="AH86" i="10"/>
  <c r="AH87" i="10" l="1"/>
  <c r="AI87" i="10"/>
  <c r="AI88" i="10" l="1"/>
  <c r="AH88" i="10"/>
  <c r="AH89" i="10" l="1"/>
  <c r="AI89" i="10"/>
  <c r="AI90" i="10" l="1"/>
  <c r="AH90" i="10"/>
  <c r="AH91" i="10" l="1"/>
  <c r="AI91" i="10"/>
  <c r="AI92" i="10" l="1"/>
  <c r="AH92" i="10"/>
  <c r="AH93" i="10" l="1"/>
  <c r="AI93" i="10"/>
  <c r="AI94" i="10" l="1"/>
  <c r="AH94" i="10"/>
  <c r="AH95" i="10" l="1"/>
  <c r="AI95" i="10"/>
  <c r="AI96" i="10" l="1"/>
  <c r="AH96" i="10"/>
  <c r="AH97" i="10" l="1"/>
  <c r="AI97" i="10"/>
  <c r="AI98" i="10" l="1"/>
  <c r="AH98" i="10"/>
  <c r="AH99" i="10" l="1"/>
  <c r="AI99" i="10"/>
  <c r="AI100" i="10" l="1"/>
  <c r="AH100" i="10"/>
  <c r="AH101" i="10" l="1"/>
  <c r="AI101" i="10"/>
  <c r="AI102" i="10" l="1"/>
  <c r="AH102" i="10"/>
  <c r="AH103" i="10" l="1"/>
  <c r="AI103" i="10"/>
  <c r="AI104" i="10" l="1"/>
  <c r="AH104" i="10"/>
  <c r="AH105" i="10" l="1"/>
  <c r="AI105" i="10"/>
  <c r="AI106" i="10" l="1"/>
  <c r="AH106" i="10"/>
  <c r="AH107" i="10" l="1"/>
  <c r="AI107" i="10"/>
  <c r="AI108" i="10" l="1"/>
  <c r="AH108" i="10"/>
  <c r="AH109" i="10" l="1"/>
  <c r="AI109" i="10"/>
  <c r="AI110" i="10" l="1"/>
  <c r="AH110" i="10"/>
  <c r="AH111" i="10" l="1"/>
  <c r="AI111" i="10"/>
  <c r="AI112" i="10" l="1"/>
  <c r="AH112" i="10"/>
  <c r="AH113" i="10" l="1"/>
  <c r="AI113" i="10"/>
  <c r="AI114" i="10" l="1"/>
  <c r="AH114" i="10"/>
  <c r="AH115" i="10" l="1"/>
  <c r="AI115" i="10"/>
  <c r="AI116" i="10" l="1"/>
  <c r="AH116" i="10"/>
  <c r="AH117" i="10" l="1"/>
  <c r="AI117" i="10"/>
  <c r="AI118" i="10" l="1"/>
  <c r="AH118" i="10"/>
  <c r="AH119" i="10" l="1"/>
  <c r="AI119" i="10"/>
  <c r="AI120" i="10" l="1"/>
  <c r="AH120" i="10"/>
  <c r="AH121" i="10" l="1"/>
  <c r="AI121" i="10"/>
  <c r="AI122" i="10" l="1"/>
  <c r="AH122" i="10"/>
  <c r="AH123" i="10" l="1"/>
  <c r="AI123" i="10"/>
  <c r="AI124" i="10" l="1"/>
  <c r="AH124" i="10"/>
  <c r="AH125" i="10" l="1"/>
  <c r="AI125" i="10"/>
  <c r="AI126" i="10" l="1"/>
  <c r="AH126" i="10"/>
  <c r="AH127" i="10" l="1"/>
  <c r="AI127" i="10"/>
  <c r="AI128" i="10" l="1"/>
  <c r="AH128" i="10"/>
  <c r="AH129" i="10" l="1"/>
  <c r="AI129" i="10"/>
  <c r="AI130" i="10" l="1"/>
  <c r="AH130" i="10"/>
  <c r="AH131" i="10" l="1"/>
  <c r="AI131" i="10"/>
  <c r="AI132" i="10" l="1"/>
  <c r="AH132" i="10"/>
  <c r="AH133" i="10" l="1"/>
  <c r="AI133" i="10"/>
  <c r="AI134" i="10" l="1"/>
  <c r="AH134" i="10"/>
  <c r="AH135" i="10" l="1"/>
  <c r="AI135" i="10"/>
  <c r="AI136" i="10" l="1"/>
  <c r="AH136" i="10"/>
  <c r="AH137" i="10" l="1"/>
  <c r="AI137" i="10"/>
  <c r="AI138" i="10" l="1"/>
  <c r="AH138" i="10"/>
  <c r="AH139" i="10" l="1"/>
  <c r="AI139" i="10"/>
  <c r="AI140" i="10" l="1"/>
  <c r="AH140" i="10"/>
  <c r="AH141" i="10" l="1"/>
  <c r="AI141" i="10"/>
  <c r="AI142" i="10" l="1"/>
  <c r="AH142" i="10"/>
  <c r="AH143" i="10" l="1"/>
  <c r="AI143" i="10"/>
  <c r="AI144" i="10" l="1"/>
  <c r="AH144" i="10"/>
  <c r="AH145" i="10" l="1"/>
  <c r="AI145" i="10"/>
  <c r="AI146" i="10" l="1"/>
  <c r="AH146" i="10"/>
  <c r="AH147" i="10" l="1"/>
  <c r="AI147" i="10"/>
  <c r="AI148" i="10" l="1"/>
  <c r="AH148" i="10"/>
  <c r="AH149" i="10" l="1"/>
  <c r="AI149" i="10"/>
  <c r="AI150" i="10" l="1"/>
  <c r="AH150" i="10"/>
  <c r="AH151" i="10" l="1"/>
  <c r="AI151" i="10"/>
  <c r="AI152" i="10" l="1"/>
  <c r="AH152" i="10"/>
  <c r="AH153" i="10" l="1"/>
  <c r="AI153" i="10"/>
  <c r="AI154" i="10" l="1"/>
  <c r="AH154" i="10"/>
  <c r="AH155" i="10" l="1"/>
  <c r="AI155" i="10"/>
  <c r="AI156" i="10" l="1"/>
  <c r="AH156" i="10"/>
  <c r="AH157" i="10" l="1"/>
  <c r="AI157" i="10"/>
  <c r="AI158" i="10" l="1"/>
  <c r="AH158" i="10"/>
  <c r="AH159" i="10" l="1"/>
  <c r="AI159" i="10"/>
  <c r="AI160" i="10" l="1"/>
  <c r="AH160" i="10"/>
  <c r="AH161" i="10" l="1"/>
  <c r="AI161" i="10"/>
  <c r="AI162" i="10" l="1"/>
  <c r="AH162" i="10"/>
  <c r="AH163" i="10" l="1"/>
  <c r="AI163" i="10"/>
  <c r="AI164" i="10" l="1"/>
  <c r="AH164" i="10"/>
  <c r="AH165" i="10" l="1"/>
  <c r="AI165" i="10"/>
  <c r="AI166" i="10" l="1"/>
  <c r="AH166" i="10"/>
  <c r="AH167" i="10" l="1"/>
  <c r="AI167" i="10"/>
  <c r="AI168" i="10" l="1"/>
  <c r="AH168" i="10"/>
  <c r="AH169" i="10" l="1"/>
  <c r="AI169" i="10"/>
  <c r="AI170" i="10" l="1"/>
  <c r="AH170" i="10"/>
  <c r="AH171" i="10" l="1"/>
  <c r="AI171" i="10"/>
  <c r="AI172" i="10" l="1"/>
  <c r="AK171" i="10"/>
  <c r="AH172" i="10"/>
  <c r="AJ172" i="10" l="1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J43" i="10"/>
  <c r="AJ44" i="10"/>
  <c r="AJ45" i="10"/>
  <c r="AJ46" i="10"/>
  <c r="AJ47" i="10"/>
  <c r="AJ48" i="10"/>
  <c r="AJ49" i="10"/>
  <c r="AJ50" i="10"/>
  <c r="AJ51" i="10"/>
  <c r="AJ52" i="10"/>
  <c r="AJ53" i="10"/>
  <c r="AJ54" i="10"/>
  <c r="AJ55" i="10"/>
  <c r="AJ56" i="10"/>
  <c r="AJ57" i="10"/>
  <c r="AJ58" i="10"/>
  <c r="AJ59" i="10"/>
  <c r="AJ60" i="10"/>
  <c r="AJ61" i="10"/>
  <c r="AJ62" i="10"/>
  <c r="AJ63" i="10"/>
  <c r="AJ64" i="10"/>
  <c r="AJ65" i="10"/>
  <c r="AJ66" i="10"/>
  <c r="AJ67" i="10"/>
  <c r="AJ68" i="10"/>
  <c r="AJ69" i="10"/>
  <c r="AJ70" i="10"/>
  <c r="AJ71" i="10"/>
  <c r="AJ72" i="10"/>
  <c r="AJ73" i="10"/>
  <c r="AJ74" i="10"/>
  <c r="AJ75" i="10"/>
  <c r="AJ76" i="10"/>
  <c r="AJ77" i="10"/>
  <c r="AJ78" i="10"/>
  <c r="AJ79" i="10"/>
  <c r="AJ80" i="10"/>
  <c r="AJ81" i="10"/>
  <c r="AJ82" i="10"/>
  <c r="AJ83" i="10"/>
  <c r="AJ84" i="10"/>
  <c r="AJ85" i="10"/>
  <c r="AJ86" i="10"/>
  <c r="AJ87" i="10"/>
  <c r="AJ88" i="10"/>
  <c r="AJ89" i="10"/>
  <c r="AJ90" i="10"/>
  <c r="AJ91" i="10"/>
  <c r="AJ92" i="10"/>
  <c r="AJ93" i="10"/>
  <c r="AJ94" i="10"/>
  <c r="AJ95" i="10"/>
  <c r="AJ96" i="10"/>
  <c r="AJ97" i="10"/>
  <c r="AJ98" i="10"/>
  <c r="AJ99" i="10"/>
  <c r="AJ100" i="10"/>
  <c r="AJ101" i="10"/>
  <c r="AJ102" i="10"/>
  <c r="AJ103" i="10"/>
  <c r="AJ104" i="10"/>
  <c r="AJ105" i="10"/>
  <c r="AJ106" i="10"/>
  <c r="AJ107" i="10"/>
  <c r="AJ108" i="10"/>
  <c r="AJ109" i="10"/>
  <c r="AJ110" i="10"/>
  <c r="AJ111" i="10"/>
  <c r="AJ112" i="10"/>
  <c r="AJ113" i="10"/>
  <c r="AJ114" i="10"/>
  <c r="AJ115" i="10"/>
  <c r="AJ116" i="10"/>
  <c r="AJ117" i="10"/>
  <c r="AJ118" i="10"/>
  <c r="AJ119" i="10"/>
  <c r="AJ120" i="10"/>
  <c r="AJ121" i="10"/>
  <c r="AJ122" i="10"/>
  <c r="AJ123" i="10"/>
  <c r="AJ124" i="10"/>
  <c r="AJ125" i="10"/>
  <c r="AJ126" i="10"/>
  <c r="AJ127" i="10"/>
  <c r="AJ128" i="10"/>
  <c r="AJ129" i="10"/>
  <c r="AJ130" i="10"/>
  <c r="AJ131" i="10"/>
  <c r="AJ132" i="10"/>
  <c r="AJ133" i="10"/>
  <c r="AJ134" i="10"/>
  <c r="AJ135" i="10"/>
  <c r="AJ136" i="10"/>
  <c r="AJ137" i="10"/>
  <c r="AL137" i="10" s="1"/>
  <c r="AJ138" i="10"/>
  <c r="AJ139" i="10"/>
  <c r="AJ140" i="10"/>
  <c r="AJ141" i="10"/>
  <c r="AJ142" i="10"/>
  <c r="AJ143" i="10"/>
  <c r="AJ144" i="10"/>
  <c r="AJ145" i="10"/>
  <c r="AJ146" i="10"/>
  <c r="AJ147" i="10"/>
  <c r="AJ148" i="10"/>
  <c r="AJ149" i="10"/>
  <c r="AJ150" i="10"/>
  <c r="AJ151" i="10"/>
  <c r="AJ152" i="10"/>
  <c r="AJ153" i="10"/>
  <c r="AJ154" i="10"/>
  <c r="AJ155" i="10"/>
  <c r="AJ156" i="10"/>
  <c r="AJ157" i="10"/>
  <c r="AJ158" i="10"/>
  <c r="AJ159" i="10"/>
  <c r="AJ160" i="10"/>
  <c r="AJ161" i="10"/>
  <c r="AJ162" i="10"/>
  <c r="AJ163" i="10"/>
  <c r="AJ164" i="10"/>
  <c r="AJ165" i="10"/>
  <c r="AJ166" i="10"/>
  <c r="AJ167" i="10"/>
  <c r="AJ168" i="10"/>
  <c r="AJ169" i="10"/>
  <c r="AJ170" i="10"/>
  <c r="AJ171" i="10"/>
  <c r="AK172" i="10"/>
  <c r="AK4" i="10"/>
  <c r="AK5" i="10"/>
  <c r="AK6" i="10"/>
  <c r="AK7" i="10"/>
  <c r="AK8" i="10"/>
  <c r="AK9" i="10"/>
  <c r="AK10" i="10"/>
  <c r="AK11" i="10"/>
  <c r="AK12" i="10"/>
  <c r="AL12" i="10" s="1"/>
  <c r="AK13" i="10"/>
  <c r="AK14" i="10"/>
  <c r="AK15" i="10"/>
  <c r="AK16" i="10"/>
  <c r="AK17" i="10"/>
  <c r="AK18" i="10"/>
  <c r="AK19" i="10"/>
  <c r="AK20" i="10"/>
  <c r="AL20" i="10" s="1"/>
  <c r="AK21" i="10"/>
  <c r="AK22" i="10"/>
  <c r="AK23" i="10"/>
  <c r="AK24" i="10"/>
  <c r="AK25" i="10"/>
  <c r="AK26" i="10"/>
  <c r="AK27" i="10"/>
  <c r="AK28" i="10"/>
  <c r="AL28" i="10" s="1"/>
  <c r="AK29" i="10"/>
  <c r="AK30" i="10"/>
  <c r="AK31" i="10"/>
  <c r="AK32" i="10"/>
  <c r="AK33" i="10"/>
  <c r="AK34" i="10"/>
  <c r="AK35" i="10"/>
  <c r="AK36" i="10"/>
  <c r="AL36" i="10" s="1"/>
  <c r="AK37" i="10"/>
  <c r="AK38" i="10"/>
  <c r="AK39" i="10"/>
  <c r="AK40" i="10"/>
  <c r="AK41" i="10"/>
  <c r="AK42" i="10"/>
  <c r="AK43" i="10"/>
  <c r="AK44" i="10"/>
  <c r="AL44" i="10" s="1"/>
  <c r="AK45" i="10"/>
  <c r="AK46" i="10"/>
  <c r="AK47" i="10"/>
  <c r="AK48" i="10"/>
  <c r="AK49" i="10"/>
  <c r="AK50" i="10"/>
  <c r="AK51" i="10"/>
  <c r="AK52" i="10"/>
  <c r="AL52" i="10" s="1"/>
  <c r="AK53" i="10"/>
  <c r="AK54" i="10"/>
  <c r="AK55" i="10"/>
  <c r="AK56" i="10"/>
  <c r="AK57" i="10"/>
  <c r="AK58" i="10"/>
  <c r="AK59" i="10"/>
  <c r="AK60" i="10"/>
  <c r="AL60" i="10" s="1"/>
  <c r="AK61" i="10"/>
  <c r="AK62" i="10"/>
  <c r="AK63" i="10"/>
  <c r="AK64" i="10"/>
  <c r="AK65" i="10"/>
  <c r="AK66" i="10"/>
  <c r="AK67" i="10"/>
  <c r="AK68" i="10"/>
  <c r="AL68" i="10" s="1"/>
  <c r="AK69" i="10"/>
  <c r="AK70" i="10"/>
  <c r="AK71" i="10"/>
  <c r="AK72" i="10"/>
  <c r="AK73" i="10"/>
  <c r="AK74" i="10"/>
  <c r="AK75" i="10"/>
  <c r="AK76" i="10"/>
  <c r="AL76" i="10" s="1"/>
  <c r="AK77" i="10"/>
  <c r="AK78" i="10"/>
  <c r="AK79" i="10"/>
  <c r="AK80" i="10"/>
  <c r="AK81" i="10"/>
  <c r="AK82" i="10"/>
  <c r="AK83" i="10"/>
  <c r="AK84" i="10"/>
  <c r="AL84" i="10" s="1"/>
  <c r="AK85" i="10"/>
  <c r="AK86" i="10"/>
  <c r="AK87" i="10"/>
  <c r="AK88" i="10"/>
  <c r="AK89" i="10"/>
  <c r="AK90" i="10"/>
  <c r="AK91" i="10"/>
  <c r="AK92" i="10"/>
  <c r="AL92" i="10" s="1"/>
  <c r="AK93" i="10"/>
  <c r="AK94" i="10"/>
  <c r="AK95" i="10"/>
  <c r="AK96" i="10"/>
  <c r="AK97" i="10"/>
  <c r="AK98" i="10"/>
  <c r="AK99" i="10"/>
  <c r="AK100" i="10"/>
  <c r="AL100" i="10" s="1"/>
  <c r="AK101" i="10"/>
  <c r="AK102" i="10"/>
  <c r="AK103" i="10"/>
  <c r="AK104" i="10"/>
  <c r="AL104" i="10" s="1"/>
  <c r="AK105" i="10"/>
  <c r="AK106" i="10"/>
  <c r="AK107" i="10"/>
  <c r="AK108" i="10"/>
  <c r="AL108" i="10" s="1"/>
  <c r="AK109" i="10"/>
  <c r="AK110" i="10"/>
  <c r="AK111" i="10"/>
  <c r="AK112" i="10"/>
  <c r="AL112" i="10" s="1"/>
  <c r="AK113" i="10"/>
  <c r="AK114" i="10"/>
  <c r="AK115" i="10"/>
  <c r="AK116" i="10"/>
  <c r="AL116" i="10" s="1"/>
  <c r="AK117" i="10"/>
  <c r="AK118" i="10"/>
  <c r="AK119" i="10"/>
  <c r="AK120" i="10"/>
  <c r="AL120" i="10" s="1"/>
  <c r="AK121" i="10"/>
  <c r="AK122" i="10"/>
  <c r="AK123" i="10"/>
  <c r="AK124" i="10"/>
  <c r="AL124" i="10" s="1"/>
  <c r="AK125" i="10"/>
  <c r="AK126" i="10"/>
  <c r="AK127" i="10"/>
  <c r="AK128" i="10"/>
  <c r="AK129" i="10"/>
  <c r="AK130" i="10"/>
  <c r="AK131" i="10"/>
  <c r="AK132" i="10"/>
  <c r="AL132" i="10" s="1"/>
  <c r="AK133" i="10"/>
  <c r="AK134" i="10"/>
  <c r="AK135" i="10"/>
  <c r="AK136" i="10"/>
  <c r="AL136" i="10" s="1"/>
  <c r="AK137" i="10"/>
  <c r="AK138" i="10"/>
  <c r="AK139" i="10"/>
  <c r="AK140" i="10"/>
  <c r="AL140" i="10" s="1"/>
  <c r="AK141" i="10"/>
  <c r="AK142" i="10"/>
  <c r="AK143" i="10"/>
  <c r="AK144" i="10"/>
  <c r="AK145" i="10"/>
  <c r="AK146" i="10"/>
  <c r="AK147" i="10"/>
  <c r="AK148" i="10"/>
  <c r="AK149" i="10"/>
  <c r="AK150" i="10"/>
  <c r="AK151" i="10"/>
  <c r="AK152" i="10"/>
  <c r="AK153" i="10"/>
  <c r="AK154" i="10"/>
  <c r="AK155" i="10"/>
  <c r="AK156" i="10"/>
  <c r="AK157" i="10"/>
  <c r="AK158" i="10"/>
  <c r="AK159" i="10"/>
  <c r="AK160" i="10"/>
  <c r="AK161" i="10"/>
  <c r="AK162" i="10"/>
  <c r="AK163" i="10"/>
  <c r="AK164" i="10"/>
  <c r="AK165" i="10"/>
  <c r="AK166" i="10"/>
  <c r="AK167" i="10"/>
  <c r="AK168" i="10"/>
  <c r="AK169" i="10"/>
  <c r="AK170" i="10"/>
  <c r="AL121" i="10" l="1"/>
  <c r="AL113" i="10"/>
  <c r="AL105" i="10"/>
  <c r="AL97" i="10"/>
  <c r="AL89" i="10"/>
  <c r="AL81" i="10"/>
  <c r="AL73" i="10"/>
  <c r="AL65" i="10"/>
  <c r="AL57" i="10"/>
  <c r="AL49" i="10"/>
  <c r="AL41" i="10"/>
  <c r="AL33" i="10"/>
  <c r="AL25" i="10"/>
  <c r="AL17" i="10"/>
  <c r="AL9" i="10"/>
  <c r="AL80" i="10"/>
  <c r="AL170" i="10"/>
  <c r="AL162" i="10"/>
  <c r="AL154" i="10"/>
  <c r="AL146" i="10"/>
  <c r="AL138" i="10"/>
  <c r="AL130" i="10"/>
  <c r="AL122" i="10"/>
  <c r="AL114" i="10"/>
  <c r="AL106" i="10"/>
  <c r="AL98" i="10"/>
  <c r="AL90" i="10"/>
  <c r="AL82" i="10"/>
  <c r="AL74" i="10"/>
  <c r="AL66" i="10"/>
  <c r="AL58" i="10"/>
  <c r="AL50" i="10"/>
  <c r="AL42" i="10"/>
  <c r="AL34" i="10"/>
  <c r="AL26" i="10"/>
  <c r="AL18" i="10"/>
  <c r="AL10" i="10"/>
  <c r="AL40" i="10"/>
  <c r="AL167" i="10"/>
  <c r="AL159" i="10"/>
  <c r="AL151" i="10"/>
  <c r="AL143" i="10"/>
  <c r="AL135" i="10"/>
  <c r="AL127" i="10"/>
  <c r="AL119" i="10"/>
  <c r="AL111" i="10"/>
  <c r="AL103" i="10"/>
  <c r="AL95" i="10"/>
  <c r="AL87" i="10"/>
  <c r="AL79" i="10"/>
  <c r="AL71" i="10"/>
  <c r="AL63" i="10"/>
  <c r="AL55" i="10"/>
  <c r="AL47" i="10"/>
  <c r="AL39" i="10"/>
  <c r="AL31" i="10"/>
  <c r="AL23" i="10"/>
  <c r="AL15" i="10"/>
  <c r="AL7" i="10"/>
  <c r="AL168" i="10"/>
  <c r="AL169" i="10"/>
  <c r="AL144" i="10"/>
  <c r="AL145" i="10"/>
  <c r="AL96" i="10"/>
  <c r="AL48" i="10"/>
  <c r="AL16" i="10"/>
  <c r="AL166" i="10"/>
  <c r="AL158" i="10"/>
  <c r="AL150" i="10"/>
  <c r="AL142" i="10"/>
  <c r="AL134" i="10"/>
  <c r="AL126" i="10"/>
  <c r="AL118" i="10"/>
  <c r="AL110" i="10"/>
  <c r="AL102" i="10"/>
  <c r="AL93" i="10"/>
  <c r="AL94" i="10"/>
  <c r="AL85" i="10"/>
  <c r="AL86" i="10"/>
  <c r="AL77" i="10"/>
  <c r="AL78" i="10"/>
  <c r="AL69" i="10"/>
  <c r="AL70" i="10"/>
  <c r="AL61" i="10"/>
  <c r="AL62" i="10"/>
  <c r="AL53" i="10"/>
  <c r="AL54" i="10"/>
  <c r="AL45" i="10"/>
  <c r="AL46" i="10"/>
  <c r="AL37" i="10"/>
  <c r="AL38" i="10"/>
  <c r="AL29" i="10"/>
  <c r="AL30" i="10"/>
  <c r="AL21" i="10"/>
  <c r="AL22" i="10"/>
  <c r="AL13" i="10"/>
  <c r="AL14" i="10"/>
  <c r="AL6" i="10"/>
  <c r="AL88" i="10"/>
  <c r="AL56" i="10"/>
  <c r="AL8" i="10"/>
  <c r="AL165" i="10"/>
  <c r="AL157" i="10"/>
  <c r="AL149" i="10"/>
  <c r="AL141" i="10"/>
  <c r="AL133" i="10"/>
  <c r="AL125" i="10"/>
  <c r="AL117" i="10"/>
  <c r="AL109" i="10"/>
  <c r="AL101" i="10"/>
  <c r="AL5" i="10"/>
  <c r="AL160" i="10"/>
  <c r="AL161" i="10"/>
  <c r="AL128" i="10"/>
  <c r="AL129" i="10"/>
  <c r="AL72" i="10"/>
  <c r="AL32" i="10"/>
  <c r="AL164" i="10"/>
  <c r="AL156" i="10"/>
  <c r="AL148" i="10"/>
  <c r="AL11" i="10"/>
  <c r="AL4" i="10"/>
  <c r="AL152" i="10"/>
  <c r="AL153" i="10"/>
  <c r="AL64" i="10"/>
  <c r="AL24" i="10"/>
  <c r="AL163" i="10"/>
  <c r="AL155" i="10"/>
  <c r="AL147" i="10"/>
  <c r="AL139" i="10"/>
  <c r="AL131" i="10"/>
  <c r="AL123" i="10"/>
  <c r="AL115" i="10"/>
  <c r="AL107" i="10"/>
  <c r="AL99" i="10"/>
  <c r="AL91" i="10"/>
  <c r="AL83" i="10"/>
  <c r="AL75" i="10"/>
  <c r="AL67" i="10"/>
  <c r="AL59" i="10"/>
  <c r="AL51" i="10"/>
  <c r="AL43" i="10"/>
  <c r="AL35" i="10"/>
  <c r="AL27" i="10"/>
  <c r="AL19" i="10"/>
  <c r="AL171" i="10"/>
  <c r="AL172" i="10"/>
  <c r="AL173" i="10" l="1"/>
  <c r="T4" i="10" a="1"/>
  <c r="X4" i="10" a="1"/>
  <c r="X5" i="10" l="1"/>
  <c r="X6" i="10"/>
  <c r="X4" i="10"/>
  <c r="T4" i="10"/>
  <c r="T6" i="10"/>
  <c r="U4" i="10"/>
  <c r="V6" i="10"/>
  <c r="U6" i="10"/>
  <c r="V4" i="10"/>
  <c r="T5" i="10"/>
  <c r="V5" i="10"/>
  <c r="U5" i="10"/>
  <c r="D175" i="10" a="1"/>
  <c r="D175" i="10" l="1"/>
  <c r="E175" i="10" s="1"/>
  <c r="F175" i="10" s="1"/>
  <c r="D177" i="10"/>
  <c r="D176" i="10"/>
  <c r="E176" i="10" l="1"/>
  <c r="F176" i="10" s="1"/>
  <c r="H176" i="10"/>
  <c r="I176" i="10"/>
  <c r="E177" i="10"/>
  <c r="F177" i="10" s="1"/>
  <c r="H177" i="10"/>
  <c r="I177" i="10"/>
</calcChain>
</file>

<file path=xl/sharedStrings.xml><?xml version="1.0" encoding="utf-8"?>
<sst xmlns="http://schemas.openxmlformats.org/spreadsheetml/2006/main" count="95" uniqueCount="53">
  <si>
    <t>Test Dataset</t>
  </si>
  <si>
    <t>SAT</t>
  </si>
  <si>
    <t>Biological Sex</t>
  </si>
  <si>
    <t>Success</t>
  </si>
  <si>
    <t>Failure</t>
  </si>
  <si>
    <t>Classification Table</t>
  </si>
  <si>
    <t>Suc-Obs</t>
  </si>
  <si>
    <t>Fail-Obs</t>
  </si>
  <si>
    <t>Suc-Pred</t>
  </si>
  <si>
    <t>Fail-Pred</t>
  </si>
  <si>
    <t>Accuracy</t>
  </si>
  <si>
    <t>Cutoff</t>
  </si>
  <si>
    <t>Admitted</t>
  </si>
  <si>
    <t>ROC Table</t>
  </si>
  <si>
    <t>Total</t>
  </si>
  <si>
    <t>p-Obs</t>
  </si>
  <si>
    <t>p-Pred</t>
  </si>
  <si>
    <t>LL</t>
  </si>
  <si>
    <t>% Correct</t>
  </si>
  <si>
    <t>Coefficients</t>
  </si>
  <si>
    <t>LL0</t>
  </si>
  <si>
    <t>Covariance Matrix</t>
  </si>
  <si>
    <t>Converge</t>
  </si>
  <si>
    <t>Fail-Cum</t>
  </si>
  <si>
    <t>Suc-Cum</t>
  </si>
  <si>
    <t>FPR</t>
  </si>
  <si>
    <t>TPR</t>
  </si>
  <si>
    <t>AUC</t>
  </si>
  <si>
    <t>LL1</t>
  </si>
  <si>
    <t>Chi-Sq</t>
  </si>
  <si>
    <t>df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</si>
  <si>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</si>
  <si>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</si>
  <si>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</si>
  <si>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</si>
  <si>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</si>
  <si>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</si>
  <si>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</si>
  <si>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</si>
  <si>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coeff b</t>
  </si>
  <si>
    <t>s.e.</t>
  </si>
  <si>
    <t>Wald</t>
  </si>
  <si>
    <t>exp(b)</t>
  </si>
  <si>
    <t>lower</t>
  </si>
  <si>
    <t>upper</t>
  </si>
  <si>
    <t>Intercept</t>
  </si>
  <si>
    <t>SAT Admittance (Binary Predictors)</t>
  </si>
  <si>
    <t>Logistic Regression</t>
  </si>
  <si>
    <t>Gender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</si>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</sst>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8" tint="-0.499984740745262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1" fillId="33" borderId="0" xfId="0" applyFont="1" applyFill="1"/>
    <xf numFmtId="0" fontId="22" fillId="33" borderId="28" xfId="0" applyFont="1" applyFill="1" applyBorder="1" applyAlignment="1">
      <alignment horizontal="center"/>
    </xf>
    <xf numFmtId="0" fontId="18" fillId="33" borderId="12" xfId="0" applyFont="1" applyFill="1" applyBorder="1"/>
    <xf numFmtId="0" fontId="22" fillId="33" borderId="11" xfId="0" applyFont="1" applyFill="1" applyBorder="1" applyAlignment="1">
      <alignment horizontal="center"/>
    </xf>
    <xf numFmtId="0" fontId="18" fillId="33" borderId="14" xfId="0" applyFont="1" applyFill="1" applyBorder="1"/>
    <xf numFmtId="0" fontId="18" fillId="33" borderId="0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/>
    <xf numFmtId="0" fontId="18" fillId="33" borderId="27" xfId="0" applyFont="1" applyFill="1" applyBorder="1"/>
    <xf numFmtId="0" fontId="18" fillId="33" borderId="22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13" xfId="0" applyFont="1" applyFill="1" applyBorder="1"/>
    <xf numFmtId="0" fontId="18" fillId="33" borderId="23" xfId="0" applyFont="1" applyFill="1" applyBorder="1"/>
    <xf numFmtId="0" fontId="18" fillId="33" borderId="24" xfId="0" applyFont="1" applyFill="1" applyBorder="1"/>
    <xf numFmtId="0" fontId="18" fillId="33" borderId="18" xfId="0" applyFont="1" applyFill="1" applyBorder="1" applyAlignment="1">
      <alignment horizontal="right"/>
    </xf>
    <xf numFmtId="0" fontId="18" fillId="33" borderId="25" xfId="0" applyFont="1" applyFill="1" applyBorder="1"/>
    <xf numFmtId="0" fontId="18" fillId="33" borderId="26" xfId="0" applyFont="1" applyFill="1" applyBorder="1"/>
    <xf numFmtId="0" fontId="18" fillId="33" borderId="29" xfId="0" applyFont="1" applyFill="1" applyBorder="1"/>
    <xf numFmtId="0" fontId="18" fillId="33" borderId="21" xfId="0" applyFont="1" applyFill="1" applyBorder="1"/>
    <xf numFmtId="0" fontId="20" fillId="33" borderId="13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'Regression Results (Xreal)'!$AJ$4:$AJ$172</c:f>
              <c:numCache>
                <c:formatCode>General</c:formatCode>
                <c:ptCount val="169"/>
                <c:pt idx="0">
                  <c:v>1</c:v>
                </c:pt>
                <c:pt idx="1">
                  <c:v>0.98648648648648651</c:v>
                </c:pt>
                <c:pt idx="2">
                  <c:v>0.97297297297297303</c:v>
                </c:pt>
                <c:pt idx="3">
                  <c:v>0.95945945945945943</c:v>
                </c:pt>
                <c:pt idx="4">
                  <c:v>0.94594594594594594</c:v>
                </c:pt>
                <c:pt idx="5">
                  <c:v>0.93243243243243246</c:v>
                </c:pt>
                <c:pt idx="6">
                  <c:v>0.91891891891891886</c:v>
                </c:pt>
                <c:pt idx="7">
                  <c:v>0.90540540540540537</c:v>
                </c:pt>
                <c:pt idx="8">
                  <c:v>0.89189189189189189</c:v>
                </c:pt>
                <c:pt idx="9">
                  <c:v>0.8783783783783784</c:v>
                </c:pt>
                <c:pt idx="10">
                  <c:v>0.86486486486486491</c:v>
                </c:pt>
                <c:pt idx="11">
                  <c:v>0.85135135135135132</c:v>
                </c:pt>
                <c:pt idx="12">
                  <c:v>0.83783783783783783</c:v>
                </c:pt>
                <c:pt idx="13">
                  <c:v>0.82432432432432434</c:v>
                </c:pt>
                <c:pt idx="14">
                  <c:v>0.81081081081081074</c:v>
                </c:pt>
                <c:pt idx="15">
                  <c:v>0.79729729729729726</c:v>
                </c:pt>
                <c:pt idx="16">
                  <c:v>0.78378378378378377</c:v>
                </c:pt>
                <c:pt idx="17">
                  <c:v>0.77027027027027029</c:v>
                </c:pt>
                <c:pt idx="18">
                  <c:v>0.7567567567567568</c:v>
                </c:pt>
                <c:pt idx="19">
                  <c:v>0.7432432432432432</c:v>
                </c:pt>
                <c:pt idx="20">
                  <c:v>0.72972972972972971</c:v>
                </c:pt>
                <c:pt idx="21">
                  <c:v>0.71621621621621623</c:v>
                </c:pt>
                <c:pt idx="22">
                  <c:v>0.70270270270270263</c:v>
                </c:pt>
                <c:pt idx="23">
                  <c:v>0.68918918918918926</c:v>
                </c:pt>
                <c:pt idx="24">
                  <c:v>0.67567567567567566</c:v>
                </c:pt>
                <c:pt idx="25">
                  <c:v>0.66216216216216217</c:v>
                </c:pt>
                <c:pt idx="26">
                  <c:v>0.64864864864864868</c:v>
                </c:pt>
                <c:pt idx="27">
                  <c:v>0.63513513513513509</c:v>
                </c:pt>
                <c:pt idx="28">
                  <c:v>0.6216216216216216</c:v>
                </c:pt>
                <c:pt idx="29">
                  <c:v>0.60810810810810811</c:v>
                </c:pt>
                <c:pt idx="30">
                  <c:v>0.59459459459459452</c:v>
                </c:pt>
                <c:pt idx="31">
                  <c:v>0.58108108108108114</c:v>
                </c:pt>
                <c:pt idx="32">
                  <c:v>0.56756756756756754</c:v>
                </c:pt>
                <c:pt idx="33">
                  <c:v>0.55405405405405406</c:v>
                </c:pt>
                <c:pt idx="34">
                  <c:v>0.54054054054054057</c:v>
                </c:pt>
                <c:pt idx="35">
                  <c:v>0.52702702702702697</c:v>
                </c:pt>
                <c:pt idx="36">
                  <c:v>0.51351351351351349</c:v>
                </c:pt>
                <c:pt idx="37">
                  <c:v>0.5</c:v>
                </c:pt>
                <c:pt idx="38">
                  <c:v>0.48648648648648651</c:v>
                </c:pt>
                <c:pt idx="39">
                  <c:v>0.47297297297297303</c:v>
                </c:pt>
                <c:pt idx="40">
                  <c:v>0.45945945945945943</c:v>
                </c:pt>
                <c:pt idx="41">
                  <c:v>0.44594594594594594</c:v>
                </c:pt>
                <c:pt idx="42">
                  <c:v>0.43243243243243246</c:v>
                </c:pt>
                <c:pt idx="43">
                  <c:v>0.41891891891891897</c:v>
                </c:pt>
                <c:pt idx="44">
                  <c:v>0.40540540540540537</c:v>
                </c:pt>
                <c:pt idx="45">
                  <c:v>0.39189189189189189</c:v>
                </c:pt>
                <c:pt idx="46">
                  <c:v>0.3783783783783784</c:v>
                </c:pt>
                <c:pt idx="47">
                  <c:v>0.36486486486486491</c:v>
                </c:pt>
                <c:pt idx="48">
                  <c:v>0.35135135135135132</c:v>
                </c:pt>
                <c:pt idx="49">
                  <c:v>0.33783783783783783</c:v>
                </c:pt>
                <c:pt idx="50">
                  <c:v>0.32432432432432434</c:v>
                </c:pt>
                <c:pt idx="51">
                  <c:v>0.31081081081081086</c:v>
                </c:pt>
                <c:pt idx="52">
                  <c:v>0.29729729729729726</c:v>
                </c:pt>
                <c:pt idx="53">
                  <c:v>0.28378378378378377</c:v>
                </c:pt>
                <c:pt idx="54">
                  <c:v>0.27027027027027029</c:v>
                </c:pt>
                <c:pt idx="55">
                  <c:v>0.2567567567567568</c:v>
                </c:pt>
                <c:pt idx="56">
                  <c:v>0.2432432432432432</c:v>
                </c:pt>
                <c:pt idx="57">
                  <c:v>0.22972972972972971</c:v>
                </c:pt>
                <c:pt idx="58">
                  <c:v>0.21621621621621623</c:v>
                </c:pt>
                <c:pt idx="59">
                  <c:v>0.20270270270270274</c:v>
                </c:pt>
                <c:pt idx="60">
                  <c:v>0.18918918918918914</c:v>
                </c:pt>
                <c:pt idx="61">
                  <c:v>0.17567567567567566</c:v>
                </c:pt>
                <c:pt idx="62">
                  <c:v>0.16216216216216217</c:v>
                </c:pt>
                <c:pt idx="63">
                  <c:v>0.14864864864864868</c:v>
                </c:pt>
                <c:pt idx="64">
                  <c:v>0.14864864864864868</c:v>
                </c:pt>
                <c:pt idx="65">
                  <c:v>0.13513513513513509</c:v>
                </c:pt>
                <c:pt idx="66">
                  <c:v>0.1216216216216216</c:v>
                </c:pt>
                <c:pt idx="67">
                  <c:v>0.10810810810810811</c:v>
                </c:pt>
                <c:pt idx="68">
                  <c:v>0.10810810810810811</c:v>
                </c:pt>
                <c:pt idx="69">
                  <c:v>9.4594594594594628E-2</c:v>
                </c:pt>
                <c:pt idx="70">
                  <c:v>8.108108108108103E-2</c:v>
                </c:pt>
                <c:pt idx="71">
                  <c:v>6.7567567567567544E-2</c:v>
                </c:pt>
                <c:pt idx="72">
                  <c:v>6.7567567567567544E-2</c:v>
                </c:pt>
                <c:pt idx="73">
                  <c:v>6.7567567567567544E-2</c:v>
                </c:pt>
                <c:pt idx="74">
                  <c:v>6.7567567567567544E-2</c:v>
                </c:pt>
                <c:pt idx="75">
                  <c:v>6.7567567567567544E-2</c:v>
                </c:pt>
                <c:pt idx="76">
                  <c:v>6.7567567567567544E-2</c:v>
                </c:pt>
                <c:pt idx="77">
                  <c:v>5.4054054054054057E-2</c:v>
                </c:pt>
                <c:pt idx="78">
                  <c:v>4.0540540540540571E-2</c:v>
                </c:pt>
                <c:pt idx="79">
                  <c:v>4.0540540540540571E-2</c:v>
                </c:pt>
                <c:pt idx="80">
                  <c:v>4.0540540540540571E-2</c:v>
                </c:pt>
                <c:pt idx="81">
                  <c:v>4.0540540540540571E-2</c:v>
                </c:pt>
                <c:pt idx="82">
                  <c:v>4.0540540540540571E-2</c:v>
                </c:pt>
                <c:pt idx="83">
                  <c:v>4.0540540540540571E-2</c:v>
                </c:pt>
                <c:pt idx="84">
                  <c:v>2.7027027027026973E-2</c:v>
                </c:pt>
                <c:pt idx="85">
                  <c:v>2.7027027027026973E-2</c:v>
                </c:pt>
                <c:pt idx="86">
                  <c:v>2.7027027027026973E-2</c:v>
                </c:pt>
                <c:pt idx="87">
                  <c:v>1.3513513513513487E-2</c:v>
                </c:pt>
                <c:pt idx="88">
                  <c:v>1.3513513513513487E-2</c:v>
                </c:pt>
                <c:pt idx="89">
                  <c:v>1.3513513513513487E-2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</c:numCache>
            </c:numRef>
          </c:xVal>
          <c:yVal>
            <c:numRef>
              <c:f>'Regression Results (Xreal)'!$AK$4:$AK$172</c:f>
              <c:numCache>
                <c:formatCode>General</c:formatCode>
                <c:ptCount val="16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0.98936170212765961</c:v>
                </c:pt>
                <c:pt idx="65">
                  <c:v>0.98936170212765961</c:v>
                </c:pt>
                <c:pt idx="66">
                  <c:v>0.98936170212765961</c:v>
                </c:pt>
                <c:pt idx="67">
                  <c:v>0.98936170212765961</c:v>
                </c:pt>
                <c:pt idx="68">
                  <c:v>0.97872340425531912</c:v>
                </c:pt>
                <c:pt idx="69">
                  <c:v>0.97872340425531912</c:v>
                </c:pt>
                <c:pt idx="70">
                  <c:v>0.97872340425531912</c:v>
                </c:pt>
                <c:pt idx="71">
                  <c:v>0.97872340425531912</c:v>
                </c:pt>
                <c:pt idx="72">
                  <c:v>0.96808510638297873</c:v>
                </c:pt>
                <c:pt idx="73">
                  <c:v>0.95744680851063835</c:v>
                </c:pt>
                <c:pt idx="74">
                  <c:v>0.94680851063829785</c:v>
                </c:pt>
                <c:pt idx="75">
                  <c:v>0.93617021276595747</c:v>
                </c:pt>
                <c:pt idx="76">
                  <c:v>0.92553191489361697</c:v>
                </c:pt>
                <c:pt idx="77">
                  <c:v>0.92553191489361697</c:v>
                </c:pt>
                <c:pt idx="78">
                  <c:v>0.92553191489361697</c:v>
                </c:pt>
                <c:pt idx="79">
                  <c:v>0.91489361702127658</c:v>
                </c:pt>
                <c:pt idx="80">
                  <c:v>0.9042553191489362</c:v>
                </c:pt>
                <c:pt idx="81">
                  <c:v>0.8936170212765957</c:v>
                </c:pt>
                <c:pt idx="82">
                  <c:v>0.88297872340425532</c:v>
                </c:pt>
                <c:pt idx="83">
                  <c:v>0.87234042553191493</c:v>
                </c:pt>
                <c:pt idx="84">
                  <c:v>0.87234042553191493</c:v>
                </c:pt>
                <c:pt idx="85">
                  <c:v>0.86170212765957444</c:v>
                </c:pt>
                <c:pt idx="86">
                  <c:v>0.85106382978723405</c:v>
                </c:pt>
                <c:pt idx="87">
                  <c:v>0.85106382978723405</c:v>
                </c:pt>
                <c:pt idx="88">
                  <c:v>0.84042553191489366</c:v>
                </c:pt>
                <c:pt idx="89">
                  <c:v>0.82978723404255317</c:v>
                </c:pt>
                <c:pt idx="90">
                  <c:v>0.82978723404255317</c:v>
                </c:pt>
                <c:pt idx="91">
                  <c:v>0.81914893617021278</c:v>
                </c:pt>
                <c:pt idx="92">
                  <c:v>0.8085106382978724</c:v>
                </c:pt>
                <c:pt idx="93">
                  <c:v>0.7978723404255319</c:v>
                </c:pt>
                <c:pt idx="94">
                  <c:v>0.78723404255319152</c:v>
                </c:pt>
                <c:pt idx="95">
                  <c:v>0.77659574468085113</c:v>
                </c:pt>
                <c:pt idx="96">
                  <c:v>0.76595744680851063</c:v>
                </c:pt>
                <c:pt idx="97">
                  <c:v>0.75531914893617025</c:v>
                </c:pt>
                <c:pt idx="98">
                  <c:v>0.74468085106382986</c:v>
                </c:pt>
                <c:pt idx="99">
                  <c:v>0.73404255319148937</c:v>
                </c:pt>
                <c:pt idx="100">
                  <c:v>0.72340425531914887</c:v>
                </c:pt>
                <c:pt idx="101">
                  <c:v>0.71276595744680848</c:v>
                </c:pt>
                <c:pt idx="102">
                  <c:v>0.7021276595744681</c:v>
                </c:pt>
                <c:pt idx="103">
                  <c:v>0.6914893617021276</c:v>
                </c:pt>
                <c:pt idx="104">
                  <c:v>0.68085106382978722</c:v>
                </c:pt>
                <c:pt idx="105">
                  <c:v>0.67021276595744683</c:v>
                </c:pt>
                <c:pt idx="106">
                  <c:v>0.65957446808510634</c:v>
                </c:pt>
                <c:pt idx="107">
                  <c:v>0.64893617021276595</c:v>
                </c:pt>
                <c:pt idx="108">
                  <c:v>0.63829787234042556</c:v>
                </c:pt>
                <c:pt idx="109">
                  <c:v>0.62765957446808507</c:v>
                </c:pt>
                <c:pt idx="110">
                  <c:v>0.61702127659574468</c:v>
                </c:pt>
                <c:pt idx="111">
                  <c:v>0.6063829787234043</c:v>
                </c:pt>
                <c:pt idx="112">
                  <c:v>0.5957446808510638</c:v>
                </c:pt>
                <c:pt idx="113">
                  <c:v>0.58510638297872342</c:v>
                </c:pt>
                <c:pt idx="114">
                  <c:v>0.57446808510638303</c:v>
                </c:pt>
                <c:pt idx="115">
                  <c:v>0.56382978723404253</c:v>
                </c:pt>
                <c:pt idx="116">
                  <c:v>0.55319148936170215</c:v>
                </c:pt>
                <c:pt idx="117">
                  <c:v>0.54255319148936176</c:v>
                </c:pt>
                <c:pt idx="118">
                  <c:v>0.53191489361702127</c:v>
                </c:pt>
                <c:pt idx="119">
                  <c:v>0.52127659574468077</c:v>
                </c:pt>
                <c:pt idx="120">
                  <c:v>0.5106382978723405</c:v>
                </c:pt>
                <c:pt idx="121">
                  <c:v>0.5</c:v>
                </c:pt>
                <c:pt idx="122">
                  <c:v>0.48936170212765961</c:v>
                </c:pt>
                <c:pt idx="123">
                  <c:v>0.47872340425531912</c:v>
                </c:pt>
                <c:pt idx="124">
                  <c:v>0.46808510638297873</c:v>
                </c:pt>
                <c:pt idx="125">
                  <c:v>0.45744680851063835</c:v>
                </c:pt>
                <c:pt idx="126">
                  <c:v>0.44680851063829785</c:v>
                </c:pt>
                <c:pt idx="127">
                  <c:v>0.43617021276595747</c:v>
                </c:pt>
                <c:pt idx="128">
                  <c:v>0.42553191489361697</c:v>
                </c:pt>
                <c:pt idx="129">
                  <c:v>0.41489361702127658</c:v>
                </c:pt>
                <c:pt idx="130">
                  <c:v>0.4042553191489362</c:v>
                </c:pt>
                <c:pt idx="131">
                  <c:v>0.3936170212765957</c:v>
                </c:pt>
                <c:pt idx="132">
                  <c:v>0.38297872340425532</c:v>
                </c:pt>
                <c:pt idx="133">
                  <c:v>0.37234042553191493</c:v>
                </c:pt>
                <c:pt idx="134">
                  <c:v>0.36170212765957444</c:v>
                </c:pt>
                <c:pt idx="135">
                  <c:v>0.35106382978723405</c:v>
                </c:pt>
                <c:pt idx="136">
                  <c:v>0.34042553191489366</c:v>
                </c:pt>
                <c:pt idx="137">
                  <c:v>0.32978723404255317</c:v>
                </c:pt>
                <c:pt idx="138">
                  <c:v>0.31914893617021278</c:v>
                </c:pt>
                <c:pt idx="139">
                  <c:v>0.30851063829787229</c:v>
                </c:pt>
                <c:pt idx="140">
                  <c:v>0.2978723404255319</c:v>
                </c:pt>
                <c:pt idx="141">
                  <c:v>0.28723404255319152</c:v>
                </c:pt>
                <c:pt idx="142">
                  <c:v>0.27659574468085102</c:v>
                </c:pt>
                <c:pt idx="143">
                  <c:v>0.26595744680851063</c:v>
                </c:pt>
                <c:pt idx="144">
                  <c:v>0.25531914893617025</c:v>
                </c:pt>
                <c:pt idx="145">
                  <c:v>0.24468085106382975</c:v>
                </c:pt>
                <c:pt idx="146">
                  <c:v>0.23404255319148937</c:v>
                </c:pt>
                <c:pt idx="147">
                  <c:v>0.22340425531914898</c:v>
                </c:pt>
                <c:pt idx="148">
                  <c:v>0.21276595744680848</c:v>
                </c:pt>
                <c:pt idx="149">
                  <c:v>0.2021276595744681</c:v>
                </c:pt>
                <c:pt idx="150">
                  <c:v>0.19148936170212771</c:v>
                </c:pt>
                <c:pt idx="151">
                  <c:v>0.18085106382978722</c:v>
                </c:pt>
                <c:pt idx="152">
                  <c:v>0.17021276595744683</c:v>
                </c:pt>
                <c:pt idx="153">
                  <c:v>0.15957446808510634</c:v>
                </c:pt>
                <c:pt idx="154">
                  <c:v>0.14893617021276595</c:v>
                </c:pt>
                <c:pt idx="155">
                  <c:v>0.13829787234042556</c:v>
                </c:pt>
                <c:pt idx="156">
                  <c:v>0.12765957446808507</c:v>
                </c:pt>
                <c:pt idx="157">
                  <c:v>0.11702127659574468</c:v>
                </c:pt>
                <c:pt idx="158">
                  <c:v>0.1063829787234043</c:v>
                </c:pt>
                <c:pt idx="159">
                  <c:v>9.5744680851063801E-2</c:v>
                </c:pt>
                <c:pt idx="160">
                  <c:v>8.5106382978723416E-2</c:v>
                </c:pt>
                <c:pt idx="161">
                  <c:v>7.4468085106383031E-2</c:v>
                </c:pt>
                <c:pt idx="162">
                  <c:v>6.3829787234042534E-2</c:v>
                </c:pt>
                <c:pt idx="163">
                  <c:v>5.3191489361702149E-2</c:v>
                </c:pt>
                <c:pt idx="164">
                  <c:v>4.2553191489361653E-2</c:v>
                </c:pt>
                <c:pt idx="165">
                  <c:v>3.1914893617021267E-2</c:v>
                </c:pt>
                <c:pt idx="166">
                  <c:v>2.1276595744680882E-2</c:v>
                </c:pt>
                <c:pt idx="167">
                  <c:v>1.0638297872340385E-2</c:v>
                </c:pt>
                <c:pt idx="16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4-43B2-8BFC-3119774BF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903695"/>
        <c:axId val="1369919503"/>
      </c:scatterChart>
      <c:valAx>
        <c:axId val="136990369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919503"/>
        <c:crosses val="autoZero"/>
        <c:crossBetween val="midCat"/>
      </c:valAx>
      <c:valAx>
        <c:axId val="1369919503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99036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18</xdr:row>
      <xdr:rowOff>94297</xdr:rowOff>
    </xdr:from>
    <xdr:to>
      <xdr:col>22</xdr:col>
      <xdr:colOff>9525</xdr:colOff>
      <xdr:row>36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A37E9-F701-446F-B54F-0B1AD02D4E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workbookViewId="0">
      <selection activeCell="H26" sqref="H26"/>
    </sheetView>
  </sheetViews>
  <sheetFormatPr defaultRowHeight="11.4" x14ac:dyDescent="0.2"/>
  <cols>
    <col min="1" max="1" width="2" style="1" customWidth="1"/>
    <col min="2" max="2" width="12.6640625" style="1" customWidth="1"/>
    <col min="3" max="3" width="11.6640625" style="1" bestFit="1" customWidth="1"/>
    <col min="4" max="4" width="7.6640625" style="1" bestFit="1" customWidth="1"/>
    <col min="5" max="16384" width="8.88671875" style="1"/>
  </cols>
  <sheetData>
    <row r="1" spans="2:4" ht="13.8" x14ac:dyDescent="0.25">
      <c r="B1" s="2" t="s">
        <v>0</v>
      </c>
    </row>
    <row r="4" spans="2:4" x14ac:dyDescent="0.2">
      <c r="B4" s="5" t="s">
        <v>1</v>
      </c>
      <c r="C4" s="5" t="s">
        <v>12</v>
      </c>
      <c r="D4" s="5" t="s">
        <v>48</v>
      </c>
    </row>
    <row r="5" spans="2:4" x14ac:dyDescent="0.2">
      <c r="B5" s="4">
        <v>1323</v>
      </c>
      <c r="C5" s="4" t="s">
        <v>49</v>
      </c>
      <c r="D5" s="4" t="s">
        <v>50</v>
      </c>
    </row>
    <row r="6" spans="2:4" x14ac:dyDescent="0.2">
      <c r="B6" s="4">
        <v>1725</v>
      </c>
      <c r="C6" s="4" t="s">
        <v>51</v>
      </c>
      <c r="D6" s="4" t="s">
        <v>52</v>
      </c>
    </row>
    <row r="7" spans="2:4" x14ac:dyDescent="0.2">
      <c r="B7" s="4">
        <v>1762</v>
      </c>
      <c r="C7" s="4" t="s">
        <v>51</v>
      </c>
      <c r="D7" s="4" t="s">
        <v>52</v>
      </c>
    </row>
    <row r="8" spans="2:4" x14ac:dyDescent="0.2">
      <c r="B8" s="4">
        <v>1777</v>
      </c>
      <c r="C8" s="4" t="s">
        <v>51</v>
      </c>
      <c r="D8" s="4" t="s">
        <v>50</v>
      </c>
    </row>
    <row r="9" spans="2:4" x14ac:dyDescent="0.2">
      <c r="B9" s="4">
        <v>1665</v>
      </c>
      <c r="C9" s="4" t="s">
        <v>49</v>
      </c>
      <c r="D9" s="4" t="s">
        <v>50</v>
      </c>
    </row>
    <row r="10" spans="2:4" x14ac:dyDescent="0.2">
      <c r="B10" s="4">
        <v>1556</v>
      </c>
      <c r="C10" s="4" t="s">
        <v>51</v>
      </c>
      <c r="D10" s="4" t="s">
        <v>52</v>
      </c>
    </row>
    <row r="11" spans="2:4" x14ac:dyDescent="0.2">
      <c r="B11" s="4">
        <v>1731</v>
      </c>
      <c r="C11" s="4" t="s">
        <v>51</v>
      </c>
      <c r="D11" s="4" t="s">
        <v>52</v>
      </c>
    </row>
    <row r="12" spans="2:4" x14ac:dyDescent="0.2">
      <c r="B12" s="4">
        <v>1809</v>
      </c>
      <c r="C12" s="4" t="s">
        <v>51</v>
      </c>
      <c r="D12" s="4" t="s">
        <v>52</v>
      </c>
    </row>
    <row r="13" spans="2:4" x14ac:dyDescent="0.2">
      <c r="B13" s="4">
        <v>1930</v>
      </c>
      <c r="C13" s="4" t="s">
        <v>51</v>
      </c>
      <c r="D13" s="4" t="s">
        <v>52</v>
      </c>
    </row>
    <row r="14" spans="2:4" x14ac:dyDescent="0.2">
      <c r="B14" s="4">
        <v>1708</v>
      </c>
      <c r="C14" s="4" t="s">
        <v>51</v>
      </c>
      <c r="D14" s="4" t="s">
        <v>50</v>
      </c>
    </row>
    <row r="15" spans="2:4" x14ac:dyDescent="0.2">
      <c r="B15" s="4">
        <v>1970</v>
      </c>
      <c r="C15" s="4" t="s">
        <v>51</v>
      </c>
      <c r="D15" s="4" t="s">
        <v>52</v>
      </c>
    </row>
    <row r="16" spans="2:4" x14ac:dyDescent="0.2">
      <c r="B16" s="4">
        <v>2039</v>
      </c>
      <c r="C16" s="4" t="s">
        <v>51</v>
      </c>
      <c r="D16" s="4" t="s">
        <v>52</v>
      </c>
    </row>
    <row r="17" spans="2:4" x14ac:dyDescent="0.2">
      <c r="B17" s="4">
        <v>1681</v>
      </c>
      <c r="C17" s="4" t="s">
        <v>51</v>
      </c>
      <c r="D17" s="4" t="s">
        <v>52</v>
      </c>
    </row>
    <row r="18" spans="2:4" x14ac:dyDescent="0.2">
      <c r="B18" s="4">
        <v>1444</v>
      </c>
      <c r="C18" s="4" t="s">
        <v>49</v>
      </c>
      <c r="D18" s="4" t="s">
        <v>50</v>
      </c>
    </row>
    <row r="19" spans="2:4" x14ac:dyDescent="0.2">
      <c r="B19" s="4">
        <v>1726</v>
      </c>
      <c r="C19" s="4" t="s">
        <v>49</v>
      </c>
      <c r="D19" s="4" t="s">
        <v>50</v>
      </c>
    </row>
    <row r="20" spans="2:4" x14ac:dyDescent="0.2">
      <c r="B20" s="4">
        <v>1876</v>
      </c>
      <c r="C20" s="4" t="s">
        <v>51</v>
      </c>
      <c r="D20" s="4" t="s">
        <v>52</v>
      </c>
    </row>
    <row r="21" spans="2:4" x14ac:dyDescent="0.2">
      <c r="B21" s="4">
        <v>1485</v>
      </c>
      <c r="C21" s="4" t="s">
        <v>49</v>
      </c>
      <c r="D21" s="4" t="s">
        <v>50</v>
      </c>
    </row>
    <row r="22" spans="2:4" x14ac:dyDescent="0.2">
      <c r="B22" s="4">
        <v>1500</v>
      </c>
      <c r="C22" s="4" t="s">
        <v>49</v>
      </c>
      <c r="D22" s="4" t="s">
        <v>52</v>
      </c>
    </row>
    <row r="23" spans="2:4" x14ac:dyDescent="0.2">
      <c r="B23" s="4">
        <v>1900</v>
      </c>
      <c r="C23" s="4" t="s">
        <v>51</v>
      </c>
      <c r="D23" s="4" t="s">
        <v>50</v>
      </c>
    </row>
    <row r="24" spans="2:4" ht="12" x14ac:dyDescent="0.2">
      <c r="B24" s="4"/>
      <c r="C24" s="4"/>
      <c r="D24" s="8"/>
    </row>
    <row r="25" spans="2:4" ht="12" x14ac:dyDescent="0.2">
      <c r="B25" s="4"/>
      <c r="C25" s="4"/>
      <c r="D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1"/>
  <sheetViews>
    <sheetView zoomScale="140" zoomScaleNormal="140" workbookViewId="0">
      <selection activeCell="D4" sqref="D4"/>
    </sheetView>
  </sheetViews>
  <sheetFormatPr defaultRowHeight="11.4" x14ac:dyDescent="0.2"/>
  <cols>
    <col min="1" max="1" width="2" style="1" customWidth="1"/>
    <col min="2" max="4" width="12" style="1" customWidth="1"/>
    <col min="5" max="5" width="19.44140625" style="4" customWidth="1"/>
    <col min="6" max="16384" width="8.88671875" style="1"/>
  </cols>
  <sheetData>
    <row r="1" spans="2:4" ht="15.6" x14ac:dyDescent="0.3">
      <c r="B1" s="9" t="s">
        <v>46</v>
      </c>
      <c r="C1" s="9"/>
      <c r="D1" s="9"/>
    </row>
    <row r="3" spans="2:4" x14ac:dyDescent="0.2">
      <c r="B3" s="5" t="s">
        <v>1</v>
      </c>
      <c r="C3" s="5" t="s">
        <v>2</v>
      </c>
      <c r="D3" s="5" t="s">
        <v>12</v>
      </c>
    </row>
    <row r="4" spans="2:4" x14ac:dyDescent="0.2">
      <c r="B4" s="4">
        <v>1363</v>
      </c>
      <c r="C4" s="4">
        <v>0</v>
      </c>
      <c r="D4" s="4">
        <v>0</v>
      </c>
    </row>
    <row r="5" spans="2:4" x14ac:dyDescent="0.2">
      <c r="B5" s="4">
        <v>1792</v>
      </c>
      <c r="C5" s="4">
        <v>1</v>
      </c>
      <c r="D5" s="4">
        <v>1</v>
      </c>
    </row>
    <row r="6" spans="2:4" x14ac:dyDescent="0.2">
      <c r="B6" s="4">
        <v>1954</v>
      </c>
      <c r="C6" s="4">
        <v>1</v>
      </c>
      <c r="D6" s="4">
        <v>1</v>
      </c>
    </row>
    <row r="7" spans="2:4" x14ac:dyDescent="0.2">
      <c r="B7" s="4">
        <v>1653</v>
      </c>
      <c r="C7" s="4">
        <v>0</v>
      </c>
      <c r="D7" s="4">
        <v>0</v>
      </c>
    </row>
    <row r="8" spans="2:4" x14ac:dyDescent="0.2">
      <c r="B8" s="4">
        <v>1593</v>
      </c>
      <c r="C8" s="4">
        <v>0</v>
      </c>
      <c r="D8" s="4">
        <v>0</v>
      </c>
    </row>
    <row r="9" spans="2:4" x14ac:dyDescent="0.2">
      <c r="B9" s="4">
        <v>1755</v>
      </c>
      <c r="C9" s="4">
        <v>1</v>
      </c>
      <c r="D9" s="4">
        <v>1</v>
      </c>
    </row>
    <row r="10" spans="2:4" x14ac:dyDescent="0.2">
      <c r="B10" s="4">
        <v>1775</v>
      </c>
      <c r="C10" s="4">
        <v>1</v>
      </c>
      <c r="D10" s="4">
        <v>1</v>
      </c>
    </row>
    <row r="11" spans="2:4" x14ac:dyDescent="0.2">
      <c r="B11" s="4">
        <v>1887</v>
      </c>
      <c r="C11" s="4">
        <v>1</v>
      </c>
      <c r="D11" s="4">
        <v>1</v>
      </c>
    </row>
    <row r="12" spans="2:4" x14ac:dyDescent="0.2">
      <c r="B12" s="4">
        <v>1893</v>
      </c>
      <c r="C12" s="4">
        <v>1</v>
      </c>
      <c r="D12" s="4">
        <v>1</v>
      </c>
    </row>
    <row r="13" spans="2:4" x14ac:dyDescent="0.2">
      <c r="B13" s="4">
        <v>1580</v>
      </c>
      <c r="C13" s="4">
        <v>0</v>
      </c>
      <c r="D13" s="4">
        <v>0</v>
      </c>
    </row>
    <row r="14" spans="2:4" x14ac:dyDescent="0.2">
      <c r="B14" s="4">
        <v>1857</v>
      </c>
      <c r="C14" s="4">
        <v>1</v>
      </c>
      <c r="D14" s="4">
        <v>1</v>
      </c>
    </row>
    <row r="15" spans="2:4" x14ac:dyDescent="0.2">
      <c r="B15" s="4">
        <v>1880</v>
      </c>
      <c r="C15" s="4">
        <v>1</v>
      </c>
      <c r="D15" s="4">
        <v>1</v>
      </c>
    </row>
    <row r="16" spans="2:4" x14ac:dyDescent="0.2">
      <c r="B16" s="4">
        <v>1664</v>
      </c>
      <c r="C16" s="4">
        <v>1</v>
      </c>
      <c r="D16" s="4">
        <v>1</v>
      </c>
    </row>
    <row r="17" spans="2:4" x14ac:dyDescent="0.2">
      <c r="B17" s="4">
        <v>1364</v>
      </c>
      <c r="C17" s="4">
        <v>0</v>
      </c>
      <c r="D17" s="4">
        <v>0</v>
      </c>
    </row>
    <row r="18" spans="2:4" x14ac:dyDescent="0.2">
      <c r="B18" s="4">
        <v>1693</v>
      </c>
      <c r="C18" s="4">
        <v>0</v>
      </c>
      <c r="D18" s="4">
        <v>0</v>
      </c>
    </row>
    <row r="19" spans="2:4" x14ac:dyDescent="0.2">
      <c r="B19" s="4">
        <v>1850</v>
      </c>
      <c r="C19" s="4">
        <v>1</v>
      </c>
      <c r="D19" s="4">
        <v>1</v>
      </c>
    </row>
    <row r="20" spans="2:4" x14ac:dyDescent="0.2">
      <c r="B20" s="4">
        <v>1633</v>
      </c>
      <c r="C20" s="4">
        <v>0</v>
      </c>
      <c r="D20" s="4">
        <v>0</v>
      </c>
    </row>
    <row r="21" spans="2:4" x14ac:dyDescent="0.2">
      <c r="B21" s="4">
        <v>1634</v>
      </c>
      <c r="C21" s="4">
        <v>0</v>
      </c>
      <c r="D21" s="4">
        <v>0</v>
      </c>
    </row>
    <row r="22" spans="2:4" x14ac:dyDescent="0.2">
      <c r="B22" s="4">
        <v>1636</v>
      </c>
      <c r="C22" s="4">
        <v>1</v>
      </c>
      <c r="D22" s="4">
        <v>1</v>
      </c>
    </row>
    <row r="23" spans="2:4" x14ac:dyDescent="0.2">
      <c r="B23" s="4">
        <v>1855</v>
      </c>
      <c r="C23" s="4">
        <v>1</v>
      </c>
      <c r="D23" s="4">
        <v>1</v>
      </c>
    </row>
    <row r="24" spans="2:4" x14ac:dyDescent="0.2">
      <c r="B24" s="4">
        <v>1987</v>
      </c>
      <c r="C24" s="4">
        <v>1</v>
      </c>
      <c r="D24" s="4">
        <v>1</v>
      </c>
    </row>
    <row r="25" spans="2:4" x14ac:dyDescent="0.2">
      <c r="B25" s="4">
        <v>1997</v>
      </c>
      <c r="C25" s="4">
        <v>0</v>
      </c>
      <c r="D25" s="4">
        <v>1</v>
      </c>
    </row>
    <row r="26" spans="2:4" x14ac:dyDescent="0.2">
      <c r="B26" s="4">
        <v>1422</v>
      </c>
      <c r="C26" s="4">
        <v>1</v>
      </c>
      <c r="D26" s="4">
        <v>0</v>
      </c>
    </row>
    <row r="27" spans="2:4" x14ac:dyDescent="0.2">
      <c r="B27" s="4">
        <v>1508</v>
      </c>
      <c r="C27" s="4">
        <v>1</v>
      </c>
      <c r="D27" s="4">
        <v>0</v>
      </c>
    </row>
    <row r="28" spans="2:4" x14ac:dyDescent="0.2">
      <c r="B28" s="4">
        <v>1720</v>
      </c>
      <c r="C28" s="4">
        <v>1</v>
      </c>
      <c r="D28" s="4">
        <v>1</v>
      </c>
    </row>
    <row r="29" spans="2:4" x14ac:dyDescent="0.2">
      <c r="B29" s="4">
        <v>1879</v>
      </c>
      <c r="C29" s="4">
        <v>0</v>
      </c>
      <c r="D29" s="4">
        <v>1</v>
      </c>
    </row>
    <row r="30" spans="2:4" x14ac:dyDescent="0.2">
      <c r="B30" s="4">
        <v>1634</v>
      </c>
      <c r="C30" s="4">
        <v>1</v>
      </c>
      <c r="D30" s="4">
        <v>1</v>
      </c>
    </row>
    <row r="31" spans="2:4" x14ac:dyDescent="0.2">
      <c r="B31" s="4">
        <v>1802</v>
      </c>
      <c r="C31" s="4">
        <v>0</v>
      </c>
      <c r="D31" s="4">
        <v>1</v>
      </c>
    </row>
    <row r="32" spans="2:4" x14ac:dyDescent="0.2">
      <c r="B32" s="4">
        <v>1849</v>
      </c>
      <c r="C32" s="4">
        <v>1</v>
      </c>
      <c r="D32" s="4">
        <v>1</v>
      </c>
    </row>
    <row r="33" spans="2:4" x14ac:dyDescent="0.2">
      <c r="B33" s="4">
        <v>1764</v>
      </c>
      <c r="C33" s="4">
        <v>1</v>
      </c>
      <c r="D33" s="4">
        <v>1</v>
      </c>
    </row>
    <row r="34" spans="2:4" x14ac:dyDescent="0.2">
      <c r="B34" s="4">
        <v>1460</v>
      </c>
      <c r="C34" s="4">
        <v>0</v>
      </c>
      <c r="D34" s="4">
        <v>0</v>
      </c>
    </row>
    <row r="35" spans="2:4" x14ac:dyDescent="0.2">
      <c r="B35" s="4">
        <v>1675</v>
      </c>
      <c r="C35" s="4">
        <v>1</v>
      </c>
      <c r="D35" s="4">
        <v>1</v>
      </c>
    </row>
    <row r="36" spans="2:4" x14ac:dyDescent="0.2">
      <c r="B36" s="4">
        <v>1656</v>
      </c>
      <c r="C36" s="4">
        <v>0</v>
      </c>
      <c r="D36" s="4">
        <v>0</v>
      </c>
    </row>
    <row r="37" spans="2:4" x14ac:dyDescent="0.2">
      <c r="B37" s="4">
        <v>2020</v>
      </c>
      <c r="C37" s="4">
        <v>0</v>
      </c>
      <c r="D37" s="4">
        <v>1</v>
      </c>
    </row>
    <row r="38" spans="2:4" x14ac:dyDescent="0.2">
      <c r="B38" s="4">
        <v>1850</v>
      </c>
      <c r="C38" s="4">
        <v>0</v>
      </c>
      <c r="D38" s="4">
        <v>1</v>
      </c>
    </row>
    <row r="39" spans="2:4" x14ac:dyDescent="0.2">
      <c r="B39" s="4">
        <v>1865</v>
      </c>
      <c r="C39" s="4">
        <v>0</v>
      </c>
      <c r="D39" s="4">
        <v>1</v>
      </c>
    </row>
    <row r="40" spans="2:4" x14ac:dyDescent="0.2">
      <c r="B40" s="4">
        <v>1664</v>
      </c>
      <c r="C40" s="4">
        <v>0</v>
      </c>
      <c r="D40" s="4">
        <v>0</v>
      </c>
    </row>
    <row r="41" spans="2:4" x14ac:dyDescent="0.2">
      <c r="B41" s="4">
        <v>1872</v>
      </c>
      <c r="C41" s="4">
        <v>1</v>
      </c>
      <c r="D41" s="4">
        <v>1</v>
      </c>
    </row>
    <row r="42" spans="2:4" x14ac:dyDescent="0.2">
      <c r="B42" s="4">
        <v>1654</v>
      </c>
      <c r="C42" s="4">
        <v>0</v>
      </c>
      <c r="D42" s="4">
        <v>0</v>
      </c>
    </row>
    <row r="43" spans="2:4" x14ac:dyDescent="0.2">
      <c r="B43" s="4">
        <v>1393</v>
      </c>
      <c r="C43" s="4">
        <v>1</v>
      </c>
      <c r="D43" s="4">
        <v>0</v>
      </c>
    </row>
    <row r="44" spans="2:4" x14ac:dyDescent="0.2">
      <c r="B44" s="4">
        <v>1587</v>
      </c>
      <c r="C44" s="4">
        <v>0</v>
      </c>
      <c r="D44" s="4">
        <v>0</v>
      </c>
    </row>
    <row r="45" spans="2:4" x14ac:dyDescent="0.2">
      <c r="B45" s="4">
        <v>1631</v>
      </c>
      <c r="C45" s="4">
        <v>1</v>
      </c>
      <c r="D45" s="4">
        <v>1</v>
      </c>
    </row>
    <row r="46" spans="2:4" x14ac:dyDescent="0.2">
      <c r="B46" s="4">
        <v>1931</v>
      </c>
      <c r="C46" s="4">
        <v>0</v>
      </c>
      <c r="D46" s="4">
        <v>1</v>
      </c>
    </row>
    <row r="47" spans="2:4" x14ac:dyDescent="0.2">
      <c r="B47" s="4">
        <v>1370</v>
      </c>
      <c r="C47" s="4">
        <v>0</v>
      </c>
      <c r="D47" s="4">
        <v>0</v>
      </c>
    </row>
    <row r="48" spans="2:4" x14ac:dyDescent="0.2">
      <c r="B48" s="4">
        <v>1810</v>
      </c>
      <c r="C48" s="4">
        <v>0</v>
      </c>
      <c r="D48" s="4">
        <v>1</v>
      </c>
    </row>
    <row r="49" spans="2:4" x14ac:dyDescent="0.2">
      <c r="B49" s="4">
        <v>1414</v>
      </c>
      <c r="C49" s="4">
        <v>0</v>
      </c>
      <c r="D49" s="4">
        <v>0</v>
      </c>
    </row>
    <row r="50" spans="2:4" x14ac:dyDescent="0.2">
      <c r="B50" s="4">
        <v>1761</v>
      </c>
      <c r="C50" s="4">
        <v>1</v>
      </c>
      <c r="D50" s="4">
        <v>1</v>
      </c>
    </row>
    <row r="51" spans="2:4" x14ac:dyDescent="0.2">
      <c r="B51" s="4">
        <v>1477</v>
      </c>
      <c r="C51" s="4">
        <v>0</v>
      </c>
      <c r="D51" s="4">
        <v>0</v>
      </c>
    </row>
    <row r="52" spans="2:4" x14ac:dyDescent="0.2">
      <c r="B52" s="4">
        <v>1486</v>
      </c>
      <c r="C52" s="4">
        <v>0</v>
      </c>
      <c r="D52" s="4">
        <v>0</v>
      </c>
    </row>
    <row r="53" spans="2:4" x14ac:dyDescent="0.2">
      <c r="B53" s="4">
        <v>1561</v>
      </c>
      <c r="C53" s="4">
        <v>0</v>
      </c>
      <c r="D53" s="4">
        <v>0</v>
      </c>
    </row>
    <row r="54" spans="2:4" x14ac:dyDescent="0.2">
      <c r="B54" s="4">
        <v>1549</v>
      </c>
      <c r="C54" s="4">
        <v>0</v>
      </c>
      <c r="D54" s="4">
        <v>0</v>
      </c>
    </row>
    <row r="55" spans="2:4" x14ac:dyDescent="0.2">
      <c r="B55" s="4">
        <v>2050</v>
      </c>
      <c r="C55" s="4">
        <v>0</v>
      </c>
      <c r="D55" s="4">
        <v>1</v>
      </c>
    </row>
    <row r="56" spans="2:4" x14ac:dyDescent="0.2">
      <c r="B56" s="4">
        <v>1697</v>
      </c>
      <c r="C56" s="4">
        <v>1</v>
      </c>
      <c r="D56" s="4">
        <v>0</v>
      </c>
    </row>
    <row r="57" spans="2:4" x14ac:dyDescent="0.2">
      <c r="B57" s="4">
        <v>1543</v>
      </c>
      <c r="C57" s="4">
        <v>1</v>
      </c>
      <c r="D57" s="4">
        <v>0</v>
      </c>
    </row>
    <row r="58" spans="2:4" x14ac:dyDescent="0.2">
      <c r="B58" s="4">
        <v>1934</v>
      </c>
      <c r="C58" s="4">
        <v>1</v>
      </c>
      <c r="D58" s="4">
        <v>1</v>
      </c>
    </row>
    <row r="59" spans="2:4" x14ac:dyDescent="0.2">
      <c r="B59" s="4">
        <v>1385</v>
      </c>
      <c r="C59" s="4">
        <v>0</v>
      </c>
      <c r="D59" s="4">
        <v>0</v>
      </c>
    </row>
    <row r="60" spans="2:4" x14ac:dyDescent="0.2">
      <c r="B60" s="4">
        <v>1670</v>
      </c>
      <c r="C60" s="4">
        <v>0</v>
      </c>
      <c r="D60" s="4">
        <v>0</v>
      </c>
    </row>
    <row r="61" spans="2:4" x14ac:dyDescent="0.2">
      <c r="B61" s="4">
        <v>1735</v>
      </c>
      <c r="C61" s="4">
        <v>1</v>
      </c>
      <c r="D61" s="4">
        <v>1</v>
      </c>
    </row>
    <row r="62" spans="2:4" x14ac:dyDescent="0.2">
      <c r="B62" s="4">
        <v>1634</v>
      </c>
      <c r="C62" s="4">
        <v>0</v>
      </c>
      <c r="D62" s="4">
        <v>0</v>
      </c>
    </row>
    <row r="63" spans="2:4" x14ac:dyDescent="0.2">
      <c r="B63" s="4">
        <v>1777</v>
      </c>
      <c r="C63" s="4">
        <v>1</v>
      </c>
      <c r="D63" s="4">
        <v>1</v>
      </c>
    </row>
    <row r="64" spans="2:4" x14ac:dyDescent="0.2">
      <c r="B64" s="4">
        <v>1550</v>
      </c>
      <c r="C64" s="4">
        <v>0</v>
      </c>
      <c r="D64" s="4">
        <v>0</v>
      </c>
    </row>
    <row r="65" spans="2:4" x14ac:dyDescent="0.2">
      <c r="B65" s="4">
        <v>1715</v>
      </c>
      <c r="C65" s="4">
        <v>0</v>
      </c>
      <c r="D65" s="4">
        <v>1</v>
      </c>
    </row>
    <row r="66" spans="2:4" x14ac:dyDescent="0.2">
      <c r="B66" s="4">
        <v>1925</v>
      </c>
      <c r="C66" s="4">
        <v>1</v>
      </c>
      <c r="D66" s="4">
        <v>1</v>
      </c>
    </row>
    <row r="67" spans="2:4" x14ac:dyDescent="0.2">
      <c r="B67" s="4">
        <v>1842</v>
      </c>
      <c r="C67" s="4">
        <v>0</v>
      </c>
      <c r="D67" s="4">
        <v>1</v>
      </c>
    </row>
    <row r="68" spans="2:4" x14ac:dyDescent="0.2">
      <c r="B68" s="4">
        <v>1786</v>
      </c>
      <c r="C68" s="4">
        <v>0</v>
      </c>
      <c r="D68" s="4">
        <v>1</v>
      </c>
    </row>
    <row r="69" spans="2:4" x14ac:dyDescent="0.2">
      <c r="B69" s="4">
        <v>1435</v>
      </c>
      <c r="C69" s="4">
        <v>0</v>
      </c>
      <c r="D69" s="4">
        <v>0</v>
      </c>
    </row>
    <row r="70" spans="2:4" x14ac:dyDescent="0.2">
      <c r="B70" s="4">
        <v>1387</v>
      </c>
      <c r="C70" s="4">
        <v>0</v>
      </c>
      <c r="D70" s="4">
        <v>0</v>
      </c>
    </row>
    <row r="71" spans="2:4" x14ac:dyDescent="0.2">
      <c r="B71" s="4">
        <v>1521</v>
      </c>
      <c r="C71" s="4">
        <v>0</v>
      </c>
      <c r="D71" s="4">
        <v>0</v>
      </c>
    </row>
    <row r="72" spans="2:4" x14ac:dyDescent="0.2">
      <c r="B72" s="4">
        <v>1975</v>
      </c>
      <c r="C72" s="4">
        <v>1</v>
      </c>
      <c r="D72" s="4">
        <v>1</v>
      </c>
    </row>
    <row r="73" spans="2:4" x14ac:dyDescent="0.2">
      <c r="B73" s="4">
        <v>1435</v>
      </c>
      <c r="C73" s="4">
        <v>0</v>
      </c>
      <c r="D73" s="4">
        <v>0</v>
      </c>
    </row>
    <row r="74" spans="2:4" x14ac:dyDescent="0.2">
      <c r="B74" s="4">
        <v>1714</v>
      </c>
      <c r="C74" s="4">
        <v>0</v>
      </c>
      <c r="D74" s="4">
        <v>1</v>
      </c>
    </row>
    <row r="75" spans="2:4" x14ac:dyDescent="0.2">
      <c r="B75" s="4">
        <v>1634</v>
      </c>
      <c r="C75" s="4">
        <v>0</v>
      </c>
      <c r="D75" s="4">
        <v>1</v>
      </c>
    </row>
    <row r="76" spans="2:4" x14ac:dyDescent="0.2">
      <c r="B76" s="4">
        <v>1464</v>
      </c>
      <c r="C76" s="4">
        <v>1</v>
      </c>
      <c r="D76" s="4">
        <v>0</v>
      </c>
    </row>
    <row r="77" spans="2:4" x14ac:dyDescent="0.2">
      <c r="B77" s="4">
        <v>1794</v>
      </c>
      <c r="C77" s="4">
        <v>0</v>
      </c>
      <c r="D77" s="4">
        <v>1</v>
      </c>
    </row>
    <row r="78" spans="2:4" x14ac:dyDescent="0.2">
      <c r="B78" s="4">
        <v>1855</v>
      </c>
      <c r="C78" s="4">
        <v>0</v>
      </c>
      <c r="D78" s="4">
        <v>1</v>
      </c>
    </row>
    <row r="79" spans="2:4" x14ac:dyDescent="0.2">
      <c r="B79" s="4">
        <v>1953</v>
      </c>
      <c r="C79" s="4">
        <v>0</v>
      </c>
      <c r="D79" s="4">
        <v>1</v>
      </c>
    </row>
    <row r="80" spans="2:4" x14ac:dyDescent="0.2">
      <c r="B80" s="4">
        <v>1469</v>
      </c>
      <c r="C80" s="4">
        <v>0</v>
      </c>
      <c r="D80" s="4">
        <v>0</v>
      </c>
    </row>
    <row r="81" spans="2:4" x14ac:dyDescent="0.2">
      <c r="B81" s="4">
        <v>1663</v>
      </c>
      <c r="C81" s="4">
        <v>0</v>
      </c>
      <c r="D81" s="4">
        <v>1</v>
      </c>
    </row>
    <row r="82" spans="2:4" x14ac:dyDescent="0.2">
      <c r="B82" s="4">
        <v>1907</v>
      </c>
      <c r="C82" s="4">
        <v>1</v>
      </c>
      <c r="D82" s="4">
        <v>1</v>
      </c>
    </row>
    <row r="83" spans="2:4" x14ac:dyDescent="0.2">
      <c r="B83" s="4">
        <v>1990</v>
      </c>
      <c r="C83" s="4">
        <v>1</v>
      </c>
      <c r="D83" s="4">
        <v>1</v>
      </c>
    </row>
    <row r="84" spans="2:4" x14ac:dyDescent="0.2">
      <c r="B84" s="4">
        <v>1542</v>
      </c>
      <c r="C84" s="4">
        <v>0</v>
      </c>
      <c r="D84" s="4">
        <v>0</v>
      </c>
    </row>
    <row r="85" spans="2:4" x14ac:dyDescent="0.2">
      <c r="B85" s="4">
        <v>1808</v>
      </c>
      <c r="C85" s="4">
        <v>1</v>
      </c>
      <c r="D85" s="4">
        <v>1</v>
      </c>
    </row>
    <row r="86" spans="2:4" x14ac:dyDescent="0.2">
      <c r="B86" s="4">
        <v>1966</v>
      </c>
      <c r="C86" s="4">
        <v>1</v>
      </c>
      <c r="D86" s="4">
        <v>1</v>
      </c>
    </row>
    <row r="87" spans="2:4" x14ac:dyDescent="0.2">
      <c r="B87" s="4">
        <v>1679</v>
      </c>
      <c r="C87" s="4">
        <v>1</v>
      </c>
      <c r="D87" s="4">
        <v>0</v>
      </c>
    </row>
    <row r="88" spans="2:4" x14ac:dyDescent="0.2">
      <c r="B88" s="4">
        <v>2021</v>
      </c>
      <c r="C88" s="4">
        <v>1</v>
      </c>
      <c r="D88" s="4">
        <v>1</v>
      </c>
    </row>
    <row r="89" spans="2:4" x14ac:dyDescent="0.2">
      <c r="B89" s="4">
        <v>2015</v>
      </c>
      <c r="C89" s="4">
        <v>1</v>
      </c>
      <c r="D89" s="4">
        <v>1</v>
      </c>
    </row>
    <row r="90" spans="2:4" x14ac:dyDescent="0.2">
      <c r="B90" s="4">
        <v>1473</v>
      </c>
      <c r="C90" s="4">
        <v>0</v>
      </c>
      <c r="D90" s="4">
        <v>0</v>
      </c>
    </row>
    <row r="91" spans="2:4" x14ac:dyDescent="0.2">
      <c r="B91" s="4">
        <v>1979</v>
      </c>
      <c r="C91" s="4">
        <v>0</v>
      </c>
      <c r="D91" s="4">
        <v>1</v>
      </c>
    </row>
    <row r="92" spans="2:4" x14ac:dyDescent="0.2">
      <c r="B92" s="4">
        <v>1787</v>
      </c>
      <c r="C92" s="4">
        <v>1</v>
      </c>
      <c r="D92" s="4">
        <v>1</v>
      </c>
    </row>
    <row r="93" spans="2:4" x14ac:dyDescent="0.2">
      <c r="B93" s="4">
        <v>1687</v>
      </c>
      <c r="C93" s="4">
        <v>1</v>
      </c>
      <c r="D93" s="4">
        <v>1</v>
      </c>
    </row>
    <row r="94" spans="2:4" x14ac:dyDescent="0.2">
      <c r="B94" s="4">
        <v>1674</v>
      </c>
      <c r="C94" s="4">
        <v>1</v>
      </c>
      <c r="D94" s="4">
        <v>0</v>
      </c>
    </row>
    <row r="95" spans="2:4" x14ac:dyDescent="0.2">
      <c r="B95" s="4">
        <v>1478</v>
      </c>
      <c r="C95" s="4">
        <v>1</v>
      </c>
      <c r="D95" s="4">
        <v>0</v>
      </c>
    </row>
    <row r="96" spans="2:4" x14ac:dyDescent="0.2">
      <c r="B96" s="4">
        <v>1735</v>
      </c>
      <c r="C96" s="4">
        <v>1</v>
      </c>
      <c r="D96" s="4">
        <v>1</v>
      </c>
    </row>
    <row r="97" spans="2:4" x14ac:dyDescent="0.2">
      <c r="B97" s="4">
        <v>1720</v>
      </c>
      <c r="C97" s="4">
        <v>1</v>
      </c>
      <c r="D97" s="4">
        <v>1</v>
      </c>
    </row>
    <row r="98" spans="2:4" x14ac:dyDescent="0.2">
      <c r="B98" s="4">
        <v>1494</v>
      </c>
      <c r="C98" s="4">
        <v>0</v>
      </c>
      <c r="D98" s="4">
        <v>0</v>
      </c>
    </row>
    <row r="99" spans="2:4" x14ac:dyDescent="0.2">
      <c r="B99" s="4">
        <v>1964</v>
      </c>
      <c r="C99" s="4">
        <v>0</v>
      </c>
      <c r="D99" s="4">
        <v>1</v>
      </c>
    </row>
    <row r="100" spans="2:4" x14ac:dyDescent="0.2">
      <c r="B100" s="4">
        <v>1843</v>
      </c>
      <c r="C100" s="4">
        <v>1</v>
      </c>
      <c r="D100" s="4">
        <v>1</v>
      </c>
    </row>
    <row r="101" spans="2:4" x14ac:dyDescent="0.2">
      <c r="B101" s="4">
        <v>1550</v>
      </c>
      <c r="C101" s="4">
        <v>1</v>
      </c>
      <c r="D101" s="4">
        <v>0</v>
      </c>
    </row>
    <row r="102" spans="2:4" x14ac:dyDescent="0.2">
      <c r="B102" s="4">
        <v>1764</v>
      </c>
      <c r="C102" s="4">
        <v>1</v>
      </c>
      <c r="D102" s="4">
        <v>1</v>
      </c>
    </row>
    <row r="103" spans="2:4" x14ac:dyDescent="0.2">
      <c r="B103" s="4">
        <v>1712</v>
      </c>
      <c r="C103" s="4">
        <v>1</v>
      </c>
      <c r="D103" s="4">
        <v>1</v>
      </c>
    </row>
    <row r="104" spans="2:4" x14ac:dyDescent="0.2">
      <c r="B104" s="4">
        <v>1775</v>
      </c>
      <c r="C104" s="4">
        <v>1</v>
      </c>
      <c r="D104" s="4">
        <v>1</v>
      </c>
    </row>
    <row r="105" spans="2:4" x14ac:dyDescent="0.2">
      <c r="B105" s="4">
        <v>1531</v>
      </c>
      <c r="C105" s="4">
        <v>0</v>
      </c>
      <c r="D105" s="4">
        <v>0</v>
      </c>
    </row>
    <row r="106" spans="2:4" x14ac:dyDescent="0.2">
      <c r="B106" s="4">
        <v>1781</v>
      </c>
      <c r="C106" s="4">
        <v>1</v>
      </c>
      <c r="D106" s="4">
        <v>1</v>
      </c>
    </row>
    <row r="107" spans="2:4" x14ac:dyDescent="0.2">
      <c r="B107" s="4">
        <v>1579</v>
      </c>
      <c r="C107" s="4">
        <v>0</v>
      </c>
      <c r="D107" s="4">
        <v>0</v>
      </c>
    </row>
    <row r="108" spans="2:4" x14ac:dyDescent="0.2">
      <c r="B108" s="4">
        <v>1526</v>
      </c>
      <c r="C108" s="4">
        <v>1</v>
      </c>
      <c r="D108" s="4">
        <v>0</v>
      </c>
    </row>
    <row r="109" spans="2:4" x14ac:dyDescent="0.2">
      <c r="B109" s="4">
        <v>1778</v>
      </c>
      <c r="C109" s="4">
        <v>1</v>
      </c>
      <c r="D109" s="4">
        <v>1</v>
      </c>
    </row>
    <row r="110" spans="2:4" x14ac:dyDescent="0.2">
      <c r="B110" s="4">
        <v>1769</v>
      </c>
      <c r="C110" s="4">
        <v>1</v>
      </c>
      <c r="D110" s="4">
        <v>1</v>
      </c>
    </row>
    <row r="111" spans="2:4" x14ac:dyDescent="0.2">
      <c r="B111" s="4">
        <v>1824</v>
      </c>
      <c r="C111" s="4">
        <v>1</v>
      </c>
      <c r="D111" s="4">
        <v>1</v>
      </c>
    </row>
    <row r="112" spans="2:4" x14ac:dyDescent="0.2">
      <c r="B112" s="4">
        <v>1481</v>
      </c>
      <c r="C112" s="4">
        <v>0</v>
      </c>
      <c r="D112" s="4">
        <v>0</v>
      </c>
    </row>
    <row r="113" spans="2:4" x14ac:dyDescent="0.2">
      <c r="B113" s="4">
        <v>1464</v>
      </c>
      <c r="C113" s="4">
        <v>0</v>
      </c>
      <c r="D113" s="4">
        <v>0</v>
      </c>
    </row>
    <row r="114" spans="2:4" x14ac:dyDescent="0.2">
      <c r="B114" s="4">
        <v>1591</v>
      </c>
      <c r="C114" s="4">
        <v>0</v>
      </c>
      <c r="D114" s="4">
        <v>0</v>
      </c>
    </row>
    <row r="115" spans="2:4" x14ac:dyDescent="0.2">
      <c r="B115" s="4">
        <v>1666</v>
      </c>
      <c r="C115" s="4">
        <v>0</v>
      </c>
      <c r="D115" s="4">
        <v>0</v>
      </c>
    </row>
    <row r="116" spans="2:4" x14ac:dyDescent="0.2">
      <c r="B116" s="4">
        <v>1455</v>
      </c>
      <c r="C116" s="4">
        <v>0</v>
      </c>
      <c r="D116" s="4">
        <v>0</v>
      </c>
    </row>
    <row r="117" spans="2:4" x14ac:dyDescent="0.2">
      <c r="B117" s="4">
        <v>1934</v>
      </c>
      <c r="C117" s="4">
        <v>1</v>
      </c>
      <c r="D117" s="4">
        <v>1</v>
      </c>
    </row>
    <row r="118" spans="2:4" x14ac:dyDescent="0.2">
      <c r="B118" s="4">
        <v>1625</v>
      </c>
      <c r="C118" s="4">
        <v>0</v>
      </c>
      <c r="D118" s="4">
        <v>0</v>
      </c>
    </row>
    <row r="119" spans="2:4" x14ac:dyDescent="0.2">
      <c r="B119" s="4">
        <v>1334</v>
      </c>
      <c r="C119" s="4">
        <v>0</v>
      </c>
      <c r="D119" s="4">
        <v>0</v>
      </c>
    </row>
    <row r="120" spans="2:4" x14ac:dyDescent="0.2">
      <c r="B120" s="4">
        <v>1721</v>
      </c>
      <c r="C120" s="4">
        <v>1</v>
      </c>
      <c r="D120" s="4">
        <v>1</v>
      </c>
    </row>
    <row r="121" spans="2:4" x14ac:dyDescent="0.2">
      <c r="B121" s="4">
        <v>1475</v>
      </c>
      <c r="C121" s="4">
        <v>0</v>
      </c>
      <c r="D121" s="4">
        <v>0</v>
      </c>
    </row>
    <row r="122" spans="2:4" x14ac:dyDescent="0.2">
      <c r="B122" s="4">
        <v>1662</v>
      </c>
      <c r="C122" s="4">
        <v>1</v>
      </c>
      <c r="D122" s="4">
        <v>1</v>
      </c>
    </row>
    <row r="123" spans="2:4" x14ac:dyDescent="0.2">
      <c r="B123" s="4">
        <v>1861</v>
      </c>
      <c r="C123" s="4">
        <v>1</v>
      </c>
      <c r="D123" s="4">
        <v>1</v>
      </c>
    </row>
    <row r="124" spans="2:4" x14ac:dyDescent="0.2">
      <c r="B124" s="4">
        <v>1936</v>
      </c>
      <c r="C124" s="4">
        <v>1</v>
      </c>
      <c r="D124" s="4">
        <v>1</v>
      </c>
    </row>
    <row r="125" spans="2:4" x14ac:dyDescent="0.2">
      <c r="B125" s="4">
        <v>1572</v>
      </c>
      <c r="C125" s="4">
        <v>0</v>
      </c>
      <c r="D125" s="4">
        <v>0</v>
      </c>
    </row>
    <row r="126" spans="2:4" x14ac:dyDescent="0.2">
      <c r="B126" s="4">
        <v>1508</v>
      </c>
      <c r="C126" s="4">
        <v>1</v>
      </c>
      <c r="D126" s="4">
        <v>0</v>
      </c>
    </row>
    <row r="127" spans="2:4" x14ac:dyDescent="0.2">
      <c r="B127" s="4">
        <v>1430</v>
      </c>
      <c r="C127" s="4">
        <v>0</v>
      </c>
      <c r="D127" s="4">
        <v>0</v>
      </c>
    </row>
    <row r="128" spans="2:4" x14ac:dyDescent="0.2">
      <c r="B128" s="4">
        <v>1891</v>
      </c>
      <c r="C128" s="4">
        <v>1</v>
      </c>
      <c r="D128" s="4">
        <v>1</v>
      </c>
    </row>
    <row r="129" spans="2:4" x14ac:dyDescent="0.2">
      <c r="B129" s="4">
        <v>1550</v>
      </c>
      <c r="C129" s="4">
        <v>0</v>
      </c>
      <c r="D129" s="4">
        <v>0</v>
      </c>
    </row>
    <row r="130" spans="2:4" x14ac:dyDescent="0.2">
      <c r="B130" s="4">
        <v>1741</v>
      </c>
      <c r="C130" s="4">
        <v>1</v>
      </c>
      <c r="D130" s="4">
        <v>1</v>
      </c>
    </row>
    <row r="131" spans="2:4" x14ac:dyDescent="0.2">
      <c r="B131" s="4">
        <v>1690</v>
      </c>
      <c r="C131" s="4">
        <v>0</v>
      </c>
      <c r="D131" s="4">
        <v>0</v>
      </c>
    </row>
    <row r="132" spans="2:4" x14ac:dyDescent="0.2">
      <c r="B132" s="4">
        <v>1687</v>
      </c>
      <c r="C132" s="4">
        <v>0</v>
      </c>
      <c r="D132" s="4">
        <v>1</v>
      </c>
    </row>
    <row r="133" spans="2:4" x14ac:dyDescent="0.2">
      <c r="B133" s="4">
        <v>1730</v>
      </c>
      <c r="C133" s="4">
        <v>0</v>
      </c>
      <c r="D133" s="4">
        <v>1</v>
      </c>
    </row>
    <row r="134" spans="2:4" x14ac:dyDescent="0.2">
      <c r="B134" s="4">
        <v>1674</v>
      </c>
      <c r="C134" s="4">
        <v>1</v>
      </c>
      <c r="D134" s="4">
        <v>1</v>
      </c>
    </row>
    <row r="135" spans="2:4" x14ac:dyDescent="0.2">
      <c r="B135" s="4">
        <v>1475</v>
      </c>
      <c r="C135" s="4">
        <v>0</v>
      </c>
      <c r="D135" s="4">
        <v>0</v>
      </c>
    </row>
    <row r="136" spans="2:4" x14ac:dyDescent="0.2">
      <c r="B136" s="4">
        <v>1962</v>
      </c>
      <c r="C136" s="4">
        <v>1</v>
      </c>
      <c r="D136" s="4">
        <v>1</v>
      </c>
    </row>
    <row r="137" spans="2:4" x14ac:dyDescent="0.2">
      <c r="B137" s="4">
        <v>1532</v>
      </c>
      <c r="C137" s="4">
        <v>0</v>
      </c>
      <c r="D137" s="4">
        <v>0</v>
      </c>
    </row>
    <row r="138" spans="2:4" x14ac:dyDescent="0.2">
      <c r="B138" s="4">
        <v>1492</v>
      </c>
      <c r="C138" s="4">
        <v>0</v>
      </c>
      <c r="D138" s="4">
        <v>0</v>
      </c>
    </row>
    <row r="139" spans="2:4" x14ac:dyDescent="0.2">
      <c r="B139" s="4">
        <v>1502</v>
      </c>
      <c r="C139" s="4">
        <v>0</v>
      </c>
      <c r="D139" s="4">
        <v>0</v>
      </c>
    </row>
    <row r="140" spans="2:4" x14ac:dyDescent="0.2">
      <c r="B140" s="4">
        <v>1974</v>
      </c>
      <c r="C140" s="4">
        <v>1</v>
      </c>
      <c r="D140" s="4">
        <v>1</v>
      </c>
    </row>
    <row r="141" spans="2:4" x14ac:dyDescent="0.2">
      <c r="B141" s="4">
        <v>1607</v>
      </c>
      <c r="C141" s="4">
        <v>0</v>
      </c>
      <c r="D141" s="4">
        <v>0</v>
      </c>
    </row>
    <row r="142" spans="2:4" x14ac:dyDescent="0.2">
      <c r="B142" s="4">
        <v>1412</v>
      </c>
      <c r="C142" s="4">
        <v>1</v>
      </c>
      <c r="D142" s="4">
        <v>0</v>
      </c>
    </row>
    <row r="143" spans="2:4" x14ac:dyDescent="0.2">
      <c r="B143" s="4">
        <v>1557</v>
      </c>
      <c r="C143" s="4">
        <v>0</v>
      </c>
      <c r="D143" s="4">
        <v>0</v>
      </c>
    </row>
    <row r="144" spans="2:4" x14ac:dyDescent="0.2">
      <c r="B144" s="4">
        <v>1821</v>
      </c>
      <c r="C144" s="4">
        <v>0</v>
      </c>
      <c r="D144" s="4">
        <v>1</v>
      </c>
    </row>
    <row r="145" spans="2:4" x14ac:dyDescent="0.2">
      <c r="B145" s="4">
        <v>1760</v>
      </c>
      <c r="C145" s="4">
        <v>1</v>
      </c>
      <c r="D145" s="4">
        <v>1</v>
      </c>
    </row>
    <row r="146" spans="2:4" x14ac:dyDescent="0.2">
      <c r="B146" s="4">
        <v>1685</v>
      </c>
      <c r="C146" s="4">
        <v>0</v>
      </c>
      <c r="D146" s="4">
        <v>1</v>
      </c>
    </row>
    <row r="147" spans="2:4" x14ac:dyDescent="0.2">
      <c r="B147" s="4">
        <v>1773</v>
      </c>
      <c r="C147" s="4">
        <v>1</v>
      </c>
      <c r="D147" s="4">
        <v>1</v>
      </c>
    </row>
    <row r="148" spans="2:4" x14ac:dyDescent="0.2">
      <c r="B148" s="4">
        <v>1826</v>
      </c>
      <c r="C148" s="4">
        <v>1</v>
      </c>
      <c r="D148" s="4">
        <v>1</v>
      </c>
    </row>
    <row r="149" spans="2:4" x14ac:dyDescent="0.2">
      <c r="B149" s="4">
        <v>1565</v>
      </c>
      <c r="C149" s="4">
        <v>1</v>
      </c>
      <c r="D149" s="4">
        <v>0</v>
      </c>
    </row>
    <row r="150" spans="2:4" x14ac:dyDescent="0.2">
      <c r="B150" s="4">
        <v>1510</v>
      </c>
      <c r="C150" s="4">
        <v>0</v>
      </c>
      <c r="D150" s="4">
        <v>0</v>
      </c>
    </row>
    <row r="151" spans="2:4" x14ac:dyDescent="0.2">
      <c r="B151" s="4">
        <v>1374</v>
      </c>
      <c r="C151" s="4">
        <v>0</v>
      </c>
      <c r="D151" s="4">
        <v>0</v>
      </c>
    </row>
    <row r="152" spans="2:4" x14ac:dyDescent="0.2">
      <c r="B152" s="4">
        <v>1402</v>
      </c>
      <c r="C152" s="4">
        <v>0</v>
      </c>
      <c r="D152" s="4">
        <v>0</v>
      </c>
    </row>
    <row r="153" spans="2:4" x14ac:dyDescent="0.2">
      <c r="B153" s="4">
        <v>1702</v>
      </c>
      <c r="C153" s="4">
        <v>0</v>
      </c>
      <c r="D153" s="4">
        <v>1</v>
      </c>
    </row>
    <row r="154" spans="2:4" x14ac:dyDescent="0.2">
      <c r="B154" s="4">
        <v>1956</v>
      </c>
      <c r="C154" s="4">
        <v>1</v>
      </c>
      <c r="D154" s="4">
        <v>1</v>
      </c>
    </row>
    <row r="155" spans="2:4" x14ac:dyDescent="0.2">
      <c r="B155" s="4">
        <v>1933</v>
      </c>
      <c r="C155" s="4">
        <v>0</v>
      </c>
      <c r="D155" s="4">
        <v>1</v>
      </c>
    </row>
    <row r="156" spans="2:4" x14ac:dyDescent="0.2">
      <c r="B156" s="4">
        <v>1832</v>
      </c>
      <c r="C156" s="4">
        <v>0</v>
      </c>
      <c r="D156" s="4">
        <v>1</v>
      </c>
    </row>
    <row r="157" spans="2:4" x14ac:dyDescent="0.2">
      <c r="B157" s="4">
        <v>1893</v>
      </c>
      <c r="C157" s="4">
        <v>0</v>
      </c>
      <c r="D157" s="4">
        <v>1</v>
      </c>
    </row>
    <row r="158" spans="2:4" x14ac:dyDescent="0.2">
      <c r="B158" s="4">
        <v>1831</v>
      </c>
      <c r="C158" s="4">
        <v>1</v>
      </c>
      <c r="D158" s="4">
        <v>1</v>
      </c>
    </row>
    <row r="159" spans="2:4" x14ac:dyDescent="0.2">
      <c r="B159" s="4">
        <v>1487</v>
      </c>
      <c r="C159" s="4">
        <v>0</v>
      </c>
      <c r="D159" s="4">
        <v>0</v>
      </c>
    </row>
    <row r="160" spans="2:4" x14ac:dyDescent="0.2">
      <c r="B160" s="4">
        <v>2041</v>
      </c>
      <c r="C160" s="4">
        <v>1</v>
      </c>
      <c r="D160" s="4">
        <v>1</v>
      </c>
    </row>
    <row r="161" spans="2:4" x14ac:dyDescent="0.2">
      <c r="B161" s="4">
        <v>1850</v>
      </c>
      <c r="C161" s="4">
        <v>0</v>
      </c>
      <c r="D161" s="4">
        <v>1</v>
      </c>
    </row>
    <row r="162" spans="2:4" x14ac:dyDescent="0.2">
      <c r="B162" s="4">
        <v>1555</v>
      </c>
      <c r="C162" s="4">
        <v>1</v>
      </c>
      <c r="D162" s="4">
        <v>0</v>
      </c>
    </row>
    <row r="163" spans="2:4" x14ac:dyDescent="0.2">
      <c r="B163" s="4">
        <v>2020</v>
      </c>
      <c r="C163" s="4">
        <v>1</v>
      </c>
      <c r="D163" s="4">
        <v>1</v>
      </c>
    </row>
    <row r="164" spans="2:4" x14ac:dyDescent="0.2">
      <c r="B164" s="4">
        <v>1593</v>
      </c>
      <c r="C164" s="4">
        <v>0</v>
      </c>
      <c r="D164" s="4">
        <v>0</v>
      </c>
    </row>
    <row r="165" spans="2:4" x14ac:dyDescent="0.2">
      <c r="B165" s="4">
        <v>1934</v>
      </c>
      <c r="C165" s="4">
        <v>1</v>
      </c>
      <c r="D165" s="4">
        <v>1</v>
      </c>
    </row>
    <row r="166" spans="2:4" x14ac:dyDescent="0.2">
      <c r="B166" s="4">
        <v>1808</v>
      </c>
      <c r="C166" s="4">
        <v>0</v>
      </c>
      <c r="D166" s="4">
        <v>1</v>
      </c>
    </row>
    <row r="167" spans="2:4" x14ac:dyDescent="0.2">
      <c r="B167" s="4">
        <v>1722</v>
      </c>
      <c r="C167" s="4">
        <v>1</v>
      </c>
      <c r="D167" s="4">
        <v>1</v>
      </c>
    </row>
    <row r="168" spans="2:4" x14ac:dyDescent="0.2">
      <c r="B168" s="4">
        <v>1750</v>
      </c>
      <c r="C168" s="4">
        <v>0</v>
      </c>
      <c r="D168" s="4">
        <v>1</v>
      </c>
    </row>
    <row r="169" spans="2:4" x14ac:dyDescent="0.2">
      <c r="B169" s="4">
        <v>1555</v>
      </c>
      <c r="C169" s="4">
        <v>0</v>
      </c>
      <c r="D169" s="4">
        <v>0</v>
      </c>
    </row>
    <row r="170" spans="2:4" x14ac:dyDescent="0.2">
      <c r="B170" s="4">
        <v>1524</v>
      </c>
      <c r="C170" s="4">
        <v>0</v>
      </c>
      <c r="D170" s="4">
        <v>0</v>
      </c>
    </row>
    <row r="171" spans="2:4" x14ac:dyDescent="0.2">
      <c r="B171" s="4">
        <v>1461</v>
      </c>
      <c r="C171" s="4">
        <v>0</v>
      </c>
      <c r="D171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L177"/>
  <sheetViews>
    <sheetView workbookViewId="0">
      <selection activeCell="N42" sqref="N42"/>
    </sheetView>
  </sheetViews>
  <sheetFormatPr defaultRowHeight="11.4" x14ac:dyDescent="0.2"/>
  <cols>
    <col min="1" max="1" width="2" style="1" customWidth="1"/>
    <col min="2" max="10" width="9" style="1" bestFit="1" customWidth="1"/>
    <col min="11" max="11" width="14.44140625" style="1" bestFit="1" customWidth="1"/>
    <col min="12" max="12" width="9" style="1" bestFit="1" customWidth="1"/>
    <col min="13" max="14" width="8.88671875" style="1"/>
    <col min="15" max="15" width="9" style="1" bestFit="1" customWidth="1"/>
    <col min="16" max="17" width="8.88671875" style="1"/>
    <col min="18" max="18" width="9" style="1" bestFit="1" customWidth="1"/>
    <col min="19" max="19" width="8.88671875" style="1"/>
    <col min="20" max="22" width="9" style="1" bestFit="1" customWidth="1"/>
    <col min="23" max="23" width="8.88671875" style="1"/>
    <col min="24" max="24" width="13.77734375" style="1" bestFit="1" customWidth="1"/>
    <col min="25" max="26" width="8.88671875" style="1"/>
    <col min="27" max="29" width="9" style="1" bestFit="1" customWidth="1"/>
    <col min="30" max="30" width="8.88671875" style="1"/>
    <col min="31" max="31" width="11" style="1" bestFit="1" customWidth="1"/>
    <col min="32" max="38" width="9" style="1" bestFit="1" customWidth="1"/>
    <col min="39" max="16384" width="8.88671875" style="1"/>
  </cols>
  <sheetData>
    <row r="1" spans="2:38" ht="15.6" x14ac:dyDescent="0.3">
      <c r="B1" s="9" t="s">
        <v>47</v>
      </c>
      <c r="AE1" s="1" t="s">
        <v>13</v>
      </c>
    </row>
    <row r="2" spans="2:38" ht="12.6" thickBot="1" x14ac:dyDescent="0.3">
      <c r="Z2" s="32" t="s">
        <v>5</v>
      </c>
      <c r="AA2" s="32"/>
      <c r="AB2" s="32"/>
    </row>
    <row r="3" spans="2:38" ht="12.6" thickTop="1" x14ac:dyDescent="0.25">
      <c r="B3" s="10" t="str">
        <f>'Training Dataset'!B3</f>
        <v>SAT</v>
      </c>
      <c r="C3" s="10" t="str">
        <f>'Training Dataset'!C3</f>
        <v>Biological Sex</v>
      </c>
      <c r="D3" s="10" t="s">
        <v>3</v>
      </c>
      <c r="E3" s="10" t="s">
        <v>4</v>
      </c>
      <c r="F3" s="10" t="s">
        <v>14</v>
      </c>
      <c r="G3" s="10" t="s">
        <v>15</v>
      </c>
      <c r="H3" s="10" t="s">
        <v>16</v>
      </c>
      <c r="I3" s="10" t="s">
        <v>8</v>
      </c>
      <c r="J3" s="10" t="s">
        <v>9</v>
      </c>
      <c r="K3" s="10" t="s">
        <v>17</v>
      </c>
      <c r="L3" s="10" t="s">
        <v>18</v>
      </c>
      <c r="O3" s="6" t="s">
        <v>19</v>
      </c>
      <c r="Q3" s="1" t="s">
        <v>20</v>
      </c>
      <c r="R3" s="11">
        <f>D172*LN(D172/F172)+E172*LN(E172/F172)</f>
        <v>-115.25542210925857</v>
      </c>
      <c r="T3" s="31" t="s">
        <v>21</v>
      </c>
      <c r="U3" s="31"/>
      <c r="V3" s="31"/>
      <c r="X3" s="7" t="s">
        <v>22</v>
      </c>
      <c r="AA3" s="3" t="s">
        <v>6</v>
      </c>
      <c r="AB3" s="3" t="s">
        <v>7</v>
      </c>
      <c r="AE3" s="12" t="s">
        <v>16</v>
      </c>
      <c r="AF3" s="12" t="s">
        <v>4</v>
      </c>
      <c r="AG3" s="12" t="s">
        <v>3</v>
      </c>
      <c r="AH3" s="12" t="s">
        <v>23</v>
      </c>
      <c r="AI3" s="12" t="s">
        <v>24</v>
      </c>
      <c r="AJ3" s="12" t="s">
        <v>25</v>
      </c>
      <c r="AK3" s="12" t="s">
        <v>26</v>
      </c>
      <c r="AL3" s="12" t="s">
        <v>27</v>
      </c>
    </row>
    <row r="4" spans="2:38" x14ac:dyDescent="0.2">
      <c r="B4" s="1">
        <f>'Training Dataset'!B4</f>
        <v>1363</v>
      </c>
      <c r="C4" s="1">
        <f>'Training Dataset'!C4</f>
        <v>0</v>
      </c>
      <c r="D4" s="13">
        <f>'Training Dataset'!D4</f>
        <v>0</v>
      </c>
      <c r="E4" s="14">
        <f>1-D4</f>
        <v>1</v>
      </c>
      <c r="F4" s="15">
        <f>D4+E4</f>
        <v>1</v>
      </c>
      <c r="G4" s="1">
        <f>IF(F4=0,"",D4/F4)</f>
        <v>0</v>
      </c>
      <c r="H4" s="1">
        <f>1/(1+EXP(-$O$5-MMULT(B4:C4,$O$6:$O$7)))</f>
        <v>2.2409864321734759E-6</v>
      </c>
      <c r="I4" s="16">
        <f>F4*H4</f>
        <v>2.2409864321734759E-6</v>
      </c>
      <c r="J4" s="17">
        <f>F4-I4</f>
        <v>0.9999977590135678</v>
      </c>
      <c r="K4" s="16">
        <f>IFERROR(F4*(G4*LN(H4)+(1-G4)*LN(1-H4)),0)</f>
        <v>-2.2409889432142329E-6</v>
      </c>
      <c r="L4" s="17">
        <f>100*IF(H4&gt;=$AA$10,D4/F4,E4/F4)</f>
        <v>100</v>
      </c>
      <c r="Q4" s="1" t="s">
        <v>28</v>
      </c>
      <c r="R4" s="18">
        <f>K172</f>
        <v>-20.179619955053539</v>
      </c>
      <c r="T4" s="16">
        <f t="array" ref="T4:V6">MINVERSE(MMULT(TRANSPOSE([1]!DEsign(B4:C171)),H4:H171*(1-H4:H171)*F4:F171*[1]!DEsign(B4:C171)))</f>
        <v>270.72685755725564</v>
      </c>
      <c r="U4" s="19">
        <v>-0.16170487681090073</v>
      </c>
      <c r="V4" s="17">
        <v>-2.5256055113840064</v>
      </c>
      <c r="X4" s="11">
        <f t="array" ref="X4:X6">MMULT(TRANSPOSE([1]!DEsign(B4:C171)),F4:F171*(G4:G171-H4:H171))</f>
        <v>1.2416866037971708E-14</v>
      </c>
      <c r="Z4" s="1" t="s">
        <v>8</v>
      </c>
      <c r="AA4" s="16">
        <f>SUMIF(H4:H171,"&gt;="&amp;AA10,D4:D171)</f>
        <v>90</v>
      </c>
      <c r="AB4" s="17">
        <f>SUMIF(H4:H171,"&gt;="&amp;AA10,E4:E171)</f>
        <v>5</v>
      </c>
      <c r="AC4" s="1">
        <f>AA4+AB4</f>
        <v>95</v>
      </c>
      <c r="AH4" s="1">
        <v>0</v>
      </c>
      <c r="AI4" s="1">
        <v>0</v>
      </c>
      <c r="AJ4" s="1">
        <f>1-AH4/AH$172</f>
        <v>1</v>
      </c>
      <c r="AK4" s="1">
        <f>1-AI4/AI$172</f>
        <v>1</v>
      </c>
      <c r="AL4" s="1">
        <f>(AJ4-AJ5)*AK4</f>
        <v>1.3513513513513487E-2</v>
      </c>
    </row>
    <row r="5" spans="2:38" x14ac:dyDescent="0.2">
      <c r="B5" s="1">
        <f>'Training Dataset'!B5</f>
        <v>1792</v>
      </c>
      <c r="C5" s="1">
        <f>'Training Dataset'!C5</f>
        <v>1</v>
      </c>
      <c r="D5" s="13">
        <f>'Training Dataset'!D5</f>
        <v>1</v>
      </c>
      <c r="E5" s="14">
        <f t="shared" ref="E5:E68" si="0">1-D5</f>
        <v>0</v>
      </c>
      <c r="F5" s="15">
        <f t="shared" ref="F5:F68" si="1">D5+E5</f>
        <v>1</v>
      </c>
      <c r="G5" s="1">
        <f t="shared" ref="G5:G68" si="2">IF(F5=0,"",D5/F5)</f>
        <v>1</v>
      </c>
      <c r="H5" s="1">
        <f t="shared" ref="H5:H68" si="3">1/(1+EXP(-$O$5-MMULT(B5:C5,$O$6:$O$7)))</f>
        <v>0.99826406862250261</v>
      </c>
      <c r="I5" s="13">
        <f t="shared" ref="I5:I68" si="4">F5*H5</f>
        <v>0.99826406862250261</v>
      </c>
      <c r="J5" s="15">
        <f t="shared" ref="J5:J68" si="5">F5-I5</f>
        <v>1.7359313774973906E-3</v>
      </c>
      <c r="K5" s="13">
        <f t="shared" ref="K5:K68" si="6">IFERROR(F5*(G5*LN(H5)+(1-G5)*LN(1-H5)),0)</f>
        <v>-1.7374398523630893E-3</v>
      </c>
      <c r="L5" s="15">
        <f t="shared" ref="L5:L68" si="7">100*IF(H5&gt;=$AA$10,D5/F5,E5/F5)</f>
        <v>100</v>
      </c>
      <c r="O5" s="11">
        <f t="array" ref="O5:O7">[1]!LogitCoeff(B4:E171,,,,,20)</f>
        <v>-68.348857111750846</v>
      </c>
      <c r="T5" s="13">
        <v>-0.16170487681090079</v>
      </c>
      <c r="U5" s="14">
        <v>9.6677576314341555E-5</v>
      </c>
      <c r="V5" s="15">
        <v>1.3569174689670952E-3</v>
      </c>
      <c r="X5" s="20">
        <v>2.0742491058101109E-11</v>
      </c>
      <c r="Z5" s="1" t="s">
        <v>9</v>
      </c>
      <c r="AA5" s="21">
        <f>AA6-AA4</f>
        <v>4</v>
      </c>
      <c r="AB5" s="22">
        <f>AB6-AB4</f>
        <v>69</v>
      </c>
      <c r="AC5" s="1">
        <f t="shared" ref="AC5:AC6" si="8">AA5+AB5</f>
        <v>73</v>
      </c>
      <c r="AE5" s="1">
        <f t="array" ref="AE5:AG172">[1]!SelectCols(D4:H171,"5,2,1",1)</f>
        <v>6.9036505618091593E-7</v>
      </c>
      <c r="AF5" s="1">
        <v>1</v>
      </c>
      <c r="AG5" s="1">
        <v>0</v>
      </c>
      <c r="AH5" s="1">
        <f>AH4+AF5</f>
        <v>1</v>
      </c>
      <c r="AI5" s="1">
        <f>AI4+AG5</f>
        <v>0</v>
      </c>
      <c r="AJ5" s="1">
        <f t="shared" ref="AJ5:AJ68" si="9">1-AH5/AH$172</f>
        <v>0.98648648648648651</v>
      </c>
      <c r="AK5" s="1">
        <f t="shared" ref="AK5:AK68" si="10">1-AI5/AI$172</f>
        <v>1</v>
      </c>
      <c r="AL5" s="1">
        <f t="shared" ref="AL5:AL68" si="11">(AJ5-AJ6)*AK5</f>
        <v>1.3513513513513487E-2</v>
      </c>
    </row>
    <row r="6" spans="2:38" x14ac:dyDescent="0.2">
      <c r="B6" s="1">
        <f>'Training Dataset'!B6</f>
        <v>1954</v>
      </c>
      <c r="C6" s="1">
        <f>'Training Dataset'!C6</f>
        <v>1</v>
      </c>
      <c r="D6" s="13">
        <f>'Training Dataset'!D6</f>
        <v>1</v>
      </c>
      <c r="E6" s="14">
        <f t="shared" si="0"/>
        <v>0</v>
      </c>
      <c r="F6" s="15">
        <f t="shared" si="1"/>
        <v>1</v>
      </c>
      <c r="G6" s="1">
        <f t="shared" si="2"/>
        <v>1</v>
      </c>
      <c r="H6" s="1">
        <f t="shared" si="3"/>
        <v>0.9999975805471617</v>
      </c>
      <c r="I6" s="13">
        <f t="shared" si="4"/>
        <v>0.9999975805471617</v>
      </c>
      <c r="J6" s="15">
        <f t="shared" si="5"/>
        <v>2.4194528382981417E-6</v>
      </c>
      <c r="K6" s="13">
        <f t="shared" si="6"/>
        <v>-2.4194557651788809E-6</v>
      </c>
      <c r="L6" s="15">
        <f t="shared" si="7"/>
        <v>100</v>
      </c>
      <c r="O6" s="20">
        <v>4.0601808463105946E-2</v>
      </c>
      <c r="Q6" s="1" t="s">
        <v>29</v>
      </c>
      <c r="R6" s="11">
        <f>2*(R4-R3)</f>
        <v>190.15160430841007</v>
      </c>
      <c r="T6" s="21">
        <v>-2.5256055113840126</v>
      </c>
      <c r="U6" s="23">
        <v>1.3569174689670985E-3</v>
      </c>
      <c r="V6" s="22">
        <v>0.71562364862664474</v>
      </c>
      <c r="X6" s="18">
        <v>6.0645932720149176E-15</v>
      </c>
      <c r="AA6" s="1">
        <f>D172</f>
        <v>94</v>
      </c>
      <c r="AB6" s="1">
        <f>E172</f>
        <v>74</v>
      </c>
      <c r="AC6" s="1">
        <f t="shared" si="8"/>
        <v>168</v>
      </c>
      <c r="AE6" s="1">
        <v>2.2409864321734759E-6</v>
      </c>
      <c r="AF6" s="1">
        <v>1</v>
      </c>
      <c r="AG6" s="1">
        <v>0</v>
      </c>
      <c r="AH6" s="1">
        <f t="shared" ref="AH6:AH69" si="12">AH5+AF6</f>
        <v>2</v>
      </c>
      <c r="AI6" s="1">
        <f t="shared" ref="AI6:AI69" si="13">AI5+AG6</f>
        <v>0</v>
      </c>
      <c r="AJ6" s="1">
        <f t="shared" si="9"/>
        <v>0.97297297297297303</v>
      </c>
      <c r="AK6" s="1">
        <f t="shared" si="10"/>
        <v>1</v>
      </c>
      <c r="AL6" s="1">
        <f t="shared" si="11"/>
        <v>1.3513513513513598E-2</v>
      </c>
    </row>
    <row r="7" spans="2:38" x14ac:dyDescent="0.2">
      <c r="B7" s="1">
        <f>'Training Dataset'!B7</f>
        <v>1653</v>
      </c>
      <c r="C7" s="1">
        <f>'Training Dataset'!C7</f>
        <v>0</v>
      </c>
      <c r="D7" s="13">
        <f>'Training Dataset'!D7</f>
        <v>0</v>
      </c>
      <c r="E7" s="14">
        <f t="shared" si="0"/>
        <v>1</v>
      </c>
      <c r="F7" s="15">
        <f t="shared" si="1"/>
        <v>1</v>
      </c>
      <c r="G7" s="1">
        <f t="shared" si="2"/>
        <v>0</v>
      </c>
      <c r="H7" s="1">
        <f t="shared" si="3"/>
        <v>0.22547027227769817</v>
      </c>
      <c r="I7" s="13">
        <f t="shared" si="4"/>
        <v>0.22547027227769817</v>
      </c>
      <c r="J7" s="15">
        <f t="shared" si="5"/>
        <v>0.77452972772230178</v>
      </c>
      <c r="K7" s="13">
        <f t="shared" si="6"/>
        <v>-0.25549923674716973</v>
      </c>
      <c r="L7" s="15">
        <f t="shared" si="7"/>
        <v>100</v>
      </c>
      <c r="O7" s="18">
        <v>1.9448900986292152</v>
      </c>
      <c r="Q7" s="1" t="s">
        <v>30</v>
      </c>
      <c r="R7" s="20">
        <f>COUNT(B4:C4)</f>
        <v>2</v>
      </c>
      <c r="AE7" s="1">
        <v>2.3338467129929306E-6</v>
      </c>
      <c r="AF7" s="1">
        <v>1</v>
      </c>
      <c r="AG7" s="1">
        <v>0</v>
      </c>
      <c r="AH7" s="1">
        <f t="shared" si="12"/>
        <v>3</v>
      </c>
      <c r="AI7" s="1">
        <f t="shared" si="13"/>
        <v>0</v>
      </c>
      <c r="AJ7" s="1">
        <f t="shared" si="9"/>
        <v>0.95945945945945943</v>
      </c>
      <c r="AK7" s="1">
        <f t="shared" si="10"/>
        <v>1</v>
      </c>
      <c r="AL7" s="1">
        <f t="shared" si="11"/>
        <v>1.3513513513513487E-2</v>
      </c>
    </row>
    <row r="8" spans="2:38" x14ac:dyDescent="0.2">
      <c r="B8" s="1">
        <f>'Training Dataset'!B8</f>
        <v>1593</v>
      </c>
      <c r="C8" s="1">
        <f>'Training Dataset'!C8</f>
        <v>0</v>
      </c>
      <c r="D8" s="13">
        <f>'Training Dataset'!D8</f>
        <v>0</v>
      </c>
      <c r="E8" s="14">
        <f t="shared" si="0"/>
        <v>1</v>
      </c>
      <c r="F8" s="15">
        <f t="shared" si="1"/>
        <v>1</v>
      </c>
      <c r="G8" s="1">
        <f t="shared" si="2"/>
        <v>0</v>
      </c>
      <c r="H8" s="1">
        <f t="shared" si="3"/>
        <v>2.483927508960165E-2</v>
      </c>
      <c r="I8" s="13">
        <f t="shared" si="4"/>
        <v>2.483927508960165E-2</v>
      </c>
      <c r="J8" s="15">
        <f t="shared" si="5"/>
        <v>0.9751607249103984</v>
      </c>
      <c r="K8" s="13">
        <f t="shared" si="6"/>
        <v>-2.5152975507961861E-2</v>
      </c>
      <c r="L8" s="15">
        <f t="shared" si="7"/>
        <v>100</v>
      </c>
      <c r="Q8" s="1" t="s">
        <v>31</v>
      </c>
      <c r="R8" s="20">
        <f>_xlfn.CHISQ.DIST.RT(R6,R7)</f>
        <v>5.1180410148300316E-42</v>
      </c>
      <c r="Z8" s="1" t="s">
        <v>10</v>
      </c>
      <c r="AA8" s="24">
        <f>AA4/AA6</f>
        <v>0.95744680851063835</v>
      </c>
      <c r="AB8" s="25">
        <f>AB5/AB6</f>
        <v>0.93243243243243246</v>
      </c>
      <c r="AC8" s="1">
        <f>(AA4+AB5)/AC6</f>
        <v>0.9464285714285714</v>
      </c>
      <c r="AE8" s="1">
        <v>2.9776311343269892E-6</v>
      </c>
      <c r="AF8" s="1">
        <v>1</v>
      </c>
      <c r="AG8" s="1">
        <v>0</v>
      </c>
      <c r="AH8" s="1">
        <f t="shared" si="12"/>
        <v>4</v>
      </c>
      <c r="AI8" s="1">
        <f t="shared" si="13"/>
        <v>0</v>
      </c>
      <c r="AJ8" s="1">
        <f t="shared" si="9"/>
        <v>0.94594594594594594</v>
      </c>
      <c r="AK8" s="1">
        <f t="shared" si="10"/>
        <v>1</v>
      </c>
      <c r="AL8" s="1">
        <f t="shared" si="11"/>
        <v>1.3513513513513487E-2</v>
      </c>
    </row>
    <row r="9" spans="2:38" x14ac:dyDescent="0.2">
      <c r="B9" s="1">
        <f>'Training Dataset'!B9</f>
        <v>1755</v>
      </c>
      <c r="C9" s="1">
        <f>'Training Dataset'!C9</f>
        <v>1</v>
      </c>
      <c r="D9" s="13">
        <f>'Training Dataset'!D9</f>
        <v>1</v>
      </c>
      <c r="E9" s="14">
        <f t="shared" si="0"/>
        <v>0</v>
      </c>
      <c r="F9" s="15">
        <f t="shared" si="1"/>
        <v>1</v>
      </c>
      <c r="G9" s="1">
        <f t="shared" si="2"/>
        <v>1</v>
      </c>
      <c r="H9" s="1">
        <f t="shared" si="3"/>
        <v>0.99224942009052541</v>
      </c>
      <c r="I9" s="13">
        <f t="shared" si="4"/>
        <v>0.99224942009052541</v>
      </c>
      <c r="J9" s="15">
        <f t="shared" si="5"/>
        <v>7.7505799094745864E-3</v>
      </c>
      <c r="K9" s="13">
        <f t="shared" si="6"/>
        <v>-7.7807717580089539E-3</v>
      </c>
      <c r="L9" s="15">
        <f t="shared" si="7"/>
        <v>100</v>
      </c>
      <c r="Q9" s="1" t="s">
        <v>32</v>
      </c>
      <c r="R9" s="20">
        <v>0.05</v>
      </c>
      <c r="AE9" s="1">
        <v>3.502702354318867E-6</v>
      </c>
      <c r="AF9" s="1">
        <v>1</v>
      </c>
      <c r="AG9" s="1">
        <v>0</v>
      </c>
      <c r="AH9" s="1">
        <f t="shared" si="12"/>
        <v>5</v>
      </c>
      <c r="AI9" s="1">
        <f t="shared" si="13"/>
        <v>0</v>
      </c>
      <c r="AJ9" s="1">
        <f t="shared" si="9"/>
        <v>0.93243243243243246</v>
      </c>
      <c r="AK9" s="1">
        <f t="shared" si="10"/>
        <v>1</v>
      </c>
      <c r="AL9" s="1">
        <f t="shared" si="11"/>
        <v>1.3513513513513598E-2</v>
      </c>
    </row>
    <row r="10" spans="2:38" x14ac:dyDescent="0.2">
      <c r="B10" s="1">
        <f>'Training Dataset'!B10</f>
        <v>1775</v>
      </c>
      <c r="C10" s="1">
        <f>'Training Dataset'!C10</f>
        <v>1</v>
      </c>
      <c r="D10" s="13">
        <f>'Training Dataset'!D10</f>
        <v>1</v>
      </c>
      <c r="E10" s="14">
        <f t="shared" si="0"/>
        <v>0</v>
      </c>
      <c r="F10" s="15">
        <f t="shared" si="1"/>
        <v>1</v>
      </c>
      <c r="G10" s="1">
        <f t="shared" si="2"/>
        <v>1</v>
      </c>
      <c r="H10" s="1">
        <f t="shared" si="3"/>
        <v>0.9965442120323893</v>
      </c>
      <c r="I10" s="13">
        <f t="shared" si="4"/>
        <v>0.9965442120323893</v>
      </c>
      <c r="J10" s="15">
        <f t="shared" si="5"/>
        <v>3.4557879676107017E-3</v>
      </c>
      <c r="K10" s="13">
        <f t="shared" si="6"/>
        <v>-3.4617729954856788E-3</v>
      </c>
      <c r="L10" s="15">
        <f t="shared" si="7"/>
        <v>100</v>
      </c>
      <c r="Q10" s="1" t="s">
        <v>33</v>
      </c>
      <c r="R10" s="26" t="str">
        <f>IF(R8&lt;R9,"yes","no")</f>
        <v>yes</v>
      </c>
      <c r="Z10" s="1" t="s">
        <v>11</v>
      </c>
      <c r="AA10" s="27">
        <v>0.5</v>
      </c>
      <c r="AE10" s="1">
        <v>5.474783287990005E-6</v>
      </c>
      <c r="AF10" s="1">
        <v>1</v>
      </c>
      <c r="AG10" s="1">
        <v>0</v>
      </c>
      <c r="AH10" s="1">
        <f t="shared" si="12"/>
        <v>6</v>
      </c>
      <c r="AI10" s="1">
        <f t="shared" si="13"/>
        <v>0</v>
      </c>
      <c r="AJ10" s="1">
        <f t="shared" si="9"/>
        <v>0.91891891891891886</v>
      </c>
      <c r="AK10" s="1">
        <f t="shared" si="10"/>
        <v>1</v>
      </c>
      <c r="AL10" s="1">
        <f t="shared" si="11"/>
        <v>1.3513513513513487E-2</v>
      </c>
    </row>
    <row r="11" spans="2:38" x14ac:dyDescent="0.2">
      <c r="B11" s="1">
        <f>'Training Dataset'!B11</f>
        <v>1887</v>
      </c>
      <c r="C11" s="1">
        <f>'Training Dataset'!C11</f>
        <v>1</v>
      </c>
      <c r="D11" s="13">
        <f>'Training Dataset'!D11</f>
        <v>1</v>
      </c>
      <c r="E11" s="14">
        <f t="shared" si="0"/>
        <v>0</v>
      </c>
      <c r="F11" s="15">
        <f t="shared" si="1"/>
        <v>1</v>
      </c>
      <c r="G11" s="1">
        <f t="shared" si="2"/>
        <v>1</v>
      </c>
      <c r="H11" s="1">
        <f t="shared" si="3"/>
        <v>0.99996326138940217</v>
      </c>
      <c r="I11" s="13">
        <f t="shared" si="4"/>
        <v>0.99996326138940217</v>
      </c>
      <c r="J11" s="15">
        <f t="shared" si="5"/>
        <v>3.6738610597830679E-5</v>
      </c>
      <c r="K11" s="13">
        <f t="shared" si="6"/>
        <v>-3.6739285477114477E-5</v>
      </c>
      <c r="L11" s="15">
        <f t="shared" si="7"/>
        <v>100</v>
      </c>
      <c r="AE11" s="1">
        <v>5.9379018473358206E-6</v>
      </c>
      <c r="AF11" s="1">
        <v>1</v>
      </c>
      <c r="AG11" s="1">
        <v>0</v>
      </c>
      <c r="AH11" s="1">
        <f t="shared" si="12"/>
        <v>7</v>
      </c>
      <c r="AI11" s="1">
        <f t="shared" si="13"/>
        <v>0</v>
      </c>
      <c r="AJ11" s="1">
        <f t="shared" si="9"/>
        <v>0.90540540540540537</v>
      </c>
      <c r="AK11" s="1">
        <f t="shared" si="10"/>
        <v>1</v>
      </c>
      <c r="AL11" s="1">
        <f t="shared" si="11"/>
        <v>1.3513513513513487E-2</v>
      </c>
    </row>
    <row r="12" spans="2:38" x14ac:dyDescent="0.2">
      <c r="B12" s="1">
        <f>'Training Dataset'!B12</f>
        <v>1893</v>
      </c>
      <c r="C12" s="1">
        <f>'Training Dataset'!C12</f>
        <v>1</v>
      </c>
      <c r="D12" s="13">
        <f>'Training Dataset'!D12</f>
        <v>1</v>
      </c>
      <c r="E12" s="14">
        <f t="shared" si="0"/>
        <v>0</v>
      </c>
      <c r="F12" s="15">
        <f t="shared" si="1"/>
        <v>1</v>
      </c>
      <c r="G12" s="1">
        <f t="shared" si="2"/>
        <v>1</v>
      </c>
      <c r="H12" s="1">
        <f t="shared" si="3"/>
        <v>0.9999712043206207</v>
      </c>
      <c r="I12" s="13">
        <f t="shared" si="4"/>
        <v>0.9999712043206207</v>
      </c>
      <c r="J12" s="15">
        <f t="shared" si="5"/>
        <v>2.8795679379300942E-5</v>
      </c>
      <c r="K12" s="13">
        <f t="shared" si="6"/>
        <v>-2.8796093982835613E-5</v>
      </c>
      <c r="L12" s="15">
        <f t="shared" si="7"/>
        <v>100</v>
      </c>
      <c r="Q12" s="1" t="s">
        <v>34</v>
      </c>
      <c r="R12" s="11">
        <f>1-R4/R3</f>
        <v>0.82491392087459547</v>
      </c>
      <c r="AE12" s="1">
        <v>1.0917619955935069E-5</v>
      </c>
      <c r="AF12" s="1">
        <v>1</v>
      </c>
      <c r="AG12" s="1">
        <v>0</v>
      </c>
      <c r="AH12" s="1">
        <f t="shared" si="12"/>
        <v>8</v>
      </c>
      <c r="AI12" s="1">
        <f t="shared" si="13"/>
        <v>0</v>
      </c>
      <c r="AJ12" s="1">
        <f t="shared" si="9"/>
        <v>0.89189189189189189</v>
      </c>
      <c r="AK12" s="1">
        <f t="shared" si="10"/>
        <v>1</v>
      </c>
      <c r="AL12" s="1">
        <f t="shared" si="11"/>
        <v>1.3513513513513487E-2</v>
      </c>
    </row>
    <row r="13" spans="2:38" x14ac:dyDescent="0.2">
      <c r="B13" s="1">
        <f>'Training Dataset'!B13</f>
        <v>1580</v>
      </c>
      <c r="C13" s="1">
        <f>'Training Dataset'!C13</f>
        <v>0</v>
      </c>
      <c r="D13" s="13">
        <f>'Training Dataset'!D13</f>
        <v>0</v>
      </c>
      <c r="E13" s="14">
        <f t="shared" si="0"/>
        <v>1</v>
      </c>
      <c r="F13" s="15">
        <f t="shared" si="1"/>
        <v>1</v>
      </c>
      <c r="G13" s="1">
        <f t="shared" si="2"/>
        <v>0</v>
      </c>
      <c r="H13" s="1">
        <f t="shared" si="3"/>
        <v>1.4803175272901965E-2</v>
      </c>
      <c r="I13" s="13">
        <f t="shared" si="4"/>
        <v>1.4803175272901965E-2</v>
      </c>
      <c r="J13" s="15">
        <f t="shared" si="5"/>
        <v>0.98519682472709802</v>
      </c>
      <c r="K13" s="13">
        <f t="shared" si="6"/>
        <v>-1.4913835713848907E-2</v>
      </c>
      <c r="L13" s="15">
        <f t="shared" si="7"/>
        <v>100</v>
      </c>
      <c r="Q13" s="1" t="s">
        <v>35</v>
      </c>
      <c r="R13" s="20">
        <f>1-EXP((-2/F172)*(R4-R3))</f>
        <v>0.67756534632793897</v>
      </c>
      <c r="AE13" s="1">
        <v>1.7771442969749616E-5</v>
      </c>
      <c r="AF13" s="1">
        <v>1</v>
      </c>
      <c r="AG13" s="1">
        <v>0</v>
      </c>
      <c r="AH13" s="1">
        <f t="shared" si="12"/>
        <v>9</v>
      </c>
      <c r="AI13" s="1">
        <f t="shared" si="13"/>
        <v>0</v>
      </c>
      <c r="AJ13" s="1">
        <f t="shared" si="9"/>
        <v>0.8783783783783784</v>
      </c>
      <c r="AK13" s="1">
        <f t="shared" si="10"/>
        <v>1</v>
      </c>
      <c r="AL13" s="1">
        <f t="shared" si="11"/>
        <v>1.3513513513513487E-2</v>
      </c>
    </row>
    <row r="14" spans="2:38" x14ac:dyDescent="0.2">
      <c r="B14" s="1">
        <f>'Training Dataset'!B14</f>
        <v>1857</v>
      </c>
      <c r="C14" s="1">
        <f>'Training Dataset'!C14</f>
        <v>1</v>
      </c>
      <c r="D14" s="13">
        <f>'Training Dataset'!D14</f>
        <v>1</v>
      </c>
      <c r="E14" s="14">
        <f t="shared" si="0"/>
        <v>0</v>
      </c>
      <c r="F14" s="15">
        <f t="shared" si="1"/>
        <v>1</v>
      </c>
      <c r="G14" s="1">
        <f t="shared" si="2"/>
        <v>1</v>
      </c>
      <c r="H14" s="1">
        <f t="shared" si="3"/>
        <v>0.99987581218465538</v>
      </c>
      <c r="I14" s="13">
        <f t="shared" si="4"/>
        <v>0.99987581218465538</v>
      </c>
      <c r="J14" s="15">
        <f t="shared" si="5"/>
        <v>1.2418781534462298E-4</v>
      </c>
      <c r="K14" s="13">
        <f t="shared" si="6"/>
        <v>-1.2419552728985605E-4</v>
      </c>
      <c r="L14" s="15">
        <f t="shared" si="7"/>
        <v>100</v>
      </c>
      <c r="Q14" s="1" t="s">
        <v>36</v>
      </c>
      <c r="R14" s="20">
        <f>R13/(1-EXP(2*R3/F172))</f>
        <v>0.9077496370267264</v>
      </c>
      <c r="AE14" s="1">
        <v>3.4028741955293103E-5</v>
      </c>
      <c r="AF14" s="1">
        <v>1</v>
      </c>
      <c r="AG14" s="1">
        <v>0</v>
      </c>
      <c r="AH14" s="1">
        <f t="shared" si="12"/>
        <v>10</v>
      </c>
      <c r="AI14" s="1">
        <f t="shared" si="13"/>
        <v>0</v>
      </c>
      <c r="AJ14" s="1">
        <f t="shared" si="9"/>
        <v>0.86486486486486491</v>
      </c>
      <c r="AK14" s="1">
        <f t="shared" si="10"/>
        <v>1</v>
      </c>
      <c r="AL14" s="1">
        <f t="shared" si="11"/>
        <v>1.3513513513513598E-2</v>
      </c>
    </row>
    <row r="15" spans="2:38" x14ac:dyDescent="0.2">
      <c r="B15" s="1">
        <f>'Training Dataset'!B15</f>
        <v>1880</v>
      </c>
      <c r="C15" s="1">
        <f>'Training Dataset'!C15</f>
        <v>1</v>
      </c>
      <c r="D15" s="13">
        <f>'Training Dataset'!D15</f>
        <v>1</v>
      </c>
      <c r="E15" s="14">
        <f t="shared" si="0"/>
        <v>0</v>
      </c>
      <c r="F15" s="15">
        <f t="shared" si="1"/>
        <v>1</v>
      </c>
      <c r="G15" s="1">
        <f t="shared" si="2"/>
        <v>1</v>
      </c>
      <c r="H15" s="1">
        <f t="shared" si="3"/>
        <v>0.99995118542947214</v>
      </c>
      <c r="I15" s="13">
        <f t="shared" si="4"/>
        <v>0.99995118542947214</v>
      </c>
      <c r="J15" s="15">
        <f t="shared" si="5"/>
        <v>4.8814570527855317E-5</v>
      </c>
      <c r="K15" s="13">
        <f t="shared" si="6"/>
        <v>-4.8815761997777444E-5</v>
      </c>
      <c r="L15" s="15">
        <f t="shared" si="7"/>
        <v>100</v>
      </c>
      <c r="Q15" s="1" t="s">
        <v>37</v>
      </c>
      <c r="R15" s="20">
        <f>-2*R4+2*(R7+1)</f>
        <v>46.359239910107078</v>
      </c>
      <c r="AE15" s="1">
        <v>4.1687732554079926E-5</v>
      </c>
      <c r="AF15" s="1">
        <v>1</v>
      </c>
      <c r="AG15" s="1">
        <v>0</v>
      </c>
      <c r="AH15" s="1">
        <f t="shared" si="12"/>
        <v>11</v>
      </c>
      <c r="AI15" s="1">
        <f t="shared" si="13"/>
        <v>0</v>
      </c>
      <c r="AJ15" s="1">
        <f t="shared" si="9"/>
        <v>0.85135135135135132</v>
      </c>
      <c r="AK15" s="1">
        <f t="shared" si="10"/>
        <v>1</v>
      </c>
      <c r="AL15" s="1">
        <f t="shared" si="11"/>
        <v>1.3513513513513487E-2</v>
      </c>
    </row>
    <row r="16" spans="2:38" x14ac:dyDescent="0.2">
      <c r="B16" s="1">
        <f>'Training Dataset'!B16</f>
        <v>1664</v>
      </c>
      <c r="C16" s="1">
        <f>'Training Dataset'!C16</f>
        <v>1</v>
      </c>
      <c r="D16" s="13">
        <f>'Training Dataset'!D16</f>
        <v>1</v>
      </c>
      <c r="E16" s="14">
        <f t="shared" si="0"/>
        <v>0</v>
      </c>
      <c r="F16" s="15">
        <f t="shared" si="1"/>
        <v>1</v>
      </c>
      <c r="G16" s="1">
        <f t="shared" si="2"/>
        <v>1</v>
      </c>
      <c r="H16" s="1">
        <f t="shared" si="3"/>
        <v>0.76086765127372458</v>
      </c>
      <c r="I16" s="13">
        <f t="shared" si="4"/>
        <v>0.76086765127372458</v>
      </c>
      <c r="J16" s="15">
        <f t="shared" si="5"/>
        <v>0.23913234872627542</v>
      </c>
      <c r="K16" s="13">
        <f t="shared" si="6"/>
        <v>-0.27329585047166427</v>
      </c>
      <c r="L16" s="15">
        <f t="shared" si="7"/>
        <v>100</v>
      </c>
      <c r="Q16" s="1" t="s">
        <v>38</v>
      </c>
      <c r="R16" s="18">
        <f>-2*R4+(R7+1)*LN(F172)</f>
        <v>55.731131848316856</v>
      </c>
      <c r="AE16" s="1">
        <v>4.1687732554079926E-5</v>
      </c>
      <c r="AF16" s="1">
        <v>1</v>
      </c>
      <c r="AG16" s="1">
        <v>0</v>
      </c>
      <c r="AH16" s="1">
        <f t="shared" si="12"/>
        <v>12</v>
      </c>
      <c r="AI16" s="1">
        <f t="shared" si="13"/>
        <v>0</v>
      </c>
      <c r="AJ16" s="1">
        <f t="shared" si="9"/>
        <v>0.83783783783783783</v>
      </c>
      <c r="AK16" s="1">
        <f t="shared" si="10"/>
        <v>1</v>
      </c>
      <c r="AL16" s="1">
        <f t="shared" si="11"/>
        <v>1.3513513513513487E-2</v>
      </c>
    </row>
    <row r="17" spans="2:38" x14ac:dyDescent="0.2">
      <c r="B17" s="1">
        <f>'Training Dataset'!B17</f>
        <v>1364</v>
      </c>
      <c r="C17" s="1">
        <f>'Training Dataset'!C17</f>
        <v>0</v>
      </c>
      <c r="D17" s="13">
        <f>'Training Dataset'!D17</f>
        <v>0</v>
      </c>
      <c r="E17" s="14">
        <f t="shared" si="0"/>
        <v>1</v>
      </c>
      <c r="F17" s="15">
        <f t="shared" si="1"/>
        <v>1</v>
      </c>
      <c r="G17" s="1">
        <f t="shared" si="2"/>
        <v>0</v>
      </c>
      <c r="H17" s="1">
        <f t="shared" si="3"/>
        <v>2.3338467129929306E-6</v>
      </c>
      <c r="I17" s="13">
        <f t="shared" si="4"/>
        <v>2.3338467129929306E-6</v>
      </c>
      <c r="J17" s="15">
        <f t="shared" si="5"/>
        <v>0.999997666153287</v>
      </c>
      <c r="K17" s="13">
        <f t="shared" si="6"/>
        <v>-2.3338494364229991E-6</v>
      </c>
      <c r="L17" s="15">
        <f t="shared" si="7"/>
        <v>100</v>
      </c>
      <c r="AE17" s="1">
        <v>5.2974451920293455E-5</v>
      </c>
      <c r="AF17" s="1">
        <v>1</v>
      </c>
      <c r="AG17" s="1">
        <v>0</v>
      </c>
      <c r="AH17" s="1">
        <f t="shared" si="12"/>
        <v>13</v>
      </c>
      <c r="AI17" s="1">
        <f t="shared" si="13"/>
        <v>0</v>
      </c>
      <c r="AJ17" s="1">
        <f t="shared" si="9"/>
        <v>0.82432432432432434</v>
      </c>
      <c r="AK17" s="1">
        <f t="shared" si="10"/>
        <v>1</v>
      </c>
      <c r="AL17" s="1">
        <f t="shared" si="11"/>
        <v>1.3513513513513598E-2</v>
      </c>
    </row>
    <row r="18" spans="2:38" x14ac:dyDescent="0.2">
      <c r="B18" s="1">
        <f>'Training Dataset'!B18</f>
        <v>1693</v>
      </c>
      <c r="C18" s="1">
        <f>'Training Dataset'!C18</f>
        <v>0</v>
      </c>
      <c r="D18" s="13">
        <f>'Training Dataset'!D18</f>
        <v>0</v>
      </c>
      <c r="E18" s="14">
        <f t="shared" si="0"/>
        <v>1</v>
      </c>
      <c r="F18" s="15">
        <f t="shared" si="1"/>
        <v>1</v>
      </c>
      <c r="G18" s="1">
        <f t="shared" si="2"/>
        <v>0</v>
      </c>
      <c r="H18" s="1">
        <f t="shared" si="3"/>
        <v>0.59628381057353685</v>
      </c>
      <c r="I18" s="13">
        <f t="shared" si="4"/>
        <v>0.59628381057353685</v>
      </c>
      <c r="J18" s="15">
        <f t="shared" si="5"/>
        <v>0.40371618942646315</v>
      </c>
      <c r="K18" s="13">
        <f t="shared" si="6"/>
        <v>-0.90704314931037933</v>
      </c>
      <c r="L18" s="15">
        <f t="shared" si="7"/>
        <v>0</v>
      </c>
      <c r="AE18" s="1">
        <v>9.3896288499445454E-5</v>
      </c>
      <c r="AF18" s="1">
        <v>1</v>
      </c>
      <c r="AG18" s="1">
        <v>0</v>
      </c>
      <c r="AH18" s="1">
        <f t="shared" si="12"/>
        <v>14</v>
      </c>
      <c r="AI18" s="1">
        <f t="shared" si="13"/>
        <v>0</v>
      </c>
      <c r="AJ18" s="1">
        <f t="shared" si="9"/>
        <v>0.81081081081081074</v>
      </c>
      <c r="AK18" s="1">
        <f t="shared" si="10"/>
        <v>1</v>
      </c>
      <c r="AL18" s="1">
        <f t="shared" si="11"/>
        <v>1.3513513513513487E-2</v>
      </c>
    </row>
    <row r="19" spans="2:38" x14ac:dyDescent="0.2">
      <c r="B19" s="1">
        <f>'Training Dataset'!B19</f>
        <v>1850</v>
      </c>
      <c r="C19" s="1">
        <f>'Training Dataset'!C19</f>
        <v>1</v>
      </c>
      <c r="D19" s="13">
        <f>'Training Dataset'!D19</f>
        <v>1</v>
      </c>
      <c r="E19" s="14">
        <f t="shared" si="0"/>
        <v>0</v>
      </c>
      <c r="F19" s="15">
        <f t="shared" si="1"/>
        <v>1</v>
      </c>
      <c r="G19" s="1">
        <f t="shared" si="2"/>
        <v>1</v>
      </c>
      <c r="H19" s="1">
        <f t="shared" si="3"/>
        <v>0.99983499646511942</v>
      </c>
      <c r="I19" s="13">
        <f t="shared" si="4"/>
        <v>0.99983499646511942</v>
      </c>
      <c r="J19" s="15">
        <f t="shared" si="5"/>
        <v>1.6500353488058117E-4</v>
      </c>
      <c r="K19" s="13">
        <f t="shared" si="6"/>
        <v>-1.650171494614993E-4</v>
      </c>
      <c r="L19" s="15">
        <f t="shared" si="7"/>
        <v>100</v>
      </c>
      <c r="AE19" s="1">
        <v>1.1456960229119324E-4</v>
      </c>
      <c r="AF19" s="1">
        <v>1</v>
      </c>
      <c r="AG19" s="1">
        <v>0</v>
      </c>
      <c r="AH19" s="1">
        <f t="shared" si="12"/>
        <v>15</v>
      </c>
      <c r="AI19" s="1">
        <f t="shared" si="13"/>
        <v>0</v>
      </c>
      <c r="AJ19" s="1">
        <f t="shared" si="9"/>
        <v>0.79729729729729726</v>
      </c>
      <c r="AK19" s="1">
        <f t="shared" si="10"/>
        <v>1</v>
      </c>
      <c r="AL19" s="1">
        <f t="shared" si="11"/>
        <v>1.3513513513513487E-2</v>
      </c>
    </row>
    <row r="20" spans="2:38" x14ac:dyDescent="0.2">
      <c r="B20" s="1">
        <f>'Training Dataset'!B20</f>
        <v>1633</v>
      </c>
      <c r="C20" s="1">
        <f>'Training Dataset'!C20</f>
        <v>0</v>
      </c>
      <c r="D20" s="13">
        <f>'Training Dataset'!D20</f>
        <v>0</v>
      </c>
      <c r="E20" s="14">
        <f t="shared" si="0"/>
        <v>1</v>
      </c>
      <c r="F20" s="15">
        <f t="shared" si="1"/>
        <v>1</v>
      </c>
      <c r="G20" s="1">
        <f t="shared" si="2"/>
        <v>0</v>
      </c>
      <c r="H20" s="1">
        <f t="shared" si="3"/>
        <v>0.11444665373064002</v>
      </c>
      <c r="I20" s="13">
        <f t="shared" si="4"/>
        <v>0.11444665373064002</v>
      </c>
      <c r="J20" s="15">
        <f t="shared" si="5"/>
        <v>0.88555334626936</v>
      </c>
      <c r="K20" s="13">
        <f t="shared" si="6"/>
        <v>-0.12154257933968704</v>
      </c>
      <c r="L20" s="15">
        <f t="shared" si="7"/>
        <v>100</v>
      </c>
      <c r="AE20" s="1">
        <v>1.1502836698324301E-4</v>
      </c>
      <c r="AF20" s="1">
        <v>1</v>
      </c>
      <c r="AG20" s="1">
        <v>0</v>
      </c>
      <c r="AH20" s="1">
        <f t="shared" si="12"/>
        <v>16</v>
      </c>
      <c r="AI20" s="1">
        <f t="shared" si="13"/>
        <v>0</v>
      </c>
      <c r="AJ20" s="1">
        <f t="shared" si="9"/>
        <v>0.78378378378378377</v>
      </c>
      <c r="AK20" s="1">
        <f t="shared" si="10"/>
        <v>1</v>
      </c>
      <c r="AL20" s="1">
        <f t="shared" si="11"/>
        <v>1.3513513513513487E-2</v>
      </c>
    </row>
    <row r="21" spans="2:38" x14ac:dyDescent="0.2">
      <c r="B21" s="1">
        <f>'Training Dataset'!B21</f>
        <v>1634</v>
      </c>
      <c r="C21" s="1">
        <f>'Training Dataset'!C21</f>
        <v>0</v>
      </c>
      <c r="D21" s="13">
        <f>'Training Dataset'!D21</f>
        <v>0</v>
      </c>
      <c r="E21" s="14">
        <f t="shared" si="0"/>
        <v>1</v>
      </c>
      <c r="F21" s="15">
        <f t="shared" si="1"/>
        <v>1</v>
      </c>
      <c r="G21" s="1">
        <f t="shared" si="2"/>
        <v>0</v>
      </c>
      <c r="H21" s="1">
        <f t="shared" si="3"/>
        <v>0.11862644786677695</v>
      </c>
      <c r="I21" s="13">
        <f t="shared" si="4"/>
        <v>0.11862644786677695</v>
      </c>
      <c r="J21" s="15">
        <f t="shared" si="5"/>
        <v>0.8813735521332231</v>
      </c>
      <c r="K21" s="13">
        <f t="shared" si="6"/>
        <v>-0.12627373368066167</v>
      </c>
      <c r="L21" s="15">
        <f t="shared" si="7"/>
        <v>100</v>
      </c>
      <c r="AE21" s="1">
        <v>1.1979426455528801E-4</v>
      </c>
      <c r="AF21" s="1">
        <v>1</v>
      </c>
      <c r="AG21" s="1">
        <v>0</v>
      </c>
      <c r="AH21" s="1">
        <f t="shared" si="12"/>
        <v>17</v>
      </c>
      <c r="AI21" s="1">
        <f t="shared" si="13"/>
        <v>0</v>
      </c>
      <c r="AJ21" s="1">
        <f t="shared" si="9"/>
        <v>0.77027027027027029</v>
      </c>
      <c r="AK21" s="1">
        <f t="shared" si="10"/>
        <v>1</v>
      </c>
      <c r="AL21" s="1">
        <f t="shared" si="11"/>
        <v>1.3513513513513487E-2</v>
      </c>
    </row>
    <row r="22" spans="2:38" x14ac:dyDescent="0.2">
      <c r="B22" s="1">
        <f>'Training Dataset'!B22</f>
        <v>1636</v>
      </c>
      <c r="C22" s="1">
        <f>'Training Dataset'!C22</f>
        <v>1</v>
      </c>
      <c r="D22" s="13">
        <f>'Training Dataset'!D22</f>
        <v>1</v>
      </c>
      <c r="E22" s="14">
        <f t="shared" si="0"/>
        <v>0</v>
      </c>
      <c r="F22" s="15">
        <f t="shared" si="1"/>
        <v>1</v>
      </c>
      <c r="G22" s="1">
        <f t="shared" si="2"/>
        <v>1</v>
      </c>
      <c r="H22" s="1">
        <f t="shared" si="3"/>
        <v>0.50514772623830628</v>
      </c>
      <c r="I22" s="13">
        <f t="shared" si="4"/>
        <v>0.50514772623830628</v>
      </c>
      <c r="J22" s="15">
        <f t="shared" si="5"/>
        <v>0.49485227376169372</v>
      </c>
      <c r="K22" s="13">
        <f t="shared" si="6"/>
        <v>-0.6829043652799508</v>
      </c>
      <c r="L22" s="15">
        <f t="shared" si="7"/>
        <v>100</v>
      </c>
      <c r="AE22" s="1">
        <v>1.3530963129949403E-4</v>
      </c>
      <c r="AF22" s="1">
        <v>1</v>
      </c>
      <c r="AG22" s="1">
        <v>0</v>
      </c>
      <c r="AH22" s="1">
        <f t="shared" si="12"/>
        <v>18</v>
      </c>
      <c r="AI22" s="1">
        <f t="shared" si="13"/>
        <v>0</v>
      </c>
      <c r="AJ22" s="1">
        <f t="shared" si="9"/>
        <v>0.7567567567567568</v>
      </c>
      <c r="AK22" s="1">
        <f t="shared" si="10"/>
        <v>1</v>
      </c>
      <c r="AL22" s="1">
        <f t="shared" si="11"/>
        <v>1.3513513513513598E-2</v>
      </c>
    </row>
    <row r="23" spans="2:38" x14ac:dyDescent="0.2">
      <c r="B23" s="1">
        <f>'Training Dataset'!B23</f>
        <v>1855</v>
      </c>
      <c r="C23" s="1">
        <f>'Training Dataset'!C23</f>
        <v>1</v>
      </c>
      <c r="D23" s="13">
        <f>'Training Dataset'!D23</f>
        <v>1</v>
      </c>
      <c r="E23" s="14">
        <f t="shared" si="0"/>
        <v>0</v>
      </c>
      <c r="F23" s="15">
        <f t="shared" si="1"/>
        <v>1</v>
      </c>
      <c r="G23" s="1">
        <f t="shared" si="2"/>
        <v>1</v>
      </c>
      <c r="H23" s="1">
        <f t="shared" si="3"/>
        <v>0.99986530833930487</v>
      </c>
      <c r="I23" s="13">
        <f t="shared" si="4"/>
        <v>0.99986530833930487</v>
      </c>
      <c r="J23" s="15">
        <f t="shared" si="5"/>
        <v>1.3469166069512983E-4</v>
      </c>
      <c r="K23" s="13">
        <f t="shared" si="6"/>
        <v>-1.3470073243146088E-4</v>
      </c>
      <c r="L23" s="15">
        <f t="shared" si="7"/>
        <v>100</v>
      </c>
      <c r="AE23" s="1">
        <v>1.6576055449309983E-4</v>
      </c>
      <c r="AF23" s="1">
        <v>1</v>
      </c>
      <c r="AG23" s="1">
        <v>0</v>
      </c>
      <c r="AH23" s="1">
        <f t="shared" si="12"/>
        <v>19</v>
      </c>
      <c r="AI23" s="1">
        <f t="shared" si="13"/>
        <v>0</v>
      </c>
      <c r="AJ23" s="1">
        <f t="shared" si="9"/>
        <v>0.7432432432432432</v>
      </c>
      <c r="AK23" s="1">
        <f t="shared" si="10"/>
        <v>1</v>
      </c>
      <c r="AL23" s="1">
        <f t="shared" si="11"/>
        <v>1.3513513513513487E-2</v>
      </c>
    </row>
    <row r="24" spans="2:38" x14ac:dyDescent="0.2">
      <c r="B24" s="1">
        <f>'Training Dataset'!B24</f>
        <v>1987</v>
      </c>
      <c r="C24" s="1">
        <f>'Training Dataset'!C24</f>
        <v>1</v>
      </c>
      <c r="D24" s="13">
        <f>'Training Dataset'!D24</f>
        <v>1</v>
      </c>
      <c r="E24" s="14">
        <f t="shared" si="0"/>
        <v>0</v>
      </c>
      <c r="F24" s="15">
        <f t="shared" si="1"/>
        <v>1</v>
      </c>
      <c r="G24" s="1">
        <f t="shared" si="2"/>
        <v>1</v>
      </c>
      <c r="H24" s="1">
        <f t="shared" si="3"/>
        <v>0.99999936638671971</v>
      </c>
      <c r="I24" s="13">
        <f t="shared" si="4"/>
        <v>0.99999936638671971</v>
      </c>
      <c r="J24" s="15">
        <f t="shared" si="5"/>
        <v>6.3361328028754826E-7</v>
      </c>
      <c r="K24" s="13">
        <f t="shared" si="6"/>
        <v>-6.3361348102052757E-7</v>
      </c>
      <c r="L24" s="15">
        <f t="shared" si="7"/>
        <v>100</v>
      </c>
      <c r="AE24" s="1">
        <v>1.7193959529745716E-4</v>
      </c>
      <c r="AF24" s="1">
        <v>1</v>
      </c>
      <c r="AG24" s="1">
        <v>0</v>
      </c>
      <c r="AH24" s="1">
        <f t="shared" si="12"/>
        <v>20</v>
      </c>
      <c r="AI24" s="1">
        <f t="shared" si="13"/>
        <v>0</v>
      </c>
      <c r="AJ24" s="1">
        <f t="shared" si="9"/>
        <v>0.72972972972972971</v>
      </c>
      <c r="AK24" s="1">
        <f t="shared" si="10"/>
        <v>1</v>
      </c>
      <c r="AL24" s="1">
        <f t="shared" si="11"/>
        <v>1.3513513513513487E-2</v>
      </c>
    </row>
    <row r="25" spans="2:38" x14ac:dyDescent="0.2">
      <c r="B25" s="1">
        <f>'Training Dataset'!B25</f>
        <v>1997</v>
      </c>
      <c r="C25" s="1">
        <f>'Training Dataset'!C25</f>
        <v>0</v>
      </c>
      <c r="D25" s="13">
        <f>'Training Dataset'!D25</f>
        <v>1</v>
      </c>
      <c r="E25" s="14">
        <f t="shared" si="0"/>
        <v>0</v>
      </c>
      <c r="F25" s="15">
        <f t="shared" si="1"/>
        <v>1</v>
      </c>
      <c r="G25" s="1">
        <f t="shared" si="2"/>
        <v>1</v>
      </c>
      <c r="H25" s="1">
        <f t="shared" si="3"/>
        <v>0.9999970477924377</v>
      </c>
      <c r="I25" s="13">
        <f t="shared" si="4"/>
        <v>0.9999970477924377</v>
      </c>
      <c r="J25" s="15">
        <f t="shared" si="5"/>
        <v>2.9522075623011901E-6</v>
      </c>
      <c r="K25" s="13">
        <f t="shared" si="6"/>
        <v>-2.9522119200745121E-6</v>
      </c>
      <c r="L25" s="15">
        <f t="shared" si="7"/>
        <v>100</v>
      </c>
      <c r="AE25" s="1">
        <v>1.9498493680372497E-4</v>
      </c>
      <c r="AF25" s="1">
        <v>1</v>
      </c>
      <c r="AG25" s="1">
        <v>0</v>
      </c>
      <c r="AH25" s="1">
        <f t="shared" si="12"/>
        <v>21</v>
      </c>
      <c r="AI25" s="1">
        <f t="shared" si="13"/>
        <v>0</v>
      </c>
      <c r="AJ25" s="1">
        <f t="shared" si="9"/>
        <v>0.71621621621621623</v>
      </c>
      <c r="AK25" s="1">
        <f t="shared" si="10"/>
        <v>1</v>
      </c>
      <c r="AL25" s="1">
        <f t="shared" si="11"/>
        <v>1.3513513513513598E-2</v>
      </c>
    </row>
    <row r="26" spans="2:38" x14ac:dyDescent="0.2">
      <c r="B26" s="1">
        <f>'Training Dataset'!B26</f>
        <v>1422</v>
      </c>
      <c r="C26" s="1">
        <f>'Training Dataset'!C26</f>
        <v>1</v>
      </c>
      <c r="D26" s="13">
        <f>'Training Dataset'!D26</f>
        <v>0</v>
      </c>
      <c r="E26" s="14">
        <f t="shared" si="0"/>
        <v>1</v>
      </c>
      <c r="F26" s="15">
        <f t="shared" si="1"/>
        <v>1</v>
      </c>
      <c r="G26" s="1">
        <f t="shared" si="2"/>
        <v>0</v>
      </c>
      <c r="H26" s="1">
        <f t="shared" si="3"/>
        <v>1.7193959529745716E-4</v>
      </c>
      <c r="I26" s="13">
        <f t="shared" si="4"/>
        <v>1.7193959529745716E-4</v>
      </c>
      <c r="J26" s="15">
        <f t="shared" si="5"/>
        <v>0.99982806040470251</v>
      </c>
      <c r="K26" s="13">
        <f t="shared" si="6"/>
        <v>-1.7195437860428482E-4</v>
      </c>
      <c r="L26" s="15">
        <f t="shared" si="7"/>
        <v>100</v>
      </c>
      <c r="AE26" s="1">
        <v>2.1147555896755633E-4</v>
      </c>
      <c r="AF26" s="1">
        <v>1</v>
      </c>
      <c r="AG26" s="1">
        <v>0</v>
      </c>
      <c r="AH26" s="1">
        <f t="shared" si="12"/>
        <v>22</v>
      </c>
      <c r="AI26" s="1">
        <f t="shared" si="13"/>
        <v>0</v>
      </c>
      <c r="AJ26" s="1">
        <f t="shared" si="9"/>
        <v>0.70270270270270263</v>
      </c>
      <c r="AK26" s="1">
        <f t="shared" si="10"/>
        <v>1</v>
      </c>
      <c r="AL26" s="1">
        <f t="shared" si="11"/>
        <v>1.3513513513513375E-2</v>
      </c>
    </row>
    <row r="27" spans="2:38" x14ac:dyDescent="0.2">
      <c r="B27" s="1">
        <f>'Training Dataset'!B27</f>
        <v>1508</v>
      </c>
      <c r="C27" s="1">
        <f>'Training Dataset'!C27</f>
        <v>1</v>
      </c>
      <c r="D27" s="13">
        <f>'Training Dataset'!D27</f>
        <v>0</v>
      </c>
      <c r="E27" s="14">
        <f t="shared" si="0"/>
        <v>1</v>
      </c>
      <c r="F27" s="15">
        <f t="shared" si="1"/>
        <v>1</v>
      </c>
      <c r="G27" s="1">
        <f t="shared" si="2"/>
        <v>0</v>
      </c>
      <c r="H27" s="1">
        <f t="shared" si="3"/>
        <v>5.6163570397030427E-3</v>
      </c>
      <c r="I27" s="13">
        <f t="shared" si="4"/>
        <v>5.6163570397030427E-3</v>
      </c>
      <c r="J27" s="15">
        <f t="shared" si="5"/>
        <v>0.99438364296029691</v>
      </c>
      <c r="K27" s="13">
        <f t="shared" si="6"/>
        <v>-5.6321880758954564E-3</v>
      </c>
      <c r="L27" s="15">
        <f t="shared" si="7"/>
        <v>100</v>
      </c>
      <c r="AE27" s="1">
        <v>2.1147555896755633E-4</v>
      </c>
      <c r="AF27" s="1">
        <v>1</v>
      </c>
      <c r="AG27" s="1">
        <v>0</v>
      </c>
      <c r="AH27" s="1">
        <f t="shared" si="12"/>
        <v>23</v>
      </c>
      <c r="AI27" s="1">
        <f t="shared" si="13"/>
        <v>0</v>
      </c>
      <c r="AJ27" s="1">
        <f t="shared" si="9"/>
        <v>0.68918918918918926</v>
      </c>
      <c r="AK27" s="1">
        <f t="shared" si="10"/>
        <v>1</v>
      </c>
      <c r="AL27" s="1">
        <f t="shared" si="11"/>
        <v>1.3513513513513598E-2</v>
      </c>
    </row>
    <row r="28" spans="2:38" x14ac:dyDescent="0.2">
      <c r="B28" s="1">
        <f>'Training Dataset'!B28</f>
        <v>1720</v>
      </c>
      <c r="C28" s="1">
        <f>'Training Dataset'!C28</f>
        <v>1</v>
      </c>
      <c r="D28" s="13">
        <f>'Training Dataset'!D28</f>
        <v>1</v>
      </c>
      <c r="E28" s="14">
        <f t="shared" si="0"/>
        <v>0</v>
      </c>
      <c r="F28" s="15">
        <f t="shared" si="1"/>
        <v>1</v>
      </c>
      <c r="G28" s="1">
        <f t="shared" si="2"/>
        <v>1</v>
      </c>
      <c r="H28" s="1">
        <f t="shared" si="3"/>
        <v>0.96866379775791167</v>
      </c>
      <c r="I28" s="13">
        <f t="shared" si="4"/>
        <v>0.96866379775791167</v>
      </c>
      <c r="J28" s="15">
        <f t="shared" si="5"/>
        <v>3.1336202242088329E-2</v>
      </c>
      <c r="K28" s="13">
        <f t="shared" si="6"/>
        <v>-3.1837685233373769E-2</v>
      </c>
      <c r="L28" s="15">
        <f t="shared" si="7"/>
        <v>100</v>
      </c>
      <c r="AE28" s="1">
        <v>2.2936053619899624E-4</v>
      </c>
      <c r="AF28" s="1">
        <v>1</v>
      </c>
      <c r="AG28" s="1">
        <v>0</v>
      </c>
      <c r="AH28" s="1">
        <f t="shared" si="12"/>
        <v>24</v>
      </c>
      <c r="AI28" s="1">
        <f t="shared" si="13"/>
        <v>0</v>
      </c>
      <c r="AJ28" s="1">
        <f t="shared" si="9"/>
        <v>0.67567567567567566</v>
      </c>
      <c r="AK28" s="1">
        <f t="shared" si="10"/>
        <v>1</v>
      </c>
      <c r="AL28" s="1">
        <f t="shared" si="11"/>
        <v>1.3513513513513487E-2</v>
      </c>
    </row>
    <row r="29" spans="2:38" x14ac:dyDescent="0.2">
      <c r="B29" s="1">
        <f>'Training Dataset'!B29</f>
        <v>1879</v>
      </c>
      <c r="C29" s="1">
        <f>'Training Dataset'!C29</f>
        <v>0</v>
      </c>
      <c r="D29" s="13">
        <f>'Training Dataset'!D29</f>
        <v>1</v>
      </c>
      <c r="E29" s="14">
        <f t="shared" si="0"/>
        <v>0</v>
      </c>
      <c r="F29" s="15">
        <f t="shared" si="1"/>
        <v>1</v>
      </c>
      <c r="G29" s="1">
        <f t="shared" si="2"/>
        <v>1</v>
      </c>
      <c r="H29" s="1">
        <f t="shared" si="3"/>
        <v>0.99964461059103094</v>
      </c>
      <c r="I29" s="13">
        <f t="shared" si="4"/>
        <v>0.99964461059103094</v>
      </c>
      <c r="J29" s="15">
        <f t="shared" si="5"/>
        <v>3.5538940896906457E-4</v>
      </c>
      <c r="K29" s="13">
        <f t="shared" si="6"/>
        <v>-3.5545257475114487E-4</v>
      </c>
      <c r="L29" s="15">
        <f t="shared" si="7"/>
        <v>100</v>
      </c>
      <c r="AE29" s="1">
        <v>2.6979487520395582E-4</v>
      </c>
      <c r="AF29" s="1">
        <v>1</v>
      </c>
      <c r="AG29" s="1">
        <v>0</v>
      </c>
      <c r="AH29" s="1">
        <f t="shared" si="12"/>
        <v>25</v>
      </c>
      <c r="AI29" s="1">
        <f t="shared" si="13"/>
        <v>0</v>
      </c>
      <c r="AJ29" s="1">
        <f t="shared" si="9"/>
        <v>0.66216216216216217</v>
      </c>
      <c r="AK29" s="1">
        <f t="shared" si="10"/>
        <v>1</v>
      </c>
      <c r="AL29" s="1">
        <f t="shared" si="11"/>
        <v>1.3513513513513487E-2</v>
      </c>
    </row>
    <row r="30" spans="2:38" x14ac:dyDescent="0.2">
      <c r="B30" s="1">
        <f>'Training Dataset'!B30</f>
        <v>1634</v>
      </c>
      <c r="C30" s="1">
        <f>'Training Dataset'!C30</f>
        <v>1</v>
      </c>
      <c r="D30" s="13">
        <f>'Training Dataset'!D30</f>
        <v>1</v>
      </c>
      <c r="E30" s="14">
        <f t="shared" si="0"/>
        <v>0</v>
      </c>
      <c r="F30" s="15">
        <f t="shared" si="1"/>
        <v>1</v>
      </c>
      <c r="G30" s="1">
        <f t="shared" si="2"/>
        <v>1</v>
      </c>
      <c r="H30" s="1">
        <f t="shared" si="3"/>
        <v>0.48485164130041764</v>
      </c>
      <c r="I30" s="13">
        <f t="shared" si="4"/>
        <v>0.48485164130041764</v>
      </c>
      <c r="J30" s="15">
        <f t="shared" si="5"/>
        <v>0.51514835869958242</v>
      </c>
      <c r="K30" s="13">
        <f t="shared" si="6"/>
        <v>-0.72391232906577874</v>
      </c>
      <c r="L30" s="15">
        <f t="shared" si="7"/>
        <v>0</v>
      </c>
      <c r="AE30" s="1">
        <v>3.305011922073166E-4</v>
      </c>
      <c r="AF30" s="1">
        <v>1</v>
      </c>
      <c r="AG30" s="1">
        <v>0</v>
      </c>
      <c r="AH30" s="1">
        <f t="shared" si="12"/>
        <v>26</v>
      </c>
      <c r="AI30" s="1">
        <f t="shared" si="13"/>
        <v>0</v>
      </c>
      <c r="AJ30" s="1">
        <f t="shared" si="9"/>
        <v>0.64864864864864868</v>
      </c>
      <c r="AK30" s="1">
        <f t="shared" si="10"/>
        <v>1</v>
      </c>
      <c r="AL30" s="1">
        <f t="shared" si="11"/>
        <v>1.3513513513513598E-2</v>
      </c>
    </row>
    <row r="31" spans="2:38" x14ac:dyDescent="0.2">
      <c r="B31" s="1">
        <f>'Training Dataset'!B31</f>
        <v>1802</v>
      </c>
      <c r="C31" s="1">
        <f>'Training Dataset'!C31</f>
        <v>0</v>
      </c>
      <c r="D31" s="13">
        <f>'Training Dataset'!D31</f>
        <v>1</v>
      </c>
      <c r="E31" s="14">
        <f t="shared" si="0"/>
        <v>0</v>
      </c>
      <c r="F31" s="15">
        <f t="shared" si="1"/>
        <v>1</v>
      </c>
      <c r="G31" s="1">
        <f t="shared" si="2"/>
        <v>1</v>
      </c>
      <c r="H31" s="1">
        <f t="shared" si="3"/>
        <v>0.99196277525310173</v>
      </c>
      <c r="I31" s="13">
        <f t="shared" si="4"/>
        <v>0.99196277525310173</v>
      </c>
      <c r="J31" s="15">
        <f t="shared" si="5"/>
        <v>8.0372247468982749E-3</v>
      </c>
      <c r="K31" s="13">
        <f t="shared" si="6"/>
        <v>-8.0696973478127116E-3</v>
      </c>
      <c r="L31" s="15">
        <f t="shared" si="7"/>
        <v>100</v>
      </c>
      <c r="AE31" s="1">
        <v>3.4419156591640471E-4</v>
      </c>
      <c r="AF31" s="1">
        <v>1</v>
      </c>
      <c r="AG31" s="1">
        <v>0</v>
      </c>
      <c r="AH31" s="1">
        <f t="shared" si="12"/>
        <v>27</v>
      </c>
      <c r="AI31" s="1">
        <f t="shared" si="13"/>
        <v>0</v>
      </c>
      <c r="AJ31" s="1">
        <f t="shared" si="9"/>
        <v>0.63513513513513509</v>
      </c>
      <c r="AK31" s="1">
        <f t="shared" si="10"/>
        <v>1</v>
      </c>
      <c r="AL31" s="1">
        <f t="shared" si="11"/>
        <v>1.3513513513513487E-2</v>
      </c>
    </row>
    <row r="32" spans="2:38" x14ac:dyDescent="0.2">
      <c r="B32" s="1">
        <f>'Training Dataset'!B32</f>
        <v>1849</v>
      </c>
      <c r="C32" s="1">
        <f>'Training Dataset'!C32</f>
        <v>1</v>
      </c>
      <c r="D32" s="13">
        <f>'Training Dataset'!D32</f>
        <v>1</v>
      </c>
      <c r="E32" s="14">
        <f t="shared" si="0"/>
        <v>0</v>
      </c>
      <c r="F32" s="15">
        <f t="shared" si="1"/>
        <v>1</v>
      </c>
      <c r="G32" s="1">
        <f t="shared" si="2"/>
        <v>1</v>
      </c>
      <c r="H32" s="1">
        <f t="shared" si="3"/>
        <v>0.99982816033387611</v>
      </c>
      <c r="I32" s="13">
        <f t="shared" si="4"/>
        <v>0.99982816033387611</v>
      </c>
      <c r="J32" s="15">
        <f t="shared" si="5"/>
        <v>1.7183966612388524E-4</v>
      </c>
      <c r="K32" s="13">
        <f t="shared" si="6"/>
        <v>-1.7185443225094048E-4</v>
      </c>
      <c r="L32" s="15">
        <f t="shared" si="7"/>
        <v>100</v>
      </c>
      <c r="AE32" s="1">
        <v>4.2163075948530607E-4</v>
      </c>
      <c r="AF32" s="1">
        <v>1</v>
      </c>
      <c r="AG32" s="1">
        <v>0</v>
      </c>
      <c r="AH32" s="1">
        <f t="shared" si="12"/>
        <v>28</v>
      </c>
      <c r="AI32" s="1">
        <f t="shared" si="13"/>
        <v>0</v>
      </c>
      <c r="AJ32" s="1">
        <f t="shared" si="9"/>
        <v>0.6216216216216216</v>
      </c>
      <c r="AK32" s="1">
        <f t="shared" si="10"/>
        <v>1</v>
      </c>
      <c r="AL32" s="1">
        <f t="shared" si="11"/>
        <v>1.3513513513513487E-2</v>
      </c>
    </row>
    <row r="33" spans="2:38" x14ac:dyDescent="0.2">
      <c r="B33" s="1">
        <f>'Training Dataset'!B33</f>
        <v>1764</v>
      </c>
      <c r="C33" s="1">
        <f>'Training Dataset'!C33</f>
        <v>1</v>
      </c>
      <c r="D33" s="13">
        <f>'Training Dataset'!D33</f>
        <v>1</v>
      </c>
      <c r="E33" s="14">
        <f t="shared" si="0"/>
        <v>0</v>
      </c>
      <c r="F33" s="15">
        <f t="shared" si="1"/>
        <v>1</v>
      </c>
      <c r="G33" s="1">
        <f t="shared" si="2"/>
        <v>1</v>
      </c>
      <c r="H33" s="1">
        <f t="shared" si="3"/>
        <v>0.99460902314830835</v>
      </c>
      <c r="I33" s="13">
        <f t="shared" si="4"/>
        <v>0.99460902314830835</v>
      </c>
      <c r="J33" s="15">
        <f t="shared" si="5"/>
        <v>5.3909768516916534E-3</v>
      </c>
      <c r="K33" s="13">
        <f t="shared" si="6"/>
        <v>-5.4055606047977243E-3</v>
      </c>
      <c r="L33" s="15">
        <f t="shared" si="7"/>
        <v>100</v>
      </c>
      <c r="AE33" s="1">
        <v>4.5728091906437426E-4</v>
      </c>
      <c r="AF33" s="1">
        <v>1</v>
      </c>
      <c r="AG33" s="1">
        <v>0</v>
      </c>
      <c r="AH33" s="1">
        <f t="shared" si="12"/>
        <v>29</v>
      </c>
      <c r="AI33" s="1">
        <f t="shared" si="13"/>
        <v>0</v>
      </c>
      <c r="AJ33" s="1">
        <f t="shared" si="9"/>
        <v>0.60810810810810811</v>
      </c>
      <c r="AK33" s="1">
        <f t="shared" si="10"/>
        <v>1</v>
      </c>
      <c r="AL33" s="1">
        <f t="shared" si="11"/>
        <v>1.3513513513513598E-2</v>
      </c>
    </row>
    <row r="34" spans="2:38" x14ac:dyDescent="0.2">
      <c r="B34" s="1">
        <f>'Training Dataset'!B34</f>
        <v>1460</v>
      </c>
      <c r="C34" s="1">
        <f>'Training Dataset'!C34</f>
        <v>0</v>
      </c>
      <c r="D34" s="13">
        <f>'Training Dataset'!D34</f>
        <v>0</v>
      </c>
      <c r="E34" s="14">
        <f t="shared" si="0"/>
        <v>1</v>
      </c>
      <c r="F34" s="15">
        <f t="shared" si="1"/>
        <v>1</v>
      </c>
      <c r="G34" s="1">
        <f t="shared" si="2"/>
        <v>0</v>
      </c>
      <c r="H34" s="1">
        <f t="shared" si="3"/>
        <v>1.1502836698324301E-4</v>
      </c>
      <c r="I34" s="13">
        <f t="shared" si="4"/>
        <v>1.1502836698324301E-4</v>
      </c>
      <c r="J34" s="15">
        <f t="shared" si="5"/>
        <v>0.99988497163301671</v>
      </c>
      <c r="K34" s="13">
        <f t="shared" si="6"/>
        <v>-1.1503498325327688E-4</v>
      </c>
      <c r="L34" s="15">
        <f t="shared" si="7"/>
        <v>100</v>
      </c>
      <c r="AE34" s="1">
        <v>6.3266236753031964E-4</v>
      </c>
      <c r="AF34" s="1">
        <v>1</v>
      </c>
      <c r="AG34" s="1">
        <v>0</v>
      </c>
      <c r="AH34" s="1">
        <f t="shared" si="12"/>
        <v>30</v>
      </c>
      <c r="AI34" s="1">
        <f t="shared" si="13"/>
        <v>0</v>
      </c>
      <c r="AJ34" s="1">
        <f t="shared" si="9"/>
        <v>0.59459459459459452</v>
      </c>
      <c r="AK34" s="1">
        <f t="shared" si="10"/>
        <v>1</v>
      </c>
      <c r="AL34" s="1">
        <f t="shared" si="11"/>
        <v>1.3513513513513375E-2</v>
      </c>
    </row>
    <row r="35" spans="2:38" x14ac:dyDescent="0.2">
      <c r="B35" s="1">
        <f>'Training Dataset'!B35</f>
        <v>1675</v>
      </c>
      <c r="C35" s="1">
        <f>'Training Dataset'!C35</f>
        <v>1</v>
      </c>
      <c r="D35" s="13">
        <f>'Training Dataset'!D35</f>
        <v>1</v>
      </c>
      <c r="E35" s="14">
        <f t="shared" si="0"/>
        <v>0</v>
      </c>
      <c r="F35" s="15">
        <f t="shared" si="1"/>
        <v>1</v>
      </c>
      <c r="G35" s="1">
        <f t="shared" si="2"/>
        <v>1</v>
      </c>
      <c r="H35" s="1">
        <f t="shared" si="3"/>
        <v>0.83258536290991614</v>
      </c>
      <c r="I35" s="13">
        <f t="shared" si="4"/>
        <v>0.83258536290991614</v>
      </c>
      <c r="J35" s="15">
        <f t="shared" si="5"/>
        <v>0.16741463709008386</v>
      </c>
      <c r="K35" s="13">
        <f t="shared" si="6"/>
        <v>-0.18321952435427333</v>
      </c>
      <c r="L35" s="15">
        <f t="shared" si="7"/>
        <v>100</v>
      </c>
      <c r="AE35" s="1">
        <v>8.7524915386173751E-4</v>
      </c>
      <c r="AF35" s="1">
        <v>1</v>
      </c>
      <c r="AG35" s="1">
        <v>0</v>
      </c>
      <c r="AH35" s="1">
        <f t="shared" si="12"/>
        <v>31</v>
      </c>
      <c r="AI35" s="1">
        <f t="shared" si="13"/>
        <v>0</v>
      </c>
      <c r="AJ35" s="1">
        <f t="shared" si="9"/>
        <v>0.58108108108108114</v>
      </c>
      <c r="AK35" s="1">
        <f t="shared" si="10"/>
        <v>1</v>
      </c>
      <c r="AL35" s="1">
        <f t="shared" si="11"/>
        <v>1.3513513513513598E-2</v>
      </c>
    </row>
    <row r="36" spans="2:38" x14ac:dyDescent="0.2">
      <c r="B36" s="1">
        <f>'Training Dataset'!B36</f>
        <v>1656</v>
      </c>
      <c r="C36" s="1">
        <f>'Training Dataset'!C36</f>
        <v>0</v>
      </c>
      <c r="D36" s="13">
        <f>'Training Dataset'!D36</f>
        <v>0</v>
      </c>
      <c r="E36" s="14">
        <f t="shared" si="0"/>
        <v>1</v>
      </c>
      <c r="F36" s="15">
        <f t="shared" si="1"/>
        <v>1</v>
      </c>
      <c r="G36" s="1">
        <f t="shared" si="2"/>
        <v>0</v>
      </c>
      <c r="H36" s="1">
        <f t="shared" si="3"/>
        <v>0.24744936710961876</v>
      </c>
      <c r="I36" s="13">
        <f t="shared" si="4"/>
        <v>0.24744936710961876</v>
      </c>
      <c r="J36" s="15">
        <f t="shared" si="5"/>
        <v>0.75255063289038127</v>
      </c>
      <c r="K36" s="13">
        <f t="shared" si="6"/>
        <v>-0.28428699838965849</v>
      </c>
      <c r="L36" s="15">
        <f t="shared" si="7"/>
        <v>100</v>
      </c>
      <c r="AE36" s="1">
        <v>9.4543510728449564E-4</v>
      </c>
      <c r="AF36" s="1">
        <v>1</v>
      </c>
      <c r="AG36" s="1">
        <v>0</v>
      </c>
      <c r="AH36" s="1">
        <f t="shared" si="12"/>
        <v>32</v>
      </c>
      <c r="AI36" s="1">
        <f t="shared" si="13"/>
        <v>0</v>
      </c>
      <c r="AJ36" s="1">
        <f t="shared" si="9"/>
        <v>0.56756756756756754</v>
      </c>
      <c r="AK36" s="1">
        <f t="shared" si="10"/>
        <v>1</v>
      </c>
      <c r="AL36" s="1">
        <f t="shared" si="11"/>
        <v>1.3513513513513487E-2</v>
      </c>
    </row>
    <row r="37" spans="2:38" x14ac:dyDescent="0.2">
      <c r="B37" s="1">
        <f>'Training Dataset'!B37</f>
        <v>2020</v>
      </c>
      <c r="C37" s="1">
        <f>'Training Dataset'!C37</f>
        <v>0</v>
      </c>
      <c r="D37" s="13">
        <f>'Training Dataset'!D37</f>
        <v>1</v>
      </c>
      <c r="E37" s="14">
        <f t="shared" si="0"/>
        <v>0</v>
      </c>
      <c r="F37" s="15">
        <f t="shared" si="1"/>
        <v>1</v>
      </c>
      <c r="G37" s="1">
        <f t="shared" si="2"/>
        <v>1</v>
      </c>
      <c r="H37" s="1">
        <f t="shared" si="3"/>
        <v>0.99999883965959591</v>
      </c>
      <c r="I37" s="13">
        <f t="shared" si="4"/>
        <v>0.99999883965959591</v>
      </c>
      <c r="J37" s="15">
        <f t="shared" si="5"/>
        <v>1.1603404040938514E-6</v>
      </c>
      <c r="K37" s="13">
        <f t="shared" si="6"/>
        <v>-1.1603410772892988E-6</v>
      </c>
      <c r="L37" s="15">
        <f t="shared" si="7"/>
        <v>100</v>
      </c>
      <c r="AE37" s="1">
        <v>1.3673581845165207E-3</v>
      </c>
      <c r="AF37" s="1">
        <v>1</v>
      </c>
      <c r="AG37" s="1">
        <v>0</v>
      </c>
      <c r="AH37" s="1">
        <f t="shared" si="12"/>
        <v>33</v>
      </c>
      <c r="AI37" s="1">
        <f t="shared" si="13"/>
        <v>0</v>
      </c>
      <c r="AJ37" s="1">
        <f t="shared" si="9"/>
        <v>0.55405405405405406</v>
      </c>
      <c r="AK37" s="1">
        <f t="shared" si="10"/>
        <v>1</v>
      </c>
      <c r="AL37" s="1">
        <f t="shared" si="11"/>
        <v>1.3513513513513487E-2</v>
      </c>
    </row>
    <row r="38" spans="2:38" x14ac:dyDescent="0.2">
      <c r="B38" s="1">
        <f>'Training Dataset'!B38</f>
        <v>1850</v>
      </c>
      <c r="C38" s="1">
        <f>'Training Dataset'!C38</f>
        <v>0</v>
      </c>
      <c r="D38" s="13">
        <f>'Training Dataset'!D38</f>
        <v>1</v>
      </c>
      <c r="E38" s="14">
        <f t="shared" si="0"/>
        <v>0</v>
      </c>
      <c r="F38" s="15">
        <f t="shared" si="1"/>
        <v>1</v>
      </c>
      <c r="G38" s="1">
        <f t="shared" si="2"/>
        <v>1</v>
      </c>
      <c r="H38" s="1">
        <f t="shared" si="3"/>
        <v>0.99884729268589945</v>
      </c>
      <c r="I38" s="13">
        <f t="shared" si="4"/>
        <v>0.99884729268589945</v>
      </c>
      <c r="J38" s="15">
        <f t="shared" si="5"/>
        <v>1.1527073141005539E-3</v>
      </c>
      <c r="K38" s="13">
        <f t="shared" si="6"/>
        <v>-1.1533721921655271E-3</v>
      </c>
      <c r="L38" s="15">
        <f t="shared" si="7"/>
        <v>100</v>
      </c>
      <c r="AE38" s="1">
        <v>1.5442044629554808E-3</v>
      </c>
      <c r="AF38" s="1">
        <v>1</v>
      </c>
      <c r="AG38" s="1">
        <v>0</v>
      </c>
      <c r="AH38" s="1">
        <f t="shared" si="12"/>
        <v>34</v>
      </c>
      <c r="AI38" s="1">
        <f t="shared" si="13"/>
        <v>0</v>
      </c>
      <c r="AJ38" s="1">
        <f t="shared" si="9"/>
        <v>0.54054054054054057</v>
      </c>
      <c r="AK38" s="1">
        <f t="shared" si="10"/>
        <v>1</v>
      </c>
      <c r="AL38" s="1">
        <f t="shared" si="11"/>
        <v>1.3513513513513598E-2</v>
      </c>
    </row>
    <row r="39" spans="2:38" x14ac:dyDescent="0.2">
      <c r="B39" s="1">
        <f>'Training Dataset'!B39</f>
        <v>1865</v>
      </c>
      <c r="C39" s="1">
        <f>'Training Dataset'!C39</f>
        <v>0</v>
      </c>
      <c r="D39" s="13">
        <f>'Training Dataset'!D39</f>
        <v>1</v>
      </c>
      <c r="E39" s="14">
        <f t="shared" si="0"/>
        <v>0</v>
      </c>
      <c r="F39" s="15">
        <f t="shared" si="1"/>
        <v>1</v>
      </c>
      <c r="G39" s="1">
        <f t="shared" si="2"/>
        <v>1</v>
      </c>
      <c r="H39" s="1">
        <f t="shared" si="3"/>
        <v>0.99937273604979637</v>
      </c>
      <c r="I39" s="13">
        <f t="shared" si="4"/>
        <v>0.99937273604979637</v>
      </c>
      <c r="J39" s="15">
        <f t="shared" si="5"/>
        <v>6.2726395020362702E-4</v>
      </c>
      <c r="K39" s="13">
        <f t="shared" si="6"/>
        <v>-6.2746076254173281E-4</v>
      </c>
      <c r="L39" s="15">
        <f t="shared" si="7"/>
        <v>100</v>
      </c>
      <c r="AE39" s="1">
        <v>1.6679441790587429E-3</v>
      </c>
      <c r="AF39" s="1">
        <v>1</v>
      </c>
      <c r="AG39" s="1">
        <v>0</v>
      </c>
      <c r="AH39" s="1">
        <f t="shared" si="12"/>
        <v>35</v>
      </c>
      <c r="AI39" s="1">
        <f t="shared" si="13"/>
        <v>0</v>
      </c>
      <c r="AJ39" s="1">
        <f t="shared" si="9"/>
        <v>0.52702702702702697</v>
      </c>
      <c r="AK39" s="1">
        <f t="shared" si="10"/>
        <v>1</v>
      </c>
      <c r="AL39" s="1">
        <f t="shared" si="11"/>
        <v>1.3513513513513487E-2</v>
      </c>
    </row>
    <row r="40" spans="2:38" x14ac:dyDescent="0.2">
      <c r="B40" s="1">
        <f>'Training Dataset'!B40</f>
        <v>1664</v>
      </c>
      <c r="C40" s="1">
        <f>'Training Dataset'!C40</f>
        <v>0</v>
      </c>
      <c r="D40" s="13">
        <f>'Training Dataset'!D40</f>
        <v>0</v>
      </c>
      <c r="E40" s="14">
        <f t="shared" si="0"/>
        <v>1</v>
      </c>
      <c r="F40" s="15">
        <f t="shared" si="1"/>
        <v>1</v>
      </c>
      <c r="G40" s="1">
        <f t="shared" si="2"/>
        <v>0</v>
      </c>
      <c r="H40" s="1">
        <f t="shared" si="3"/>
        <v>0.31271693251752042</v>
      </c>
      <c r="I40" s="13">
        <f t="shared" si="4"/>
        <v>0.31271693251752042</v>
      </c>
      <c r="J40" s="15">
        <f t="shared" si="5"/>
        <v>0.68728306748247958</v>
      </c>
      <c r="K40" s="13">
        <f t="shared" si="6"/>
        <v>-0.37500903744136788</v>
      </c>
      <c r="L40" s="15">
        <f t="shared" si="7"/>
        <v>100</v>
      </c>
      <c r="AE40" s="1">
        <v>2.0507673725314998E-3</v>
      </c>
      <c r="AF40" s="1">
        <v>1</v>
      </c>
      <c r="AG40" s="1">
        <v>0</v>
      </c>
      <c r="AH40" s="1">
        <f t="shared" si="12"/>
        <v>36</v>
      </c>
      <c r="AI40" s="1">
        <f t="shared" si="13"/>
        <v>0</v>
      </c>
      <c r="AJ40" s="1">
        <f t="shared" si="9"/>
        <v>0.51351351351351349</v>
      </c>
      <c r="AK40" s="1">
        <f t="shared" si="10"/>
        <v>1</v>
      </c>
      <c r="AL40" s="1">
        <f t="shared" si="11"/>
        <v>1.3513513513513487E-2</v>
      </c>
    </row>
    <row r="41" spans="2:38" x14ac:dyDescent="0.2">
      <c r="B41" s="1">
        <f>'Training Dataset'!B41</f>
        <v>1872</v>
      </c>
      <c r="C41" s="1">
        <f>'Training Dataset'!C41</f>
        <v>1</v>
      </c>
      <c r="D41" s="13">
        <f>'Training Dataset'!D41</f>
        <v>1</v>
      </c>
      <c r="E41" s="14">
        <f t="shared" si="0"/>
        <v>0</v>
      </c>
      <c r="F41" s="15">
        <f t="shared" si="1"/>
        <v>1</v>
      </c>
      <c r="G41" s="1">
        <f t="shared" si="2"/>
        <v>1</v>
      </c>
      <c r="H41" s="1">
        <f t="shared" si="3"/>
        <v>0.99993245293738831</v>
      </c>
      <c r="I41" s="13">
        <f t="shared" si="4"/>
        <v>0.99993245293738831</v>
      </c>
      <c r="J41" s="15">
        <f t="shared" si="5"/>
        <v>6.7547062611694741E-5</v>
      </c>
      <c r="K41" s="13">
        <f t="shared" si="6"/>
        <v>-6.7549344017263881E-5</v>
      </c>
      <c r="L41" s="15">
        <f t="shared" si="7"/>
        <v>100</v>
      </c>
      <c r="AE41" s="1">
        <v>2.135564223177035E-3</v>
      </c>
      <c r="AF41" s="1">
        <v>1</v>
      </c>
      <c r="AG41" s="1">
        <v>0</v>
      </c>
      <c r="AH41" s="1">
        <f t="shared" si="12"/>
        <v>37</v>
      </c>
      <c r="AI41" s="1">
        <f t="shared" si="13"/>
        <v>0</v>
      </c>
      <c r="AJ41" s="1">
        <f t="shared" si="9"/>
        <v>0.5</v>
      </c>
      <c r="AK41" s="1">
        <f t="shared" si="10"/>
        <v>1</v>
      </c>
      <c r="AL41" s="1">
        <f t="shared" si="11"/>
        <v>1.3513513513513487E-2</v>
      </c>
    </row>
    <row r="42" spans="2:38" x14ac:dyDescent="0.2">
      <c r="B42" s="1">
        <f>'Training Dataset'!B42</f>
        <v>1654</v>
      </c>
      <c r="C42" s="1">
        <f>'Training Dataset'!C42</f>
        <v>0</v>
      </c>
      <c r="D42" s="13">
        <f>'Training Dataset'!D42</f>
        <v>0</v>
      </c>
      <c r="E42" s="14">
        <f t="shared" si="0"/>
        <v>1</v>
      </c>
      <c r="F42" s="15">
        <f t="shared" si="1"/>
        <v>1</v>
      </c>
      <c r="G42" s="1">
        <f t="shared" si="2"/>
        <v>0</v>
      </c>
      <c r="H42" s="1">
        <f t="shared" si="3"/>
        <v>0.23263963301594218</v>
      </c>
      <c r="I42" s="13">
        <f t="shared" si="4"/>
        <v>0.23263963301594218</v>
      </c>
      <c r="J42" s="15">
        <f t="shared" si="5"/>
        <v>0.76736036698405785</v>
      </c>
      <c r="K42" s="13">
        <f t="shared" si="6"/>
        <v>-0.26479874834079603</v>
      </c>
      <c r="L42" s="15">
        <f t="shared" si="7"/>
        <v>100</v>
      </c>
      <c r="AE42" s="1">
        <v>3.2016938155853352E-3</v>
      </c>
      <c r="AF42" s="1">
        <v>1</v>
      </c>
      <c r="AG42" s="1">
        <v>0</v>
      </c>
      <c r="AH42" s="1">
        <f t="shared" si="12"/>
        <v>38</v>
      </c>
      <c r="AI42" s="1">
        <f t="shared" si="13"/>
        <v>0</v>
      </c>
      <c r="AJ42" s="1">
        <f t="shared" si="9"/>
        <v>0.48648648648648651</v>
      </c>
      <c r="AK42" s="1">
        <f t="shared" si="10"/>
        <v>1</v>
      </c>
      <c r="AL42" s="1">
        <f t="shared" si="11"/>
        <v>1.3513513513513487E-2</v>
      </c>
    </row>
    <row r="43" spans="2:38" x14ac:dyDescent="0.2">
      <c r="B43" s="1">
        <f>'Training Dataset'!B43</f>
        <v>1393</v>
      </c>
      <c r="C43" s="1">
        <f>'Training Dataset'!C43</f>
        <v>1</v>
      </c>
      <c r="D43" s="13">
        <f>'Training Dataset'!D43</f>
        <v>0</v>
      </c>
      <c r="E43" s="14">
        <f t="shared" si="0"/>
        <v>1</v>
      </c>
      <c r="F43" s="15">
        <f t="shared" si="1"/>
        <v>1</v>
      </c>
      <c r="G43" s="1">
        <f t="shared" si="2"/>
        <v>0</v>
      </c>
      <c r="H43" s="1">
        <f t="shared" si="3"/>
        <v>5.2974451920293455E-5</v>
      </c>
      <c r="I43" s="13">
        <f t="shared" si="4"/>
        <v>5.2974451920293455E-5</v>
      </c>
      <c r="J43" s="15">
        <f t="shared" si="5"/>
        <v>0.99994702554807968</v>
      </c>
      <c r="K43" s="13">
        <f t="shared" si="6"/>
        <v>-5.2975855116151947E-5</v>
      </c>
      <c r="L43" s="15">
        <f t="shared" si="7"/>
        <v>100</v>
      </c>
      <c r="AE43" s="1">
        <v>4.2496675380821409E-3</v>
      </c>
      <c r="AF43" s="1">
        <v>1</v>
      </c>
      <c r="AG43" s="1">
        <v>0</v>
      </c>
      <c r="AH43" s="1">
        <f t="shared" si="12"/>
        <v>39</v>
      </c>
      <c r="AI43" s="1">
        <f t="shared" si="13"/>
        <v>0</v>
      </c>
      <c r="AJ43" s="1">
        <f t="shared" si="9"/>
        <v>0.47297297297297303</v>
      </c>
      <c r="AK43" s="1">
        <f t="shared" si="10"/>
        <v>1</v>
      </c>
      <c r="AL43" s="1">
        <f t="shared" si="11"/>
        <v>1.3513513513513598E-2</v>
      </c>
    </row>
    <row r="44" spans="2:38" x14ac:dyDescent="0.2">
      <c r="B44" s="1">
        <f>'Training Dataset'!B44</f>
        <v>1587</v>
      </c>
      <c r="C44" s="1">
        <f>'Training Dataset'!C44</f>
        <v>0</v>
      </c>
      <c r="D44" s="13">
        <f>'Training Dataset'!D44</f>
        <v>0</v>
      </c>
      <c r="E44" s="14">
        <f t="shared" si="0"/>
        <v>1</v>
      </c>
      <c r="F44" s="15">
        <f t="shared" si="1"/>
        <v>1</v>
      </c>
      <c r="G44" s="1">
        <f t="shared" si="2"/>
        <v>0</v>
      </c>
      <c r="H44" s="1">
        <f t="shared" si="3"/>
        <v>1.9573960376382333E-2</v>
      </c>
      <c r="I44" s="13">
        <f t="shared" si="4"/>
        <v>1.9573960376382333E-2</v>
      </c>
      <c r="J44" s="15">
        <f t="shared" si="5"/>
        <v>0.98042603962361763</v>
      </c>
      <c r="K44" s="13">
        <f t="shared" si="6"/>
        <v>-1.9768067477287151E-2</v>
      </c>
      <c r="L44" s="15">
        <f t="shared" si="7"/>
        <v>100</v>
      </c>
      <c r="AE44" s="1">
        <v>4.4249832034694734E-3</v>
      </c>
      <c r="AF44" s="1">
        <v>1</v>
      </c>
      <c r="AG44" s="1">
        <v>0</v>
      </c>
      <c r="AH44" s="1">
        <f t="shared" si="12"/>
        <v>40</v>
      </c>
      <c r="AI44" s="1">
        <f t="shared" si="13"/>
        <v>0</v>
      </c>
      <c r="AJ44" s="1">
        <f t="shared" si="9"/>
        <v>0.45945945945945943</v>
      </c>
      <c r="AK44" s="1">
        <f t="shared" si="10"/>
        <v>1</v>
      </c>
      <c r="AL44" s="1">
        <f t="shared" si="11"/>
        <v>1.3513513513513487E-2</v>
      </c>
    </row>
    <row r="45" spans="2:38" x14ac:dyDescent="0.2">
      <c r="B45" s="1">
        <f>'Training Dataset'!B45</f>
        <v>1631</v>
      </c>
      <c r="C45" s="1">
        <f>'Training Dataset'!C45</f>
        <v>1</v>
      </c>
      <c r="D45" s="13">
        <f>'Training Dataset'!D45</f>
        <v>1</v>
      </c>
      <c r="E45" s="14">
        <f t="shared" si="0"/>
        <v>0</v>
      </c>
      <c r="F45" s="15">
        <f t="shared" si="1"/>
        <v>1</v>
      </c>
      <c r="G45" s="1">
        <f t="shared" si="2"/>
        <v>1</v>
      </c>
      <c r="H45" s="1">
        <f t="shared" si="3"/>
        <v>0.45452168944193916</v>
      </c>
      <c r="I45" s="13">
        <f t="shared" si="4"/>
        <v>0.45452168944193916</v>
      </c>
      <c r="J45" s="15">
        <f t="shared" si="5"/>
        <v>0.54547831055806084</v>
      </c>
      <c r="K45" s="13">
        <f t="shared" si="6"/>
        <v>-0.78850964495881959</v>
      </c>
      <c r="L45" s="15">
        <f t="shared" si="7"/>
        <v>0</v>
      </c>
      <c r="AE45" s="1">
        <v>4.4249832034694734E-3</v>
      </c>
      <c r="AF45" s="1">
        <v>1</v>
      </c>
      <c r="AG45" s="1">
        <v>0</v>
      </c>
      <c r="AH45" s="1">
        <f t="shared" si="12"/>
        <v>41</v>
      </c>
      <c r="AI45" s="1">
        <f t="shared" si="13"/>
        <v>0</v>
      </c>
      <c r="AJ45" s="1">
        <f t="shared" si="9"/>
        <v>0.44594594594594594</v>
      </c>
      <c r="AK45" s="1">
        <f t="shared" si="10"/>
        <v>1</v>
      </c>
      <c r="AL45" s="1">
        <f t="shared" si="11"/>
        <v>1.3513513513513487E-2</v>
      </c>
    </row>
    <row r="46" spans="2:38" x14ac:dyDescent="0.2">
      <c r="B46" s="1">
        <f>'Training Dataset'!B46</f>
        <v>1931</v>
      </c>
      <c r="C46" s="1">
        <f>'Training Dataset'!C46</f>
        <v>0</v>
      </c>
      <c r="D46" s="13">
        <f>'Training Dataset'!D46</f>
        <v>1</v>
      </c>
      <c r="E46" s="14">
        <f t="shared" si="0"/>
        <v>0</v>
      </c>
      <c r="F46" s="15">
        <f t="shared" si="1"/>
        <v>1</v>
      </c>
      <c r="G46" s="1">
        <f t="shared" si="2"/>
        <v>1</v>
      </c>
      <c r="H46" s="1">
        <f t="shared" si="3"/>
        <v>0.99995695558532161</v>
      </c>
      <c r="I46" s="13">
        <f t="shared" si="4"/>
        <v>0.99995695558532161</v>
      </c>
      <c r="J46" s="15">
        <f t="shared" si="5"/>
        <v>4.3044414678394816E-5</v>
      </c>
      <c r="K46" s="13">
        <f t="shared" si="6"/>
        <v>-4.3045341115797717E-5</v>
      </c>
      <c r="L46" s="15">
        <f t="shared" si="7"/>
        <v>100</v>
      </c>
      <c r="AE46" s="1">
        <v>5.4155802442719201E-3</v>
      </c>
      <c r="AF46" s="1">
        <v>1</v>
      </c>
      <c r="AG46" s="1">
        <v>0</v>
      </c>
      <c r="AH46" s="1">
        <f t="shared" si="12"/>
        <v>42</v>
      </c>
      <c r="AI46" s="1">
        <f t="shared" si="13"/>
        <v>0</v>
      </c>
      <c r="AJ46" s="1">
        <f t="shared" si="9"/>
        <v>0.43243243243243246</v>
      </c>
      <c r="AK46" s="1">
        <f t="shared" si="10"/>
        <v>1</v>
      </c>
      <c r="AL46" s="1">
        <f t="shared" si="11"/>
        <v>1.3513513513513487E-2</v>
      </c>
    </row>
    <row r="47" spans="2:38" x14ac:dyDescent="0.2">
      <c r="B47" s="1">
        <f>'Training Dataset'!B47</f>
        <v>1370</v>
      </c>
      <c r="C47" s="1">
        <f>'Training Dataset'!C47</f>
        <v>0</v>
      </c>
      <c r="D47" s="13">
        <f>'Training Dataset'!D47</f>
        <v>0</v>
      </c>
      <c r="E47" s="14">
        <f t="shared" si="0"/>
        <v>1</v>
      </c>
      <c r="F47" s="15">
        <f t="shared" si="1"/>
        <v>1</v>
      </c>
      <c r="G47" s="1">
        <f t="shared" si="2"/>
        <v>0</v>
      </c>
      <c r="H47" s="1">
        <f t="shared" si="3"/>
        <v>2.9776311343269892E-6</v>
      </c>
      <c r="I47" s="13">
        <f t="shared" si="4"/>
        <v>2.9776311343269892E-6</v>
      </c>
      <c r="J47" s="15">
        <f t="shared" si="5"/>
        <v>0.99999702236886567</v>
      </c>
      <c r="K47" s="13">
        <f t="shared" si="6"/>
        <v>-2.9776355674789722E-6</v>
      </c>
      <c r="L47" s="15">
        <f t="shared" si="7"/>
        <v>100</v>
      </c>
      <c r="AE47" s="1">
        <v>5.6163570397030427E-3</v>
      </c>
      <c r="AF47" s="1">
        <v>1</v>
      </c>
      <c r="AG47" s="1">
        <v>0</v>
      </c>
      <c r="AH47" s="1">
        <f t="shared" si="12"/>
        <v>43</v>
      </c>
      <c r="AI47" s="1">
        <f t="shared" si="13"/>
        <v>0</v>
      </c>
      <c r="AJ47" s="1">
        <f t="shared" si="9"/>
        <v>0.41891891891891897</v>
      </c>
      <c r="AK47" s="1">
        <f t="shared" si="10"/>
        <v>1</v>
      </c>
      <c r="AL47" s="1">
        <f t="shared" si="11"/>
        <v>1.3513513513513598E-2</v>
      </c>
    </row>
    <row r="48" spans="2:38" x14ac:dyDescent="0.2">
      <c r="B48" s="1">
        <f>'Training Dataset'!B48</f>
        <v>1810</v>
      </c>
      <c r="C48" s="1">
        <f>'Training Dataset'!C48</f>
        <v>0</v>
      </c>
      <c r="D48" s="13">
        <f>'Training Dataset'!D48</f>
        <v>1</v>
      </c>
      <c r="E48" s="14">
        <f t="shared" si="0"/>
        <v>0</v>
      </c>
      <c r="F48" s="15">
        <f t="shared" si="1"/>
        <v>1</v>
      </c>
      <c r="G48" s="1">
        <f t="shared" si="2"/>
        <v>1</v>
      </c>
      <c r="H48" s="1">
        <f t="shared" si="3"/>
        <v>0.99417883219341796</v>
      </c>
      <c r="I48" s="13">
        <f t="shared" si="4"/>
        <v>0.99417883219341796</v>
      </c>
      <c r="J48" s="15">
        <f t="shared" si="5"/>
        <v>5.8211678065820394E-3</v>
      </c>
      <c r="K48" s="13">
        <f t="shared" si="6"/>
        <v>-5.8381768443271018E-3</v>
      </c>
      <c r="L48" s="15">
        <f t="shared" si="7"/>
        <v>100</v>
      </c>
      <c r="AE48" s="1">
        <v>5.6163570397030427E-3</v>
      </c>
      <c r="AF48" s="1">
        <v>1</v>
      </c>
      <c r="AG48" s="1">
        <v>0</v>
      </c>
      <c r="AH48" s="1">
        <f t="shared" si="12"/>
        <v>44</v>
      </c>
      <c r="AI48" s="1">
        <f t="shared" si="13"/>
        <v>0</v>
      </c>
      <c r="AJ48" s="1">
        <f t="shared" si="9"/>
        <v>0.40540540540540537</v>
      </c>
      <c r="AK48" s="1">
        <f t="shared" si="10"/>
        <v>1</v>
      </c>
      <c r="AL48" s="1">
        <f t="shared" si="11"/>
        <v>1.3513513513513487E-2</v>
      </c>
    </row>
    <row r="49" spans="2:38" x14ac:dyDescent="0.2">
      <c r="B49" s="1">
        <f>'Training Dataset'!B49</f>
        <v>1414</v>
      </c>
      <c r="C49" s="1">
        <f>'Training Dataset'!C49</f>
        <v>0</v>
      </c>
      <c r="D49" s="13">
        <f>'Training Dataset'!D49</f>
        <v>0</v>
      </c>
      <c r="E49" s="14">
        <f t="shared" si="0"/>
        <v>1</v>
      </c>
      <c r="F49" s="15">
        <f t="shared" si="1"/>
        <v>1</v>
      </c>
      <c r="G49" s="1">
        <f t="shared" si="2"/>
        <v>0</v>
      </c>
      <c r="H49" s="1">
        <f t="shared" si="3"/>
        <v>1.7771442969749616E-5</v>
      </c>
      <c r="I49" s="13">
        <f t="shared" si="4"/>
        <v>1.7771442969749616E-5</v>
      </c>
      <c r="J49" s="15">
        <f t="shared" si="5"/>
        <v>0.99998222855703023</v>
      </c>
      <c r="K49" s="13">
        <f t="shared" si="6"/>
        <v>-1.7771600883735255E-5</v>
      </c>
      <c r="L49" s="15">
        <f t="shared" si="7"/>
        <v>100</v>
      </c>
      <c r="AE49" s="1">
        <v>5.8710038820600548E-3</v>
      </c>
      <c r="AF49" s="1">
        <v>1</v>
      </c>
      <c r="AG49" s="1">
        <v>0</v>
      </c>
      <c r="AH49" s="1">
        <f t="shared" si="12"/>
        <v>45</v>
      </c>
      <c r="AI49" s="1">
        <f t="shared" si="13"/>
        <v>0</v>
      </c>
      <c r="AJ49" s="1">
        <f t="shared" si="9"/>
        <v>0.39189189189189189</v>
      </c>
      <c r="AK49" s="1">
        <f t="shared" si="10"/>
        <v>1</v>
      </c>
      <c r="AL49" s="1">
        <f t="shared" si="11"/>
        <v>1.3513513513513487E-2</v>
      </c>
    </row>
    <row r="50" spans="2:38" x14ac:dyDescent="0.2">
      <c r="B50" s="1">
        <f>'Training Dataset'!B50</f>
        <v>1761</v>
      </c>
      <c r="C50" s="1">
        <f>'Training Dataset'!C50</f>
        <v>1</v>
      </c>
      <c r="D50" s="13">
        <f>'Training Dataset'!D50</f>
        <v>1</v>
      </c>
      <c r="E50" s="14">
        <f t="shared" si="0"/>
        <v>0</v>
      </c>
      <c r="F50" s="15">
        <f t="shared" si="1"/>
        <v>1</v>
      </c>
      <c r="G50" s="1">
        <f t="shared" si="2"/>
        <v>1</v>
      </c>
      <c r="H50" s="1">
        <f t="shared" si="3"/>
        <v>0.99391495601248725</v>
      </c>
      <c r="I50" s="13">
        <f t="shared" si="4"/>
        <v>0.99391495601248725</v>
      </c>
      <c r="J50" s="15">
        <f t="shared" si="5"/>
        <v>6.0850439875127504E-3</v>
      </c>
      <c r="K50" s="13">
        <f t="shared" si="6"/>
        <v>-6.1036333173020386E-3</v>
      </c>
      <c r="L50" s="15">
        <f t="shared" si="7"/>
        <v>100</v>
      </c>
      <c r="AE50" s="1">
        <v>6.899149337887529E-3</v>
      </c>
      <c r="AF50" s="1">
        <v>1</v>
      </c>
      <c r="AG50" s="1">
        <v>0</v>
      </c>
      <c r="AH50" s="1">
        <f t="shared" si="12"/>
        <v>46</v>
      </c>
      <c r="AI50" s="1">
        <f t="shared" si="13"/>
        <v>0</v>
      </c>
      <c r="AJ50" s="1">
        <f t="shared" si="9"/>
        <v>0.3783783783783784</v>
      </c>
      <c r="AK50" s="1">
        <f t="shared" si="10"/>
        <v>1</v>
      </c>
      <c r="AL50" s="1">
        <f t="shared" si="11"/>
        <v>1.3513513513513487E-2</v>
      </c>
    </row>
    <row r="51" spans="2:38" x14ac:dyDescent="0.2">
      <c r="B51" s="1">
        <f>'Training Dataset'!B51</f>
        <v>1477</v>
      </c>
      <c r="C51" s="1">
        <f>'Training Dataset'!C51</f>
        <v>0</v>
      </c>
      <c r="D51" s="13">
        <f>'Training Dataset'!D51</f>
        <v>0</v>
      </c>
      <c r="E51" s="14">
        <f t="shared" si="0"/>
        <v>1</v>
      </c>
      <c r="F51" s="15">
        <f t="shared" si="1"/>
        <v>1</v>
      </c>
      <c r="G51" s="1">
        <f t="shared" si="2"/>
        <v>0</v>
      </c>
      <c r="H51" s="1">
        <f t="shared" si="3"/>
        <v>2.2936053619899624E-4</v>
      </c>
      <c r="I51" s="13">
        <f t="shared" si="4"/>
        <v>2.2936053619899624E-4</v>
      </c>
      <c r="J51" s="15">
        <f t="shared" si="5"/>
        <v>0.99977063946380096</v>
      </c>
      <c r="K51" s="13">
        <f t="shared" si="6"/>
        <v>-2.2938684334944913E-4</v>
      </c>
      <c r="L51" s="15">
        <f t="shared" si="7"/>
        <v>100</v>
      </c>
      <c r="AE51" s="1">
        <v>1.0741783941244171E-2</v>
      </c>
      <c r="AF51" s="1">
        <v>1</v>
      </c>
      <c r="AG51" s="1">
        <v>0</v>
      </c>
      <c r="AH51" s="1">
        <f t="shared" si="12"/>
        <v>47</v>
      </c>
      <c r="AI51" s="1">
        <f t="shared" si="13"/>
        <v>0</v>
      </c>
      <c r="AJ51" s="1">
        <f t="shared" si="9"/>
        <v>0.36486486486486491</v>
      </c>
      <c r="AK51" s="1">
        <f t="shared" si="10"/>
        <v>1</v>
      </c>
      <c r="AL51" s="1">
        <f t="shared" si="11"/>
        <v>1.3513513513513598E-2</v>
      </c>
    </row>
    <row r="52" spans="2:38" x14ac:dyDescent="0.2">
      <c r="B52" s="1">
        <f>'Training Dataset'!B52</f>
        <v>1486</v>
      </c>
      <c r="C52" s="1">
        <f>'Training Dataset'!C52</f>
        <v>0</v>
      </c>
      <c r="D52" s="13">
        <f>'Training Dataset'!D52</f>
        <v>0</v>
      </c>
      <c r="E52" s="14">
        <f t="shared" si="0"/>
        <v>1</v>
      </c>
      <c r="F52" s="15">
        <f t="shared" si="1"/>
        <v>1</v>
      </c>
      <c r="G52" s="1">
        <f t="shared" si="2"/>
        <v>0</v>
      </c>
      <c r="H52" s="1">
        <f t="shared" si="3"/>
        <v>3.305011922073166E-4</v>
      </c>
      <c r="I52" s="13">
        <f t="shared" si="4"/>
        <v>3.305011922073166E-4</v>
      </c>
      <c r="J52" s="15">
        <f t="shared" si="5"/>
        <v>0.99966949880779266</v>
      </c>
      <c r="K52" s="13">
        <f t="shared" si="6"/>
        <v>-3.3055581976301583E-4</v>
      </c>
      <c r="L52" s="15">
        <f t="shared" si="7"/>
        <v>100</v>
      </c>
      <c r="AE52" s="1">
        <v>1.1593983076200525E-2</v>
      </c>
      <c r="AF52" s="1">
        <v>1</v>
      </c>
      <c r="AG52" s="1">
        <v>0</v>
      </c>
      <c r="AH52" s="1">
        <f t="shared" si="12"/>
        <v>48</v>
      </c>
      <c r="AI52" s="1">
        <f t="shared" si="13"/>
        <v>0</v>
      </c>
      <c r="AJ52" s="1">
        <f t="shared" si="9"/>
        <v>0.35135135135135132</v>
      </c>
      <c r="AK52" s="1">
        <f t="shared" si="10"/>
        <v>1</v>
      </c>
      <c r="AL52" s="1">
        <f t="shared" si="11"/>
        <v>1.3513513513513487E-2</v>
      </c>
    </row>
    <row r="53" spans="2:38" x14ac:dyDescent="0.2">
      <c r="B53" s="1">
        <f>'Training Dataset'!B53</f>
        <v>1561</v>
      </c>
      <c r="C53" s="1">
        <f>'Training Dataset'!C53</f>
        <v>0</v>
      </c>
      <c r="D53" s="13">
        <f>'Training Dataset'!D53</f>
        <v>0</v>
      </c>
      <c r="E53" s="14">
        <f t="shared" si="0"/>
        <v>1</v>
      </c>
      <c r="F53" s="15">
        <f t="shared" si="1"/>
        <v>1</v>
      </c>
      <c r="G53" s="1">
        <f t="shared" si="2"/>
        <v>0</v>
      </c>
      <c r="H53" s="1">
        <f t="shared" si="3"/>
        <v>6.899149337887529E-3</v>
      </c>
      <c r="I53" s="13">
        <f t="shared" si="4"/>
        <v>6.899149337887529E-3</v>
      </c>
      <c r="J53" s="15">
        <f t="shared" si="5"/>
        <v>0.99310085066211251</v>
      </c>
      <c r="K53" s="13">
        <f t="shared" si="6"/>
        <v>-6.9230585007285369E-3</v>
      </c>
      <c r="L53" s="15">
        <f t="shared" si="7"/>
        <v>100</v>
      </c>
      <c r="AE53" s="1">
        <v>1.4222554731670419E-2</v>
      </c>
      <c r="AF53" s="1">
        <v>1</v>
      </c>
      <c r="AG53" s="1">
        <v>0</v>
      </c>
      <c r="AH53" s="1">
        <f t="shared" si="12"/>
        <v>49</v>
      </c>
      <c r="AI53" s="1">
        <f t="shared" si="13"/>
        <v>0</v>
      </c>
      <c r="AJ53" s="1">
        <f t="shared" si="9"/>
        <v>0.33783783783783783</v>
      </c>
      <c r="AK53" s="1">
        <f t="shared" si="10"/>
        <v>1</v>
      </c>
      <c r="AL53" s="1">
        <f t="shared" si="11"/>
        <v>1.3513513513513487E-2</v>
      </c>
    </row>
    <row r="54" spans="2:38" x14ac:dyDescent="0.2">
      <c r="B54" s="1">
        <f>'Training Dataset'!B54</f>
        <v>1549</v>
      </c>
      <c r="C54" s="1">
        <f>'Training Dataset'!C54</f>
        <v>0</v>
      </c>
      <c r="D54" s="13">
        <f>'Training Dataset'!D54</f>
        <v>0</v>
      </c>
      <c r="E54" s="14">
        <f t="shared" si="0"/>
        <v>1</v>
      </c>
      <c r="F54" s="15">
        <f t="shared" si="1"/>
        <v>1</v>
      </c>
      <c r="G54" s="1">
        <f t="shared" si="2"/>
        <v>0</v>
      </c>
      <c r="H54" s="1">
        <f t="shared" si="3"/>
        <v>4.2496675380821409E-3</v>
      </c>
      <c r="I54" s="13">
        <f t="shared" si="4"/>
        <v>4.2496675380821409E-3</v>
      </c>
      <c r="J54" s="15">
        <f t="shared" si="5"/>
        <v>0.99575033246191791</v>
      </c>
      <c r="K54" s="13">
        <f t="shared" si="6"/>
        <v>-4.2587230395273994E-3</v>
      </c>
      <c r="L54" s="15">
        <f t="shared" si="7"/>
        <v>100</v>
      </c>
      <c r="AE54" s="1">
        <v>1.4803175272901965E-2</v>
      </c>
      <c r="AF54" s="1">
        <v>1</v>
      </c>
      <c r="AG54" s="1">
        <v>0</v>
      </c>
      <c r="AH54" s="1">
        <f t="shared" si="12"/>
        <v>50</v>
      </c>
      <c r="AI54" s="1">
        <f t="shared" si="13"/>
        <v>0</v>
      </c>
      <c r="AJ54" s="1">
        <f t="shared" si="9"/>
        <v>0.32432432432432434</v>
      </c>
      <c r="AK54" s="1">
        <f t="shared" si="10"/>
        <v>1</v>
      </c>
      <c r="AL54" s="1">
        <f t="shared" si="11"/>
        <v>1.3513513513513487E-2</v>
      </c>
    </row>
    <row r="55" spans="2:38" x14ac:dyDescent="0.2">
      <c r="B55" s="1">
        <f>'Training Dataset'!B55</f>
        <v>2050</v>
      </c>
      <c r="C55" s="1">
        <f>'Training Dataset'!C55</f>
        <v>0</v>
      </c>
      <c r="D55" s="13">
        <f>'Training Dataset'!D55</f>
        <v>1</v>
      </c>
      <c r="E55" s="14">
        <f t="shared" si="0"/>
        <v>0</v>
      </c>
      <c r="F55" s="15">
        <f t="shared" si="1"/>
        <v>1</v>
      </c>
      <c r="G55" s="1">
        <f t="shared" si="2"/>
        <v>1</v>
      </c>
      <c r="H55" s="1">
        <f t="shared" si="3"/>
        <v>0.99999965676503011</v>
      </c>
      <c r="I55" s="13">
        <f t="shared" si="4"/>
        <v>0.99999965676503011</v>
      </c>
      <c r="J55" s="15">
        <f t="shared" si="5"/>
        <v>3.4323496989063784E-7</v>
      </c>
      <c r="K55" s="13">
        <f t="shared" si="6"/>
        <v>-3.432350287957736E-7</v>
      </c>
      <c r="L55" s="15">
        <f t="shared" si="7"/>
        <v>100</v>
      </c>
      <c r="AE55" s="1">
        <v>1.9573960376382333E-2</v>
      </c>
      <c r="AF55" s="1">
        <v>1</v>
      </c>
      <c r="AG55" s="1">
        <v>0</v>
      </c>
      <c r="AH55" s="1">
        <f t="shared" si="12"/>
        <v>51</v>
      </c>
      <c r="AI55" s="1">
        <f t="shared" si="13"/>
        <v>0</v>
      </c>
      <c r="AJ55" s="1">
        <f t="shared" si="9"/>
        <v>0.31081081081081086</v>
      </c>
      <c r="AK55" s="1">
        <f t="shared" si="10"/>
        <v>1</v>
      </c>
      <c r="AL55" s="1">
        <f t="shared" si="11"/>
        <v>1.3513513513513598E-2</v>
      </c>
    </row>
    <row r="56" spans="2:38" x14ac:dyDescent="0.2">
      <c r="B56" s="1">
        <f>'Training Dataset'!B56</f>
        <v>1697</v>
      </c>
      <c r="C56" s="1">
        <f>'Training Dataset'!C56</f>
        <v>1</v>
      </c>
      <c r="D56" s="13">
        <f>'Training Dataset'!D56</f>
        <v>0</v>
      </c>
      <c r="E56" s="14">
        <f t="shared" si="0"/>
        <v>1</v>
      </c>
      <c r="F56" s="15">
        <f t="shared" si="1"/>
        <v>1</v>
      </c>
      <c r="G56" s="1">
        <f t="shared" si="2"/>
        <v>0</v>
      </c>
      <c r="H56" s="1">
        <f t="shared" si="3"/>
        <v>0.92395245997959663</v>
      </c>
      <c r="I56" s="13">
        <f t="shared" si="4"/>
        <v>0.92395245997959663</v>
      </c>
      <c r="J56" s="15">
        <f t="shared" si="5"/>
        <v>7.604754002040337E-2</v>
      </c>
      <c r="K56" s="13">
        <f t="shared" si="6"/>
        <v>-2.5763966076717573</v>
      </c>
      <c r="L56" s="15">
        <f t="shared" si="7"/>
        <v>0</v>
      </c>
      <c r="AE56" s="1">
        <v>2.2856978492991502E-2</v>
      </c>
      <c r="AF56" s="1">
        <v>1</v>
      </c>
      <c r="AG56" s="1">
        <v>0</v>
      </c>
      <c r="AH56" s="1">
        <f t="shared" si="12"/>
        <v>52</v>
      </c>
      <c r="AI56" s="1">
        <f t="shared" si="13"/>
        <v>0</v>
      </c>
      <c r="AJ56" s="1">
        <f t="shared" si="9"/>
        <v>0.29729729729729726</v>
      </c>
      <c r="AK56" s="1">
        <f t="shared" si="10"/>
        <v>1</v>
      </c>
      <c r="AL56" s="1">
        <f t="shared" si="11"/>
        <v>1.3513513513513487E-2</v>
      </c>
    </row>
    <row r="57" spans="2:38" x14ac:dyDescent="0.2">
      <c r="B57" s="1">
        <f>'Training Dataset'!B57</f>
        <v>1543</v>
      </c>
      <c r="C57" s="1">
        <f>'Training Dataset'!C57</f>
        <v>1</v>
      </c>
      <c r="D57" s="13">
        <f>'Training Dataset'!D57</f>
        <v>0</v>
      </c>
      <c r="E57" s="14">
        <f t="shared" si="0"/>
        <v>1</v>
      </c>
      <c r="F57" s="15">
        <f t="shared" si="1"/>
        <v>1</v>
      </c>
      <c r="G57" s="1">
        <f t="shared" si="2"/>
        <v>0</v>
      </c>
      <c r="H57" s="1">
        <f t="shared" si="3"/>
        <v>2.2856978492991502E-2</v>
      </c>
      <c r="I57" s="13">
        <f t="shared" si="4"/>
        <v>2.2856978492991502E-2</v>
      </c>
      <c r="J57" s="15">
        <f t="shared" si="5"/>
        <v>0.97714302150700849</v>
      </c>
      <c r="K57" s="13">
        <f t="shared" si="6"/>
        <v>-2.3122249211941542E-2</v>
      </c>
      <c r="L57" s="15">
        <f t="shared" si="7"/>
        <v>100</v>
      </c>
      <c r="AE57" s="1">
        <v>2.2946413540554694E-2</v>
      </c>
      <c r="AF57" s="1">
        <v>1</v>
      </c>
      <c r="AG57" s="1">
        <v>0</v>
      </c>
      <c r="AH57" s="1">
        <f t="shared" si="12"/>
        <v>53</v>
      </c>
      <c r="AI57" s="1">
        <f t="shared" si="13"/>
        <v>0</v>
      </c>
      <c r="AJ57" s="1">
        <f t="shared" si="9"/>
        <v>0.28378378378378377</v>
      </c>
      <c r="AK57" s="1">
        <f t="shared" si="10"/>
        <v>1</v>
      </c>
      <c r="AL57" s="1">
        <f t="shared" si="11"/>
        <v>1.3513513513513487E-2</v>
      </c>
    </row>
    <row r="58" spans="2:38" x14ac:dyDescent="0.2">
      <c r="B58" s="1">
        <f>'Training Dataset'!B58</f>
        <v>1934</v>
      </c>
      <c r="C58" s="1">
        <f>'Training Dataset'!C58</f>
        <v>1</v>
      </c>
      <c r="D58" s="13">
        <f>'Training Dataset'!D58</f>
        <v>1</v>
      </c>
      <c r="E58" s="14">
        <f t="shared" si="0"/>
        <v>0</v>
      </c>
      <c r="F58" s="15">
        <f t="shared" si="1"/>
        <v>1</v>
      </c>
      <c r="G58" s="1">
        <f t="shared" si="2"/>
        <v>1</v>
      </c>
      <c r="H58" s="1">
        <f t="shared" si="3"/>
        <v>0.99999455022374528</v>
      </c>
      <c r="I58" s="13">
        <f t="shared" si="4"/>
        <v>0.99999455022374528</v>
      </c>
      <c r="J58" s="15">
        <f t="shared" si="5"/>
        <v>5.4497762547178752E-6</v>
      </c>
      <c r="K58" s="13">
        <f t="shared" si="6"/>
        <v>-5.4497911048024416E-6</v>
      </c>
      <c r="L58" s="15">
        <f t="shared" si="7"/>
        <v>100</v>
      </c>
      <c r="AE58" s="1">
        <v>2.483927508960165E-2</v>
      </c>
      <c r="AF58" s="1">
        <v>1</v>
      </c>
      <c r="AG58" s="1">
        <v>0</v>
      </c>
      <c r="AH58" s="1">
        <f t="shared" si="12"/>
        <v>54</v>
      </c>
      <c r="AI58" s="1">
        <f t="shared" si="13"/>
        <v>0</v>
      </c>
      <c r="AJ58" s="1">
        <f t="shared" si="9"/>
        <v>0.27027027027027029</v>
      </c>
      <c r="AK58" s="1">
        <f t="shared" si="10"/>
        <v>1</v>
      </c>
      <c r="AL58" s="1">
        <f t="shared" si="11"/>
        <v>1.3513513513513487E-2</v>
      </c>
    </row>
    <row r="59" spans="2:38" x14ac:dyDescent="0.2">
      <c r="B59" s="1">
        <f>'Training Dataset'!B59</f>
        <v>1385</v>
      </c>
      <c r="C59" s="1">
        <f>'Training Dataset'!C59</f>
        <v>0</v>
      </c>
      <c r="D59" s="13">
        <f>'Training Dataset'!D59</f>
        <v>0</v>
      </c>
      <c r="E59" s="14">
        <f t="shared" si="0"/>
        <v>1</v>
      </c>
      <c r="F59" s="15">
        <f t="shared" si="1"/>
        <v>1</v>
      </c>
      <c r="G59" s="1">
        <f t="shared" si="2"/>
        <v>0</v>
      </c>
      <c r="H59" s="1">
        <f t="shared" si="3"/>
        <v>5.474783287990005E-6</v>
      </c>
      <c r="I59" s="13">
        <f t="shared" si="4"/>
        <v>5.474783287990005E-6</v>
      </c>
      <c r="J59" s="15">
        <f t="shared" si="5"/>
        <v>0.99999452521671206</v>
      </c>
      <c r="K59" s="13">
        <f t="shared" si="6"/>
        <v>-5.4747982746205456E-6</v>
      </c>
      <c r="L59" s="15">
        <f t="shared" si="7"/>
        <v>100</v>
      </c>
      <c r="AE59" s="1">
        <v>2.483927508960165E-2</v>
      </c>
      <c r="AF59" s="1">
        <v>1</v>
      </c>
      <c r="AG59" s="1">
        <v>0</v>
      </c>
      <c r="AH59" s="1">
        <f t="shared" si="12"/>
        <v>55</v>
      </c>
      <c r="AI59" s="1">
        <f t="shared" si="13"/>
        <v>0</v>
      </c>
      <c r="AJ59" s="1">
        <f t="shared" si="9"/>
        <v>0.2567567567567568</v>
      </c>
      <c r="AK59" s="1">
        <f t="shared" si="10"/>
        <v>1</v>
      </c>
      <c r="AL59" s="1">
        <f t="shared" si="11"/>
        <v>1.3513513513513598E-2</v>
      </c>
    </row>
    <row r="60" spans="2:38" x14ac:dyDescent="0.2">
      <c r="B60" s="1">
        <f>'Training Dataset'!B60</f>
        <v>1670</v>
      </c>
      <c r="C60" s="1">
        <f>'Training Dataset'!C60</f>
        <v>0</v>
      </c>
      <c r="D60" s="13">
        <f>'Training Dataset'!D60</f>
        <v>0</v>
      </c>
      <c r="E60" s="14">
        <f t="shared" si="0"/>
        <v>1</v>
      </c>
      <c r="F60" s="15">
        <f t="shared" si="1"/>
        <v>1</v>
      </c>
      <c r="G60" s="1">
        <f t="shared" si="2"/>
        <v>0</v>
      </c>
      <c r="H60" s="1">
        <f t="shared" si="3"/>
        <v>0.36729545560293075</v>
      </c>
      <c r="I60" s="13">
        <f t="shared" si="4"/>
        <v>0.36729545560293075</v>
      </c>
      <c r="J60" s="15">
        <f t="shared" si="5"/>
        <v>0.63270454439706925</v>
      </c>
      <c r="K60" s="13">
        <f t="shared" si="6"/>
        <v>-0.45775172030875294</v>
      </c>
      <c r="L60" s="15">
        <f t="shared" si="7"/>
        <v>100</v>
      </c>
      <c r="AE60" s="1">
        <v>3.0143936067275293E-2</v>
      </c>
      <c r="AF60" s="1">
        <v>1</v>
      </c>
      <c r="AG60" s="1">
        <v>0</v>
      </c>
      <c r="AH60" s="1">
        <f t="shared" si="12"/>
        <v>56</v>
      </c>
      <c r="AI60" s="1">
        <f t="shared" si="13"/>
        <v>0</v>
      </c>
      <c r="AJ60" s="1">
        <f t="shared" si="9"/>
        <v>0.2432432432432432</v>
      </c>
      <c r="AK60" s="1">
        <f t="shared" si="10"/>
        <v>1</v>
      </c>
      <c r="AL60" s="1">
        <f t="shared" si="11"/>
        <v>1.3513513513513487E-2</v>
      </c>
    </row>
    <row r="61" spans="2:38" x14ac:dyDescent="0.2">
      <c r="B61" s="1">
        <f>'Training Dataset'!B61</f>
        <v>1735</v>
      </c>
      <c r="C61" s="1">
        <f>'Training Dataset'!C61</f>
        <v>1</v>
      </c>
      <c r="D61" s="13">
        <f>'Training Dataset'!D61</f>
        <v>1</v>
      </c>
      <c r="E61" s="14">
        <f t="shared" si="0"/>
        <v>0</v>
      </c>
      <c r="F61" s="15">
        <f t="shared" si="1"/>
        <v>1</v>
      </c>
      <c r="G61" s="1">
        <f t="shared" si="2"/>
        <v>1</v>
      </c>
      <c r="H61" s="1">
        <f t="shared" si="3"/>
        <v>0.98270974358101348</v>
      </c>
      <c r="I61" s="13">
        <f t="shared" si="4"/>
        <v>0.98270974358101348</v>
      </c>
      <c r="J61" s="15">
        <f t="shared" si="5"/>
        <v>1.7290256418986516E-2</v>
      </c>
      <c r="K61" s="13">
        <f t="shared" si="6"/>
        <v>-1.7441478550451254E-2</v>
      </c>
      <c r="L61" s="15">
        <f t="shared" si="7"/>
        <v>100</v>
      </c>
      <c r="AE61" s="1">
        <v>3.6679970005619039E-2</v>
      </c>
      <c r="AF61" s="1">
        <v>1</v>
      </c>
      <c r="AG61" s="1">
        <v>0</v>
      </c>
      <c r="AH61" s="1">
        <f t="shared" si="12"/>
        <v>57</v>
      </c>
      <c r="AI61" s="1">
        <f t="shared" si="13"/>
        <v>0</v>
      </c>
      <c r="AJ61" s="1">
        <f t="shared" si="9"/>
        <v>0.22972972972972971</v>
      </c>
      <c r="AK61" s="1">
        <f t="shared" si="10"/>
        <v>1</v>
      </c>
      <c r="AL61" s="1">
        <f t="shared" si="11"/>
        <v>1.3513513513513487E-2</v>
      </c>
    </row>
    <row r="62" spans="2:38" x14ac:dyDescent="0.2">
      <c r="B62" s="1">
        <f>'Training Dataset'!B62</f>
        <v>1634</v>
      </c>
      <c r="C62" s="1">
        <f>'Training Dataset'!C62</f>
        <v>0</v>
      </c>
      <c r="D62" s="13">
        <f>'Training Dataset'!D62</f>
        <v>0</v>
      </c>
      <c r="E62" s="14">
        <f t="shared" si="0"/>
        <v>1</v>
      </c>
      <c r="F62" s="15">
        <f t="shared" si="1"/>
        <v>1</v>
      </c>
      <c r="G62" s="1">
        <f t="shared" si="2"/>
        <v>0</v>
      </c>
      <c r="H62" s="1">
        <f t="shared" si="3"/>
        <v>0.11862644786677695</v>
      </c>
      <c r="I62" s="13">
        <f t="shared" si="4"/>
        <v>0.11862644786677695</v>
      </c>
      <c r="J62" s="15">
        <f t="shared" si="5"/>
        <v>0.8813735521332231</v>
      </c>
      <c r="K62" s="13">
        <f t="shared" si="6"/>
        <v>-0.12627373368066167</v>
      </c>
      <c r="L62" s="15">
        <f t="shared" si="7"/>
        <v>100</v>
      </c>
      <c r="AE62" s="1">
        <v>4.3035089306237548E-2</v>
      </c>
      <c r="AF62" s="1">
        <v>1</v>
      </c>
      <c r="AG62" s="1">
        <v>0</v>
      </c>
      <c r="AH62" s="1">
        <f t="shared" si="12"/>
        <v>58</v>
      </c>
      <c r="AI62" s="1">
        <f t="shared" si="13"/>
        <v>0</v>
      </c>
      <c r="AJ62" s="1">
        <f t="shared" si="9"/>
        <v>0.21621621621621623</v>
      </c>
      <c r="AK62" s="1">
        <f t="shared" si="10"/>
        <v>1</v>
      </c>
      <c r="AL62" s="1">
        <f t="shared" si="11"/>
        <v>1.3513513513513487E-2</v>
      </c>
    </row>
    <row r="63" spans="2:38" x14ac:dyDescent="0.2">
      <c r="B63" s="1">
        <f>'Training Dataset'!B63</f>
        <v>1777</v>
      </c>
      <c r="C63" s="1">
        <f>'Training Dataset'!C63</f>
        <v>1</v>
      </c>
      <c r="D63" s="13">
        <f>'Training Dataset'!D63</f>
        <v>1</v>
      </c>
      <c r="E63" s="14">
        <f t="shared" si="0"/>
        <v>0</v>
      </c>
      <c r="F63" s="15">
        <f t="shared" si="1"/>
        <v>1</v>
      </c>
      <c r="G63" s="1">
        <f t="shared" si="2"/>
        <v>1</v>
      </c>
      <c r="H63" s="1">
        <f t="shared" si="3"/>
        <v>0.99681288395280931</v>
      </c>
      <c r="I63" s="13">
        <f t="shared" si="4"/>
        <v>0.99681288395280931</v>
      </c>
      <c r="J63" s="15">
        <f t="shared" si="5"/>
        <v>3.1871160471906856E-3</v>
      </c>
      <c r="K63" s="13">
        <f t="shared" si="6"/>
        <v>-3.1922057186659861E-3</v>
      </c>
      <c r="L63" s="15">
        <f t="shared" si="7"/>
        <v>100</v>
      </c>
      <c r="AE63" s="1">
        <v>5.4057332365316894E-2</v>
      </c>
      <c r="AF63" s="1">
        <v>1</v>
      </c>
      <c r="AG63" s="1">
        <v>0</v>
      </c>
      <c r="AH63" s="1">
        <f t="shared" si="12"/>
        <v>59</v>
      </c>
      <c r="AI63" s="1">
        <f t="shared" si="13"/>
        <v>0</v>
      </c>
      <c r="AJ63" s="1">
        <f t="shared" si="9"/>
        <v>0.20270270270270274</v>
      </c>
      <c r="AK63" s="1">
        <f t="shared" si="10"/>
        <v>1</v>
      </c>
      <c r="AL63" s="1">
        <f t="shared" si="11"/>
        <v>1.3513513513513598E-2</v>
      </c>
    </row>
    <row r="64" spans="2:38" x14ac:dyDescent="0.2">
      <c r="B64" s="1">
        <f>'Training Dataset'!B64</f>
        <v>1550</v>
      </c>
      <c r="C64" s="1">
        <f>'Training Dataset'!C64</f>
        <v>0</v>
      </c>
      <c r="D64" s="13">
        <f>'Training Dataset'!D64</f>
        <v>0</v>
      </c>
      <c r="E64" s="14">
        <f t="shared" si="0"/>
        <v>1</v>
      </c>
      <c r="F64" s="15">
        <f t="shared" si="1"/>
        <v>1</v>
      </c>
      <c r="G64" s="1">
        <f t="shared" si="2"/>
        <v>0</v>
      </c>
      <c r="H64" s="1">
        <f t="shared" si="3"/>
        <v>4.4249832034694734E-3</v>
      </c>
      <c r="I64" s="13">
        <f t="shared" si="4"/>
        <v>4.4249832034694734E-3</v>
      </c>
      <c r="J64" s="15">
        <f t="shared" si="5"/>
        <v>0.99557501679653049</v>
      </c>
      <c r="K64" s="13">
        <f t="shared" si="6"/>
        <v>-4.4348024189273189E-3</v>
      </c>
      <c r="L64" s="15">
        <f t="shared" si="7"/>
        <v>100</v>
      </c>
      <c r="AE64" s="1">
        <v>8.5417368752711595E-2</v>
      </c>
      <c r="AF64" s="1">
        <v>1</v>
      </c>
      <c r="AG64" s="1">
        <v>0</v>
      </c>
      <c r="AH64" s="1">
        <f t="shared" si="12"/>
        <v>60</v>
      </c>
      <c r="AI64" s="1">
        <f t="shared" si="13"/>
        <v>0</v>
      </c>
      <c r="AJ64" s="1">
        <f t="shared" si="9"/>
        <v>0.18918918918918914</v>
      </c>
      <c r="AK64" s="1">
        <f t="shared" si="10"/>
        <v>1</v>
      </c>
      <c r="AL64" s="1">
        <f t="shared" si="11"/>
        <v>1.3513513513513487E-2</v>
      </c>
    </row>
    <row r="65" spans="2:38" x14ac:dyDescent="0.2">
      <c r="B65" s="1">
        <f>'Training Dataset'!B65</f>
        <v>1715</v>
      </c>
      <c r="C65" s="1">
        <f>'Training Dataset'!C65</f>
        <v>0</v>
      </c>
      <c r="D65" s="13">
        <f>'Training Dataset'!D65</f>
        <v>1</v>
      </c>
      <c r="E65" s="14">
        <f t="shared" si="0"/>
        <v>0</v>
      </c>
      <c r="F65" s="15">
        <f t="shared" si="1"/>
        <v>1</v>
      </c>
      <c r="G65" s="1">
        <f t="shared" si="2"/>
        <v>1</v>
      </c>
      <c r="H65" s="1">
        <f t="shared" si="3"/>
        <v>0.78300153939404582</v>
      </c>
      <c r="I65" s="13">
        <f t="shared" si="4"/>
        <v>0.78300153939404582</v>
      </c>
      <c r="J65" s="15">
        <f t="shared" si="5"/>
        <v>0.21699846060595418</v>
      </c>
      <c r="K65" s="13">
        <f t="shared" si="6"/>
        <v>-0.24462061697277382</v>
      </c>
      <c r="L65" s="15">
        <f t="shared" si="7"/>
        <v>100</v>
      </c>
      <c r="AE65" s="1">
        <v>0.11444665373064002</v>
      </c>
      <c r="AF65" s="1">
        <v>1</v>
      </c>
      <c r="AG65" s="1">
        <v>0</v>
      </c>
      <c r="AH65" s="1">
        <f t="shared" si="12"/>
        <v>61</v>
      </c>
      <c r="AI65" s="1">
        <f t="shared" si="13"/>
        <v>0</v>
      </c>
      <c r="AJ65" s="1">
        <f t="shared" si="9"/>
        <v>0.17567567567567566</v>
      </c>
      <c r="AK65" s="1">
        <f t="shared" si="10"/>
        <v>1</v>
      </c>
      <c r="AL65" s="1">
        <f t="shared" si="11"/>
        <v>1.3513513513513487E-2</v>
      </c>
    </row>
    <row r="66" spans="2:38" x14ac:dyDescent="0.2">
      <c r="B66" s="1">
        <f>'Training Dataset'!B66</f>
        <v>1925</v>
      </c>
      <c r="C66" s="1">
        <f>'Training Dataset'!C66</f>
        <v>1</v>
      </c>
      <c r="D66" s="13">
        <f>'Training Dataset'!D66</f>
        <v>1</v>
      </c>
      <c r="E66" s="14">
        <f t="shared" si="0"/>
        <v>0</v>
      </c>
      <c r="F66" s="15">
        <f t="shared" si="1"/>
        <v>1</v>
      </c>
      <c r="G66" s="1">
        <f t="shared" si="2"/>
        <v>1</v>
      </c>
      <c r="H66" s="1">
        <f t="shared" si="3"/>
        <v>0.99999214627119626</v>
      </c>
      <c r="I66" s="13">
        <f t="shared" si="4"/>
        <v>0.99999214627119626</v>
      </c>
      <c r="J66" s="15">
        <f t="shared" si="5"/>
        <v>7.8537288037416886E-6</v>
      </c>
      <c r="K66" s="13">
        <f t="shared" si="6"/>
        <v>-7.8537596444312268E-6</v>
      </c>
      <c r="L66" s="15">
        <f t="shared" si="7"/>
        <v>100</v>
      </c>
      <c r="AE66" s="1">
        <v>0.11862644786677695</v>
      </c>
      <c r="AF66" s="1">
        <v>1</v>
      </c>
      <c r="AG66" s="1">
        <v>0</v>
      </c>
      <c r="AH66" s="1">
        <f t="shared" si="12"/>
        <v>62</v>
      </c>
      <c r="AI66" s="1">
        <f t="shared" si="13"/>
        <v>0</v>
      </c>
      <c r="AJ66" s="1">
        <f t="shared" si="9"/>
        <v>0.16216216216216217</v>
      </c>
      <c r="AK66" s="1">
        <f t="shared" si="10"/>
        <v>1</v>
      </c>
      <c r="AL66" s="1">
        <f t="shared" si="11"/>
        <v>1.3513513513513487E-2</v>
      </c>
    </row>
    <row r="67" spans="2:38" x14ac:dyDescent="0.2">
      <c r="B67" s="1">
        <f>'Training Dataset'!B67</f>
        <v>1842</v>
      </c>
      <c r="C67" s="1">
        <f>'Training Dataset'!C67</f>
        <v>0</v>
      </c>
      <c r="D67" s="13">
        <f>'Training Dataset'!D67</f>
        <v>1</v>
      </c>
      <c r="E67" s="14">
        <f t="shared" si="0"/>
        <v>0</v>
      </c>
      <c r="F67" s="15">
        <f t="shared" si="1"/>
        <v>1</v>
      </c>
      <c r="G67" s="1">
        <f t="shared" si="2"/>
        <v>1</v>
      </c>
      <c r="H67" s="1">
        <f t="shared" si="3"/>
        <v>0.99840561903951441</v>
      </c>
      <c r="I67" s="13">
        <f t="shared" si="4"/>
        <v>0.99840561903951441</v>
      </c>
      <c r="J67" s="15">
        <f t="shared" si="5"/>
        <v>1.5943809604855863E-3</v>
      </c>
      <c r="K67" s="13">
        <f t="shared" si="6"/>
        <v>-1.5956533384257853E-3</v>
      </c>
      <c r="L67" s="15">
        <f t="shared" si="7"/>
        <v>100</v>
      </c>
      <c r="AE67" s="1">
        <v>0.11862644786677695</v>
      </c>
      <c r="AF67" s="1">
        <v>1</v>
      </c>
      <c r="AG67" s="1">
        <v>0</v>
      </c>
      <c r="AH67" s="1">
        <f t="shared" si="12"/>
        <v>63</v>
      </c>
      <c r="AI67" s="1">
        <f t="shared" si="13"/>
        <v>0</v>
      </c>
      <c r="AJ67" s="1">
        <f t="shared" si="9"/>
        <v>0.14864864864864868</v>
      </c>
      <c r="AK67" s="1">
        <f t="shared" si="10"/>
        <v>1</v>
      </c>
      <c r="AL67" s="1">
        <f t="shared" si="11"/>
        <v>0</v>
      </c>
    </row>
    <row r="68" spans="2:38" x14ac:dyDescent="0.2">
      <c r="B68" s="1">
        <f>'Training Dataset'!B68</f>
        <v>1786</v>
      </c>
      <c r="C68" s="1">
        <f>'Training Dataset'!C68</f>
        <v>0</v>
      </c>
      <c r="D68" s="13">
        <f>'Training Dataset'!D68</f>
        <v>1</v>
      </c>
      <c r="E68" s="14">
        <f t="shared" si="0"/>
        <v>0</v>
      </c>
      <c r="F68" s="15">
        <f t="shared" si="1"/>
        <v>1</v>
      </c>
      <c r="G68" s="1">
        <f t="shared" si="2"/>
        <v>1</v>
      </c>
      <c r="H68" s="1">
        <f t="shared" si="3"/>
        <v>0.98472241102220559</v>
      </c>
      <c r="I68" s="13">
        <f t="shared" si="4"/>
        <v>0.98472241102220559</v>
      </c>
      <c r="J68" s="15">
        <f t="shared" si="5"/>
        <v>1.527758897779441E-2</v>
      </c>
      <c r="K68" s="13">
        <f t="shared" si="6"/>
        <v>-1.5395493748812715E-2</v>
      </c>
      <c r="L68" s="15">
        <f t="shared" si="7"/>
        <v>100</v>
      </c>
      <c r="AE68" s="1">
        <v>0.11862644786677695</v>
      </c>
      <c r="AF68" s="1">
        <v>0</v>
      </c>
      <c r="AG68" s="1">
        <v>1</v>
      </c>
      <c r="AH68" s="1">
        <f t="shared" si="12"/>
        <v>63</v>
      </c>
      <c r="AI68" s="1">
        <f t="shared" si="13"/>
        <v>1</v>
      </c>
      <c r="AJ68" s="1">
        <f t="shared" si="9"/>
        <v>0.14864864864864868</v>
      </c>
      <c r="AK68" s="1">
        <f t="shared" si="10"/>
        <v>0.98936170212765961</v>
      </c>
      <c r="AL68" s="1">
        <f t="shared" si="11"/>
        <v>1.3369752731454942E-2</v>
      </c>
    </row>
    <row r="69" spans="2:38" x14ac:dyDescent="0.2">
      <c r="B69" s="1">
        <f>'Training Dataset'!B69</f>
        <v>1435</v>
      </c>
      <c r="C69" s="1">
        <f>'Training Dataset'!C69</f>
        <v>0</v>
      </c>
      <c r="D69" s="13">
        <f>'Training Dataset'!D69</f>
        <v>0</v>
      </c>
      <c r="E69" s="14">
        <f t="shared" ref="E69:E132" si="14">1-D69</f>
        <v>1</v>
      </c>
      <c r="F69" s="15">
        <f t="shared" ref="F69:F132" si="15">D69+E69</f>
        <v>1</v>
      </c>
      <c r="G69" s="1">
        <f t="shared" ref="G69:G132" si="16">IF(F69=0,"",D69/F69)</f>
        <v>0</v>
      </c>
      <c r="H69" s="1">
        <f t="shared" ref="H69:H132" si="17">1/(1+EXP(-$O$5-MMULT(B69:C69,$O$6:$O$7)))</f>
        <v>4.1687732554079926E-5</v>
      </c>
      <c r="I69" s="13">
        <f t="shared" ref="I69:I132" si="18">F69*H69</f>
        <v>4.1687732554079926E-5</v>
      </c>
      <c r="J69" s="15">
        <f t="shared" ref="J69:J132" si="19">F69-I69</f>
        <v>0.99995831226744591</v>
      </c>
      <c r="K69" s="13">
        <f t="shared" ref="K69:K132" si="20">IFERROR(F69*(G69*LN(H69)+(1-G69)*LN(1-H69)),0)</f>
        <v>-4.1688601511758173E-5</v>
      </c>
      <c r="L69" s="15">
        <f t="shared" ref="L69:L132" si="21">100*IF(H69&gt;=$AA$10,D69/F69,E69/F69)</f>
        <v>100</v>
      </c>
      <c r="AE69" s="1">
        <v>0.22547027227769817</v>
      </c>
      <c r="AF69" s="1">
        <v>1</v>
      </c>
      <c r="AG69" s="1">
        <v>0</v>
      </c>
      <c r="AH69" s="1">
        <f t="shared" si="12"/>
        <v>64</v>
      </c>
      <c r="AI69" s="1">
        <f t="shared" si="13"/>
        <v>1</v>
      </c>
      <c r="AJ69" s="1">
        <f t="shared" ref="AJ69:AJ132" si="22">1-AH69/AH$172</f>
        <v>0.13513513513513509</v>
      </c>
      <c r="AK69" s="1">
        <f t="shared" ref="AK69:AK132" si="23">1-AI69/AI$172</f>
        <v>0.98936170212765961</v>
      </c>
      <c r="AL69" s="1">
        <f t="shared" ref="AL69:AL132" si="24">(AJ69-AJ70)*AK69</f>
        <v>1.3369752731454833E-2</v>
      </c>
    </row>
    <row r="70" spans="2:38" x14ac:dyDescent="0.2">
      <c r="B70" s="1">
        <f>'Training Dataset'!B70</f>
        <v>1387</v>
      </c>
      <c r="C70" s="1">
        <f>'Training Dataset'!C70</f>
        <v>0</v>
      </c>
      <c r="D70" s="13">
        <f>'Training Dataset'!D70</f>
        <v>0</v>
      </c>
      <c r="E70" s="14">
        <f t="shared" si="14"/>
        <v>1</v>
      </c>
      <c r="F70" s="15">
        <f t="shared" si="15"/>
        <v>1</v>
      </c>
      <c r="G70" s="1">
        <f t="shared" si="16"/>
        <v>0</v>
      </c>
      <c r="H70" s="1">
        <f t="shared" si="17"/>
        <v>5.9379018473358206E-6</v>
      </c>
      <c r="I70" s="13">
        <f t="shared" si="18"/>
        <v>5.9379018473358206E-6</v>
      </c>
      <c r="J70" s="15">
        <f t="shared" si="19"/>
        <v>0.99999406209815267</v>
      </c>
      <c r="K70" s="13">
        <f t="shared" si="20"/>
        <v>-5.9379194767394135E-6</v>
      </c>
      <c r="L70" s="15">
        <f t="shared" si="21"/>
        <v>100</v>
      </c>
      <c r="AE70" s="1">
        <v>0.23263963301594218</v>
      </c>
      <c r="AF70" s="1">
        <v>1</v>
      </c>
      <c r="AG70" s="1">
        <v>0</v>
      </c>
      <c r="AH70" s="1">
        <f t="shared" ref="AH70:AH133" si="25">AH69+AF70</f>
        <v>65</v>
      </c>
      <c r="AI70" s="1">
        <f t="shared" ref="AI70:AI133" si="26">AI69+AG70</f>
        <v>1</v>
      </c>
      <c r="AJ70" s="1">
        <f t="shared" si="22"/>
        <v>0.1216216216216216</v>
      </c>
      <c r="AK70" s="1">
        <f t="shared" si="23"/>
        <v>0.98936170212765961</v>
      </c>
      <c r="AL70" s="1">
        <f t="shared" si="24"/>
        <v>1.3369752731454833E-2</v>
      </c>
    </row>
    <row r="71" spans="2:38" x14ac:dyDescent="0.2">
      <c r="B71" s="1">
        <f>'Training Dataset'!B71</f>
        <v>1521</v>
      </c>
      <c r="C71" s="1">
        <f>'Training Dataset'!C71</f>
        <v>0</v>
      </c>
      <c r="D71" s="13">
        <f>'Training Dataset'!D71</f>
        <v>0</v>
      </c>
      <c r="E71" s="14">
        <f t="shared" si="14"/>
        <v>1</v>
      </c>
      <c r="F71" s="15">
        <f t="shared" si="15"/>
        <v>1</v>
      </c>
      <c r="G71" s="1">
        <f t="shared" si="16"/>
        <v>0</v>
      </c>
      <c r="H71" s="1">
        <f t="shared" si="17"/>
        <v>1.3673581845165207E-3</v>
      </c>
      <c r="I71" s="13">
        <f t="shared" si="18"/>
        <v>1.3673581845165207E-3</v>
      </c>
      <c r="J71" s="15">
        <f t="shared" si="19"/>
        <v>0.9986326418154835</v>
      </c>
      <c r="K71" s="13">
        <f t="shared" si="20"/>
        <v>-1.3682938717625511E-3</v>
      </c>
      <c r="L71" s="15">
        <f t="shared" si="21"/>
        <v>100</v>
      </c>
      <c r="AE71" s="1">
        <v>0.24744936710961876</v>
      </c>
      <c r="AF71" s="1">
        <v>1</v>
      </c>
      <c r="AG71" s="1">
        <v>0</v>
      </c>
      <c r="AH71" s="1">
        <f t="shared" si="25"/>
        <v>66</v>
      </c>
      <c r="AI71" s="1">
        <f t="shared" si="26"/>
        <v>1</v>
      </c>
      <c r="AJ71" s="1">
        <f t="shared" si="22"/>
        <v>0.10810810810810811</v>
      </c>
      <c r="AK71" s="1">
        <f t="shared" si="23"/>
        <v>0.98936170212765961</v>
      </c>
      <c r="AL71" s="1">
        <f t="shared" si="24"/>
        <v>0</v>
      </c>
    </row>
    <row r="72" spans="2:38" x14ac:dyDescent="0.2">
      <c r="B72" s="1">
        <f>'Training Dataset'!B72</f>
        <v>1975</v>
      </c>
      <c r="C72" s="1">
        <f>'Training Dataset'!C72</f>
        <v>1</v>
      </c>
      <c r="D72" s="13">
        <f>'Training Dataset'!D72</f>
        <v>1</v>
      </c>
      <c r="E72" s="14">
        <f t="shared" si="14"/>
        <v>0</v>
      </c>
      <c r="F72" s="15">
        <f t="shared" si="15"/>
        <v>1</v>
      </c>
      <c r="G72" s="1">
        <f t="shared" si="16"/>
        <v>1</v>
      </c>
      <c r="H72" s="1">
        <f t="shared" si="17"/>
        <v>0.99999896861266313</v>
      </c>
      <c r="I72" s="13">
        <f t="shared" si="18"/>
        <v>0.99999896861266313</v>
      </c>
      <c r="J72" s="15">
        <f t="shared" si="19"/>
        <v>1.0313873368694715E-6</v>
      </c>
      <c r="K72" s="13">
        <f t="shared" si="20"/>
        <v>-1.0313878687497565E-6</v>
      </c>
      <c r="L72" s="15">
        <f t="shared" si="21"/>
        <v>100</v>
      </c>
      <c r="AE72" s="1">
        <v>0.30405762190992025</v>
      </c>
      <c r="AF72" s="1">
        <v>0</v>
      </c>
      <c r="AG72" s="1">
        <v>1</v>
      </c>
      <c r="AH72" s="1">
        <f t="shared" si="25"/>
        <v>66</v>
      </c>
      <c r="AI72" s="1">
        <f t="shared" si="26"/>
        <v>2</v>
      </c>
      <c r="AJ72" s="1">
        <f t="shared" si="22"/>
        <v>0.10810810810810811</v>
      </c>
      <c r="AK72" s="1">
        <f t="shared" si="23"/>
        <v>0.97872340425531912</v>
      </c>
      <c r="AL72" s="1">
        <f t="shared" si="24"/>
        <v>1.3225991949396177E-2</v>
      </c>
    </row>
    <row r="73" spans="2:38" x14ac:dyDescent="0.2">
      <c r="B73" s="1">
        <f>'Training Dataset'!B73</f>
        <v>1435</v>
      </c>
      <c r="C73" s="1">
        <f>'Training Dataset'!C73</f>
        <v>0</v>
      </c>
      <c r="D73" s="13">
        <f>'Training Dataset'!D73</f>
        <v>0</v>
      </c>
      <c r="E73" s="14">
        <f t="shared" si="14"/>
        <v>1</v>
      </c>
      <c r="F73" s="15">
        <f t="shared" si="15"/>
        <v>1</v>
      </c>
      <c r="G73" s="1">
        <f t="shared" si="16"/>
        <v>0</v>
      </c>
      <c r="H73" s="1">
        <f t="shared" si="17"/>
        <v>4.1687732554079926E-5</v>
      </c>
      <c r="I73" s="13">
        <f t="shared" si="18"/>
        <v>4.1687732554079926E-5</v>
      </c>
      <c r="J73" s="15">
        <f t="shared" si="19"/>
        <v>0.99995831226744591</v>
      </c>
      <c r="K73" s="13">
        <f t="shared" si="20"/>
        <v>-4.1688601511758173E-5</v>
      </c>
      <c r="L73" s="15">
        <f t="shared" si="21"/>
        <v>100</v>
      </c>
      <c r="AE73" s="1">
        <v>0.31271693251752042</v>
      </c>
      <c r="AF73" s="1">
        <v>1</v>
      </c>
      <c r="AG73" s="1">
        <v>0</v>
      </c>
      <c r="AH73" s="1">
        <f t="shared" si="25"/>
        <v>67</v>
      </c>
      <c r="AI73" s="1">
        <f t="shared" si="26"/>
        <v>2</v>
      </c>
      <c r="AJ73" s="1">
        <f t="shared" si="22"/>
        <v>9.4594594594594628E-2</v>
      </c>
      <c r="AK73" s="1">
        <f t="shared" si="23"/>
        <v>0.97872340425531912</v>
      </c>
      <c r="AL73" s="1">
        <f t="shared" si="24"/>
        <v>1.3225991949396287E-2</v>
      </c>
    </row>
    <row r="74" spans="2:38" x14ac:dyDescent="0.2">
      <c r="B74" s="1">
        <f>'Training Dataset'!B74</f>
        <v>1714</v>
      </c>
      <c r="C74" s="1">
        <f>'Training Dataset'!C74</f>
        <v>0</v>
      </c>
      <c r="D74" s="13">
        <f>'Training Dataset'!D74</f>
        <v>1</v>
      </c>
      <c r="E74" s="14">
        <f t="shared" si="14"/>
        <v>0</v>
      </c>
      <c r="F74" s="15">
        <f t="shared" si="15"/>
        <v>1</v>
      </c>
      <c r="G74" s="1">
        <f t="shared" si="16"/>
        <v>1</v>
      </c>
      <c r="H74" s="1">
        <f t="shared" si="17"/>
        <v>0.77602366102199749</v>
      </c>
      <c r="I74" s="13">
        <f t="shared" si="18"/>
        <v>0.77602366102199749</v>
      </c>
      <c r="J74" s="15">
        <f t="shared" si="19"/>
        <v>0.22397633897800251</v>
      </c>
      <c r="K74" s="13">
        <f t="shared" si="20"/>
        <v>-0.25357226825603091</v>
      </c>
      <c r="L74" s="15">
        <f t="shared" si="21"/>
        <v>100</v>
      </c>
      <c r="AE74" s="1">
        <v>0.33042926248380655</v>
      </c>
      <c r="AF74" s="1">
        <v>1</v>
      </c>
      <c r="AG74" s="1">
        <v>0</v>
      </c>
      <c r="AH74" s="1">
        <f t="shared" si="25"/>
        <v>68</v>
      </c>
      <c r="AI74" s="1">
        <f t="shared" si="26"/>
        <v>2</v>
      </c>
      <c r="AJ74" s="1">
        <f t="shared" si="22"/>
        <v>8.108108108108103E-2</v>
      </c>
      <c r="AK74" s="1">
        <f t="shared" si="23"/>
        <v>0.97872340425531912</v>
      </c>
      <c r="AL74" s="1">
        <f t="shared" si="24"/>
        <v>1.3225991949396177E-2</v>
      </c>
    </row>
    <row r="75" spans="2:38" x14ac:dyDescent="0.2">
      <c r="B75" s="1">
        <f>'Training Dataset'!B75</f>
        <v>1634</v>
      </c>
      <c r="C75" s="1">
        <f>'Training Dataset'!C75</f>
        <v>0</v>
      </c>
      <c r="D75" s="13">
        <f>'Training Dataset'!D75</f>
        <v>1</v>
      </c>
      <c r="E75" s="14">
        <f t="shared" si="14"/>
        <v>0</v>
      </c>
      <c r="F75" s="15">
        <f t="shared" si="15"/>
        <v>1</v>
      </c>
      <c r="G75" s="1">
        <f t="shared" si="16"/>
        <v>1</v>
      </c>
      <c r="H75" s="1">
        <f t="shared" si="17"/>
        <v>0.11862644786677695</v>
      </c>
      <c r="I75" s="13">
        <f t="shared" si="18"/>
        <v>0.11862644786677695</v>
      </c>
      <c r="J75" s="15">
        <f t="shared" si="19"/>
        <v>0.8813735521332231</v>
      </c>
      <c r="K75" s="13">
        <f t="shared" si="20"/>
        <v>-2.1317758167163983</v>
      </c>
      <c r="L75" s="15">
        <f t="shared" si="21"/>
        <v>0</v>
      </c>
      <c r="AE75" s="1">
        <v>0.36729545560293075</v>
      </c>
      <c r="AF75" s="1">
        <v>1</v>
      </c>
      <c r="AG75" s="1">
        <v>0</v>
      </c>
      <c r="AH75" s="1">
        <f t="shared" si="25"/>
        <v>69</v>
      </c>
      <c r="AI75" s="1">
        <f t="shared" si="26"/>
        <v>2</v>
      </c>
      <c r="AJ75" s="1">
        <f t="shared" si="22"/>
        <v>6.7567567567567544E-2</v>
      </c>
      <c r="AK75" s="1">
        <f t="shared" si="23"/>
        <v>0.97872340425531912</v>
      </c>
      <c r="AL75" s="1">
        <f t="shared" si="24"/>
        <v>0</v>
      </c>
    </row>
    <row r="76" spans="2:38" x14ac:dyDescent="0.2">
      <c r="B76" s="1">
        <f>'Training Dataset'!B76</f>
        <v>1464</v>
      </c>
      <c r="C76" s="1">
        <f>'Training Dataset'!C76</f>
        <v>1</v>
      </c>
      <c r="D76" s="13">
        <f>'Training Dataset'!D76</f>
        <v>0</v>
      </c>
      <c r="E76" s="14">
        <f t="shared" si="14"/>
        <v>1</v>
      </c>
      <c r="F76" s="15">
        <f t="shared" si="15"/>
        <v>1</v>
      </c>
      <c r="G76" s="1">
        <f t="shared" si="16"/>
        <v>0</v>
      </c>
      <c r="H76" s="1">
        <f t="shared" si="17"/>
        <v>9.4543510728449564E-4</v>
      </c>
      <c r="I76" s="13">
        <f t="shared" si="18"/>
        <v>9.4543510728449564E-4</v>
      </c>
      <c r="J76" s="15">
        <f t="shared" si="19"/>
        <v>0.99905456489271549</v>
      </c>
      <c r="K76" s="13">
        <f t="shared" si="20"/>
        <v>-9.4588231294705975E-4</v>
      </c>
      <c r="L76" s="15">
        <f t="shared" si="21"/>
        <v>100</v>
      </c>
      <c r="AE76" s="1">
        <v>0.45452168944193916</v>
      </c>
      <c r="AF76" s="1">
        <v>0</v>
      </c>
      <c r="AG76" s="1">
        <v>1</v>
      </c>
      <c r="AH76" s="1">
        <f t="shared" si="25"/>
        <v>69</v>
      </c>
      <c r="AI76" s="1">
        <f t="shared" si="26"/>
        <v>3</v>
      </c>
      <c r="AJ76" s="1">
        <f t="shared" si="22"/>
        <v>6.7567567567567544E-2</v>
      </c>
      <c r="AK76" s="1">
        <f t="shared" si="23"/>
        <v>0.96808510638297873</v>
      </c>
      <c r="AL76" s="1">
        <f t="shared" si="24"/>
        <v>0</v>
      </c>
    </row>
    <row r="77" spans="2:38" x14ac:dyDescent="0.2">
      <c r="B77" s="1">
        <f>'Training Dataset'!B77</f>
        <v>1794</v>
      </c>
      <c r="C77" s="1">
        <f>'Training Dataset'!C77</f>
        <v>0</v>
      </c>
      <c r="D77" s="13">
        <f>'Training Dataset'!D77</f>
        <v>1</v>
      </c>
      <c r="E77" s="14">
        <f t="shared" si="14"/>
        <v>0</v>
      </c>
      <c r="F77" s="15">
        <f t="shared" si="15"/>
        <v>1</v>
      </c>
      <c r="G77" s="1">
        <f t="shared" si="16"/>
        <v>1</v>
      </c>
      <c r="H77" s="1">
        <f t="shared" si="17"/>
        <v>0.98891249741448284</v>
      </c>
      <c r="I77" s="13">
        <f t="shared" si="18"/>
        <v>0.98891249741448284</v>
      </c>
      <c r="J77" s="15">
        <f t="shared" si="19"/>
        <v>1.1087502585517162E-2</v>
      </c>
      <c r="K77" s="13">
        <f t="shared" si="20"/>
        <v>-1.114942709317315E-2</v>
      </c>
      <c r="L77" s="15">
        <f t="shared" si="21"/>
        <v>100</v>
      </c>
      <c r="AE77" s="1">
        <v>0.48485164130041764</v>
      </c>
      <c r="AF77" s="1">
        <v>0</v>
      </c>
      <c r="AG77" s="1">
        <v>1</v>
      </c>
      <c r="AH77" s="1">
        <f t="shared" si="25"/>
        <v>69</v>
      </c>
      <c r="AI77" s="1">
        <f t="shared" si="26"/>
        <v>4</v>
      </c>
      <c r="AJ77" s="1">
        <f t="shared" si="22"/>
        <v>6.7567567567567544E-2</v>
      </c>
      <c r="AK77" s="1">
        <f t="shared" si="23"/>
        <v>0.95744680851063835</v>
      </c>
      <c r="AL77" s="1">
        <f t="shared" si="24"/>
        <v>0</v>
      </c>
    </row>
    <row r="78" spans="2:38" x14ac:dyDescent="0.2">
      <c r="B78" s="1">
        <f>'Training Dataset'!B78</f>
        <v>1855</v>
      </c>
      <c r="C78" s="1">
        <f>'Training Dataset'!C78</f>
        <v>0</v>
      </c>
      <c r="D78" s="13">
        <f>'Training Dataset'!D78</f>
        <v>1</v>
      </c>
      <c r="E78" s="14">
        <f t="shared" si="14"/>
        <v>0</v>
      </c>
      <c r="F78" s="15">
        <f t="shared" si="15"/>
        <v>1</v>
      </c>
      <c r="G78" s="1">
        <f t="shared" si="16"/>
        <v>1</v>
      </c>
      <c r="H78" s="1">
        <f t="shared" si="17"/>
        <v>0.99905887929279646</v>
      </c>
      <c r="I78" s="13">
        <f t="shared" si="18"/>
        <v>0.99905887929279646</v>
      </c>
      <c r="J78" s="15">
        <f t="shared" si="19"/>
        <v>9.4112070720353547E-4</v>
      </c>
      <c r="K78" s="13">
        <f t="shared" si="20"/>
        <v>-9.4156383934533799E-4</v>
      </c>
      <c r="L78" s="15">
        <f t="shared" si="21"/>
        <v>100</v>
      </c>
      <c r="AE78" s="1">
        <v>0.50514772623830628</v>
      </c>
      <c r="AF78" s="1">
        <v>0</v>
      </c>
      <c r="AG78" s="1">
        <v>1</v>
      </c>
      <c r="AH78" s="1">
        <f t="shared" si="25"/>
        <v>69</v>
      </c>
      <c r="AI78" s="1">
        <f t="shared" si="26"/>
        <v>5</v>
      </c>
      <c r="AJ78" s="1">
        <f t="shared" si="22"/>
        <v>6.7567567567567544E-2</v>
      </c>
      <c r="AK78" s="1">
        <f t="shared" si="23"/>
        <v>0.94680851063829785</v>
      </c>
      <c r="AL78" s="1">
        <f t="shared" si="24"/>
        <v>0</v>
      </c>
    </row>
    <row r="79" spans="2:38" x14ac:dyDescent="0.2">
      <c r="B79" s="1">
        <f>'Training Dataset'!B79</f>
        <v>1953</v>
      </c>
      <c r="C79" s="1">
        <f>'Training Dataset'!C79</f>
        <v>0</v>
      </c>
      <c r="D79" s="13">
        <f>'Training Dataset'!D79</f>
        <v>1</v>
      </c>
      <c r="E79" s="14">
        <f t="shared" si="14"/>
        <v>0</v>
      </c>
      <c r="F79" s="15">
        <f t="shared" si="15"/>
        <v>1</v>
      </c>
      <c r="G79" s="1">
        <f t="shared" si="16"/>
        <v>1</v>
      </c>
      <c r="H79" s="1">
        <f t="shared" si="17"/>
        <v>0.99998238029071174</v>
      </c>
      <c r="I79" s="13">
        <f t="shared" si="18"/>
        <v>0.99998238029071174</v>
      </c>
      <c r="J79" s="15">
        <f t="shared" si="19"/>
        <v>1.7619709288263508E-5</v>
      </c>
      <c r="K79" s="13">
        <f t="shared" si="20"/>
        <v>-1.7619864517164604E-5</v>
      </c>
      <c r="L79" s="15">
        <f t="shared" si="21"/>
        <v>100</v>
      </c>
      <c r="AE79" s="1">
        <v>0.51629176788514464</v>
      </c>
      <c r="AF79" s="1">
        <v>0</v>
      </c>
      <c r="AG79" s="1">
        <v>1</v>
      </c>
      <c r="AH79" s="1">
        <f t="shared" si="25"/>
        <v>69</v>
      </c>
      <c r="AI79" s="1">
        <f t="shared" si="26"/>
        <v>6</v>
      </c>
      <c r="AJ79" s="1">
        <f t="shared" si="22"/>
        <v>6.7567567567567544E-2</v>
      </c>
      <c r="AK79" s="1">
        <f t="shared" si="23"/>
        <v>0.93617021276595747</v>
      </c>
      <c r="AL79" s="1">
        <f t="shared" si="24"/>
        <v>0</v>
      </c>
    </row>
    <row r="80" spans="2:38" x14ac:dyDescent="0.2">
      <c r="B80" s="1">
        <f>'Training Dataset'!B80</f>
        <v>1469</v>
      </c>
      <c r="C80" s="1">
        <f>'Training Dataset'!C80</f>
        <v>0</v>
      </c>
      <c r="D80" s="13">
        <f>'Training Dataset'!D80</f>
        <v>0</v>
      </c>
      <c r="E80" s="14">
        <f t="shared" si="14"/>
        <v>1</v>
      </c>
      <c r="F80" s="15">
        <f t="shared" si="15"/>
        <v>1</v>
      </c>
      <c r="G80" s="1">
        <f t="shared" si="16"/>
        <v>0</v>
      </c>
      <c r="H80" s="1">
        <f t="shared" si="17"/>
        <v>1.6576055449309983E-4</v>
      </c>
      <c r="I80" s="13">
        <f t="shared" si="18"/>
        <v>1.6576055449309983E-4</v>
      </c>
      <c r="J80" s="15">
        <f t="shared" si="19"/>
        <v>0.99983423944550687</v>
      </c>
      <c r="K80" s="13">
        <f t="shared" si="20"/>
        <v>-1.6577429429221125E-4</v>
      </c>
      <c r="L80" s="15">
        <f t="shared" si="21"/>
        <v>100</v>
      </c>
      <c r="AE80" s="1">
        <v>0.53653321897578266</v>
      </c>
      <c r="AF80" s="1">
        <v>0</v>
      </c>
      <c r="AG80" s="1">
        <v>1</v>
      </c>
      <c r="AH80" s="1">
        <f t="shared" si="25"/>
        <v>69</v>
      </c>
      <c r="AI80" s="1">
        <f t="shared" si="26"/>
        <v>7</v>
      </c>
      <c r="AJ80" s="1">
        <f t="shared" si="22"/>
        <v>6.7567567567567544E-2</v>
      </c>
      <c r="AK80" s="1">
        <f t="shared" si="23"/>
        <v>0.92553191489361697</v>
      </c>
      <c r="AL80" s="1">
        <f t="shared" si="24"/>
        <v>1.2507188039102907E-2</v>
      </c>
    </row>
    <row r="81" spans="2:38" x14ac:dyDescent="0.2">
      <c r="B81" s="1">
        <f>'Training Dataset'!B81</f>
        <v>1663</v>
      </c>
      <c r="C81" s="1">
        <f>'Training Dataset'!C81</f>
        <v>0</v>
      </c>
      <c r="D81" s="13">
        <f>'Training Dataset'!D81</f>
        <v>1</v>
      </c>
      <c r="E81" s="14">
        <f t="shared" si="14"/>
        <v>0</v>
      </c>
      <c r="F81" s="15">
        <f t="shared" si="15"/>
        <v>1</v>
      </c>
      <c r="G81" s="1">
        <f t="shared" si="16"/>
        <v>1</v>
      </c>
      <c r="H81" s="1">
        <f t="shared" si="17"/>
        <v>0.30405762190992025</v>
      </c>
      <c r="I81" s="13">
        <f t="shared" si="18"/>
        <v>0.30405762190992025</v>
      </c>
      <c r="J81" s="15">
        <f t="shared" si="19"/>
        <v>0.69594237809007975</v>
      </c>
      <c r="K81" s="13">
        <f t="shared" si="20"/>
        <v>-1.190538049781126</v>
      </c>
      <c r="L81" s="15">
        <f t="shared" si="21"/>
        <v>0</v>
      </c>
      <c r="AE81" s="1">
        <v>0.56665075565469492</v>
      </c>
      <c r="AF81" s="1">
        <v>1</v>
      </c>
      <c r="AG81" s="1">
        <v>0</v>
      </c>
      <c r="AH81" s="1">
        <f t="shared" si="25"/>
        <v>70</v>
      </c>
      <c r="AI81" s="1">
        <f t="shared" si="26"/>
        <v>7</v>
      </c>
      <c r="AJ81" s="1">
        <f t="shared" si="22"/>
        <v>5.4054054054054057E-2</v>
      </c>
      <c r="AK81" s="1">
        <f t="shared" si="23"/>
        <v>0.92553191489361697</v>
      </c>
      <c r="AL81" s="1">
        <f t="shared" si="24"/>
        <v>1.2507188039102907E-2</v>
      </c>
    </row>
    <row r="82" spans="2:38" x14ac:dyDescent="0.2">
      <c r="B82" s="1">
        <f>'Training Dataset'!B82</f>
        <v>1907</v>
      </c>
      <c r="C82" s="1">
        <f>'Training Dataset'!C82</f>
        <v>1</v>
      </c>
      <c r="D82" s="13">
        <f>'Training Dataset'!D82</f>
        <v>1</v>
      </c>
      <c r="E82" s="14">
        <f t="shared" si="14"/>
        <v>0</v>
      </c>
      <c r="F82" s="15">
        <f t="shared" si="15"/>
        <v>1</v>
      </c>
      <c r="G82" s="1">
        <f t="shared" si="16"/>
        <v>1</v>
      </c>
      <c r="H82" s="1">
        <f t="shared" si="17"/>
        <v>0.99998368944374427</v>
      </c>
      <c r="I82" s="13">
        <f t="shared" si="18"/>
        <v>0.99998368944374427</v>
      </c>
      <c r="J82" s="15">
        <f t="shared" si="19"/>
        <v>1.6310556255727526E-5</v>
      </c>
      <c r="K82" s="13">
        <f t="shared" si="20"/>
        <v>-1.631068927429662E-5</v>
      </c>
      <c r="L82" s="15">
        <f t="shared" si="21"/>
        <v>100</v>
      </c>
      <c r="AE82" s="1">
        <v>0.59628381057353685</v>
      </c>
      <c r="AF82" s="1">
        <v>1</v>
      </c>
      <c r="AG82" s="1">
        <v>0</v>
      </c>
      <c r="AH82" s="1">
        <f t="shared" si="25"/>
        <v>71</v>
      </c>
      <c r="AI82" s="1">
        <f t="shared" si="26"/>
        <v>7</v>
      </c>
      <c r="AJ82" s="1">
        <f t="shared" si="22"/>
        <v>4.0540540540540571E-2</v>
      </c>
      <c r="AK82" s="1">
        <f t="shared" si="23"/>
        <v>0.92553191489361697</v>
      </c>
      <c r="AL82" s="1">
        <f t="shared" si="24"/>
        <v>0</v>
      </c>
    </row>
    <row r="83" spans="2:38" x14ac:dyDescent="0.2">
      <c r="B83" s="1">
        <f>'Training Dataset'!B83</f>
        <v>1990</v>
      </c>
      <c r="C83" s="1">
        <f>'Training Dataset'!C83</f>
        <v>1</v>
      </c>
      <c r="D83" s="13">
        <f>'Training Dataset'!D83</f>
        <v>1</v>
      </c>
      <c r="E83" s="14">
        <f t="shared" si="14"/>
        <v>0</v>
      </c>
      <c r="F83" s="15">
        <f t="shared" si="15"/>
        <v>1</v>
      </c>
      <c r="G83" s="1">
        <f t="shared" si="16"/>
        <v>1</v>
      </c>
      <c r="H83" s="1">
        <f t="shared" si="17"/>
        <v>0.99999943904906186</v>
      </c>
      <c r="I83" s="13">
        <f t="shared" si="18"/>
        <v>0.99999943904906186</v>
      </c>
      <c r="J83" s="15">
        <f t="shared" si="19"/>
        <v>5.6095093814434449E-7</v>
      </c>
      <c r="K83" s="13">
        <f t="shared" si="20"/>
        <v>-5.6095109547738084E-7</v>
      </c>
      <c r="L83" s="15">
        <f t="shared" si="21"/>
        <v>100</v>
      </c>
      <c r="AE83" s="1">
        <v>0.68035873543424463</v>
      </c>
      <c r="AF83" s="1">
        <v>0</v>
      </c>
      <c r="AG83" s="1">
        <v>1</v>
      </c>
      <c r="AH83" s="1">
        <f t="shared" si="25"/>
        <v>71</v>
      </c>
      <c r="AI83" s="1">
        <f t="shared" si="26"/>
        <v>8</v>
      </c>
      <c r="AJ83" s="1">
        <f t="shared" si="22"/>
        <v>4.0540540540540571E-2</v>
      </c>
      <c r="AK83" s="1">
        <f t="shared" si="23"/>
        <v>0.91489361702127658</v>
      </c>
      <c r="AL83" s="1">
        <f t="shared" si="24"/>
        <v>0</v>
      </c>
    </row>
    <row r="84" spans="2:38" x14ac:dyDescent="0.2">
      <c r="B84" s="1">
        <f>'Training Dataset'!B84</f>
        <v>1542</v>
      </c>
      <c r="C84" s="1">
        <f>'Training Dataset'!C84</f>
        <v>0</v>
      </c>
      <c r="D84" s="13">
        <f>'Training Dataset'!D84</f>
        <v>0</v>
      </c>
      <c r="E84" s="14">
        <f t="shared" si="14"/>
        <v>1</v>
      </c>
      <c r="F84" s="15">
        <f t="shared" si="15"/>
        <v>1</v>
      </c>
      <c r="G84" s="1">
        <f t="shared" si="16"/>
        <v>0</v>
      </c>
      <c r="H84" s="1">
        <f t="shared" si="17"/>
        <v>3.2016938155853352E-3</v>
      </c>
      <c r="I84" s="13">
        <f t="shared" si="18"/>
        <v>3.2016938155853352E-3</v>
      </c>
      <c r="J84" s="15">
        <f t="shared" si="19"/>
        <v>0.99679830618441467</v>
      </c>
      <c r="K84" s="13">
        <f t="shared" si="20"/>
        <v>-3.2068302035876402E-3</v>
      </c>
      <c r="L84" s="15">
        <f t="shared" si="21"/>
        <v>100</v>
      </c>
      <c r="AE84" s="1">
        <v>0.74578152353762328</v>
      </c>
      <c r="AF84" s="1">
        <v>0</v>
      </c>
      <c r="AG84" s="1">
        <v>1</v>
      </c>
      <c r="AH84" s="1">
        <f t="shared" si="25"/>
        <v>71</v>
      </c>
      <c r="AI84" s="1">
        <f t="shared" si="26"/>
        <v>9</v>
      </c>
      <c r="AJ84" s="1">
        <f t="shared" si="22"/>
        <v>4.0540540540540571E-2</v>
      </c>
      <c r="AK84" s="1">
        <f t="shared" si="23"/>
        <v>0.9042553191489362</v>
      </c>
      <c r="AL84" s="1">
        <f t="shared" si="24"/>
        <v>0</v>
      </c>
    </row>
    <row r="85" spans="2:38" x14ac:dyDescent="0.2">
      <c r="B85" s="1">
        <f>'Training Dataset'!B85</f>
        <v>1808</v>
      </c>
      <c r="C85" s="1">
        <f>'Training Dataset'!C85</f>
        <v>1</v>
      </c>
      <c r="D85" s="13">
        <f>'Training Dataset'!D85</f>
        <v>1</v>
      </c>
      <c r="E85" s="14">
        <f t="shared" si="14"/>
        <v>0</v>
      </c>
      <c r="F85" s="15">
        <f t="shared" si="15"/>
        <v>1</v>
      </c>
      <c r="G85" s="1">
        <f t="shared" si="16"/>
        <v>1</v>
      </c>
      <c r="H85" s="1">
        <f t="shared" si="17"/>
        <v>0.99909267552319292</v>
      </c>
      <c r="I85" s="13">
        <f t="shared" si="18"/>
        <v>0.99909267552319292</v>
      </c>
      <c r="J85" s="15">
        <f t="shared" si="19"/>
        <v>9.0732447680708095E-4</v>
      </c>
      <c r="K85" s="13">
        <f t="shared" si="20"/>
        <v>-9.0773634481098112E-4</v>
      </c>
      <c r="L85" s="15">
        <f t="shared" si="21"/>
        <v>100</v>
      </c>
      <c r="AE85" s="1">
        <v>0.76086765127372458</v>
      </c>
      <c r="AF85" s="1">
        <v>0</v>
      </c>
      <c r="AG85" s="1">
        <v>1</v>
      </c>
      <c r="AH85" s="1">
        <f t="shared" si="25"/>
        <v>71</v>
      </c>
      <c r="AI85" s="1">
        <f t="shared" si="26"/>
        <v>10</v>
      </c>
      <c r="AJ85" s="1">
        <f t="shared" si="22"/>
        <v>4.0540540540540571E-2</v>
      </c>
      <c r="AK85" s="1">
        <f t="shared" si="23"/>
        <v>0.8936170212765957</v>
      </c>
      <c r="AL85" s="1">
        <f t="shared" si="24"/>
        <v>0</v>
      </c>
    </row>
    <row r="86" spans="2:38" x14ac:dyDescent="0.2">
      <c r="B86" s="1">
        <f>'Training Dataset'!B86</f>
        <v>1966</v>
      </c>
      <c r="C86" s="1">
        <f>'Training Dataset'!C86</f>
        <v>1</v>
      </c>
      <c r="D86" s="13">
        <f>'Training Dataset'!D86</f>
        <v>1</v>
      </c>
      <c r="E86" s="14">
        <f t="shared" si="14"/>
        <v>0</v>
      </c>
      <c r="F86" s="15">
        <f t="shared" si="15"/>
        <v>1</v>
      </c>
      <c r="G86" s="1">
        <f t="shared" si="16"/>
        <v>1</v>
      </c>
      <c r="H86" s="1">
        <f t="shared" si="17"/>
        <v>0.9999985136541677</v>
      </c>
      <c r="I86" s="13">
        <f t="shared" si="18"/>
        <v>0.9999985136541677</v>
      </c>
      <c r="J86" s="15">
        <f t="shared" si="19"/>
        <v>1.4863458323022272E-6</v>
      </c>
      <c r="K86" s="13">
        <f t="shared" si="20"/>
        <v>-1.4863469369152884E-6</v>
      </c>
      <c r="L86" s="15">
        <f t="shared" si="21"/>
        <v>100</v>
      </c>
      <c r="AE86" s="1">
        <v>0.77602366102199749</v>
      </c>
      <c r="AF86" s="1">
        <v>0</v>
      </c>
      <c r="AG86" s="1">
        <v>1</v>
      </c>
      <c r="AH86" s="1">
        <f t="shared" si="25"/>
        <v>71</v>
      </c>
      <c r="AI86" s="1">
        <f t="shared" si="26"/>
        <v>11</v>
      </c>
      <c r="AJ86" s="1">
        <f t="shared" si="22"/>
        <v>4.0540540540540571E-2</v>
      </c>
      <c r="AK86" s="1">
        <f t="shared" si="23"/>
        <v>0.88297872340425532</v>
      </c>
      <c r="AL86" s="1">
        <f t="shared" si="24"/>
        <v>0</v>
      </c>
    </row>
    <row r="87" spans="2:38" x14ac:dyDescent="0.2">
      <c r="B87" s="1">
        <f>'Training Dataset'!B87</f>
        <v>1679</v>
      </c>
      <c r="C87" s="1">
        <f>'Training Dataset'!C87</f>
        <v>1</v>
      </c>
      <c r="D87" s="13">
        <f>'Training Dataset'!D87</f>
        <v>0</v>
      </c>
      <c r="E87" s="14">
        <f t="shared" si="14"/>
        <v>1</v>
      </c>
      <c r="F87" s="15">
        <f t="shared" si="15"/>
        <v>1</v>
      </c>
      <c r="G87" s="1">
        <f t="shared" si="16"/>
        <v>0</v>
      </c>
      <c r="H87" s="1">
        <f t="shared" si="17"/>
        <v>0.85401805635389016</v>
      </c>
      <c r="I87" s="13">
        <f t="shared" si="18"/>
        <v>0.85401805635389016</v>
      </c>
      <c r="J87" s="15">
        <f t="shared" si="19"/>
        <v>0.14598194364610984</v>
      </c>
      <c r="K87" s="13">
        <f t="shared" si="20"/>
        <v>-1.9242723385787999</v>
      </c>
      <c r="L87" s="15">
        <f t="shared" si="21"/>
        <v>0</v>
      </c>
      <c r="AE87" s="1">
        <v>0.78300153939404582</v>
      </c>
      <c r="AF87" s="1">
        <v>0</v>
      </c>
      <c r="AG87" s="1">
        <v>1</v>
      </c>
      <c r="AH87" s="1">
        <f t="shared" si="25"/>
        <v>71</v>
      </c>
      <c r="AI87" s="1">
        <f t="shared" si="26"/>
        <v>12</v>
      </c>
      <c r="AJ87" s="1">
        <f t="shared" si="22"/>
        <v>4.0540540540540571E-2</v>
      </c>
      <c r="AK87" s="1">
        <f t="shared" si="23"/>
        <v>0.87234042553191493</v>
      </c>
      <c r="AL87" s="1">
        <f t="shared" si="24"/>
        <v>1.1788384128809734E-2</v>
      </c>
    </row>
    <row r="88" spans="2:38" x14ac:dyDescent="0.2">
      <c r="B88" s="1">
        <f>'Training Dataset'!B88</f>
        <v>2021</v>
      </c>
      <c r="C88" s="1">
        <f>'Training Dataset'!C88</f>
        <v>1</v>
      </c>
      <c r="D88" s="13">
        <f>'Training Dataset'!D88</f>
        <v>1</v>
      </c>
      <c r="E88" s="14">
        <f t="shared" si="14"/>
        <v>0</v>
      </c>
      <c r="F88" s="15">
        <f t="shared" si="15"/>
        <v>1</v>
      </c>
      <c r="G88" s="1">
        <f t="shared" si="16"/>
        <v>1</v>
      </c>
      <c r="H88" s="1">
        <f t="shared" si="17"/>
        <v>0.99999984066995806</v>
      </c>
      <c r="I88" s="13">
        <f t="shared" si="18"/>
        <v>0.99999984066995806</v>
      </c>
      <c r="J88" s="15">
        <f t="shared" si="19"/>
        <v>1.5933004193779965E-7</v>
      </c>
      <c r="K88" s="13">
        <f t="shared" si="20"/>
        <v>-1.5933005463083212E-7</v>
      </c>
      <c r="L88" s="15">
        <f t="shared" si="21"/>
        <v>100</v>
      </c>
      <c r="AE88" s="1">
        <v>0.8268493306649205</v>
      </c>
      <c r="AF88" s="1">
        <v>1</v>
      </c>
      <c r="AG88" s="1">
        <v>0</v>
      </c>
      <c r="AH88" s="1">
        <f t="shared" si="25"/>
        <v>72</v>
      </c>
      <c r="AI88" s="1">
        <f t="shared" si="26"/>
        <v>12</v>
      </c>
      <c r="AJ88" s="1">
        <f t="shared" si="22"/>
        <v>2.7027027027026973E-2</v>
      </c>
      <c r="AK88" s="1">
        <f t="shared" si="23"/>
        <v>0.87234042553191493</v>
      </c>
      <c r="AL88" s="1">
        <f t="shared" si="24"/>
        <v>0</v>
      </c>
    </row>
    <row r="89" spans="2:38" x14ac:dyDescent="0.2">
      <c r="B89" s="1">
        <f>'Training Dataset'!B89</f>
        <v>2015</v>
      </c>
      <c r="C89" s="1">
        <f>'Training Dataset'!C89</f>
        <v>1</v>
      </c>
      <c r="D89" s="13">
        <f>'Training Dataset'!D89</f>
        <v>1</v>
      </c>
      <c r="E89" s="14">
        <f t="shared" si="14"/>
        <v>0</v>
      </c>
      <c r="F89" s="15">
        <f t="shared" si="15"/>
        <v>1</v>
      </c>
      <c r="G89" s="1">
        <f t="shared" si="16"/>
        <v>1</v>
      </c>
      <c r="H89" s="1">
        <f t="shared" si="17"/>
        <v>0.99999979671913519</v>
      </c>
      <c r="I89" s="13">
        <f t="shared" si="18"/>
        <v>0.99999979671913519</v>
      </c>
      <c r="J89" s="15">
        <f t="shared" si="19"/>
        <v>2.0328086480780883E-7</v>
      </c>
      <c r="K89" s="13">
        <f t="shared" si="20"/>
        <v>-2.0328088546936662E-7</v>
      </c>
      <c r="L89" s="15">
        <f t="shared" si="21"/>
        <v>100</v>
      </c>
      <c r="AE89" s="1">
        <v>0.8268493306649205</v>
      </c>
      <c r="AF89" s="1">
        <v>0</v>
      </c>
      <c r="AG89" s="1">
        <v>1</v>
      </c>
      <c r="AH89" s="1">
        <f t="shared" si="25"/>
        <v>72</v>
      </c>
      <c r="AI89" s="1">
        <f t="shared" si="26"/>
        <v>13</v>
      </c>
      <c r="AJ89" s="1">
        <f t="shared" si="22"/>
        <v>2.7027027027026973E-2</v>
      </c>
      <c r="AK89" s="1">
        <f t="shared" si="23"/>
        <v>0.86170212765957444</v>
      </c>
      <c r="AL89" s="1">
        <f t="shared" si="24"/>
        <v>0</v>
      </c>
    </row>
    <row r="90" spans="2:38" x14ac:dyDescent="0.2">
      <c r="B90" s="1">
        <f>'Training Dataset'!B90</f>
        <v>1473</v>
      </c>
      <c r="C90" s="1">
        <f>'Training Dataset'!C90</f>
        <v>0</v>
      </c>
      <c r="D90" s="13">
        <f>'Training Dataset'!D90</f>
        <v>0</v>
      </c>
      <c r="E90" s="14">
        <f t="shared" si="14"/>
        <v>1</v>
      </c>
      <c r="F90" s="15">
        <f t="shared" si="15"/>
        <v>1</v>
      </c>
      <c r="G90" s="1">
        <f t="shared" si="16"/>
        <v>0</v>
      </c>
      <c r="H90" s="1">
        <f t="shared" si="17"/>
        <v>1.9498493680372497E-4</v>
      </c>
      <c r="I90" s="13">
        <f t="shared" si="18"/>
        <v>1.9498493680372497E-4</v>
      </c>
      <c r="J90" s="15">
        <f t="shared" si="19"/>
        <v>0.9998050150631963</v>
      </c>
      <c r="K90" s="13">
        <f t="shared" si="20"/>
        <v>-1.9500394883790318E-4</v>
      </c>
      <c r="L90" s="15">
        <f t="shared" si="21"/>
        <v>100</v>
      </c>
      <c r="AE90" s="1">
        <v>0.83258536290991614</v>
      </c>
      <c r="AF90" s="1">
        <v>0</v>
      </c>
      <c r="AG90" s="1">
        <v>1</v>
      </c>
      <c r="AH90" s="1">
        <f t="shared" si="25"/>
        <v>72</v>
      </c>
      <c r="AI90" s="1">
        <f t="shared" si="26"/>
        <v>14</v>
      </c>
      <c r="AJ90" s="1">
        <f t="shared" si="22"/>
        <v>2.7027027027026973E-2</v>
      </c>
      <c r="AK90" s="1">
        <f t="shared" si="23"/>
        <v>0.85106382978723405</v>
      </c>
      <c r="AL90" s="1">
        <f t="shared" si="24"/>
        <v>1.1500862564692328E-2</v>
      </c>
    </row>
    <row r="91" spans="2:38" x14ac:dyDescent="0.2">
      <c r="B91" s="1">
        <f>'Training Dataset'!B91</f>
        <v>1979</v>
      </c>
      <c r="C91" s="1">
        <f>'Training Dataset'!C91</f>
        <v>0</v>
      </c>
      <c r="D91" s="13">
        <f>'Training Dataset'!D91</f>
        <v>1</v>
      </c>
      <c r="E91" s="14">
        <f t="shared" si="14"/>
        <v>0</v>
      </c>
      <c r="F91" s="15">
        <f t="shared" si="15"/>
        <v>1</v>
      </c>
      <c r="G91" s="1">
        <f t="shared" si="16"/>
        <v>1</v>
      </c>
      <c r="H91" s="1">
        <f t="shared" si="17"/>
        <v>0.999993868848432</v>
      </c>
      <c r="I91" s="13">
        <f t="shared" si="18"/>
        <v>0.999993868848432</v>
      </c>
      <c r="J91" s="15">
        <f t="shared" si="19"/>
        <v>6.1311515680007034E-6</v>
      </c>
      <c r="K91" s="13">
        <f t="shared" si="20"/>
        <v>-6.1311703635873039E-6</v>
      </c>
      <c r="L91" s="15">
        <f t="shared" si="21"/>
        <v>100</v>
      </c>
      <c r="AE91" s="1">
        <v>0.85401805635389016</v>
      </c>
      <c r="AF91" s="1">
        <v>1</v>
      </c>
      <c r="AG91" s="1">
        <v>0</v>
      </c>
      <c r="AH91" s="1">
        <f t="shared" si="25"/>
        <v>73</v>
      </c>
      <c r="AI91" s="1">
        <f t="shared" si="26"/>
        <v>14</v>
      </c>
      <c r="AJ91" s="1">
        <f t="shared" si="22"/>
        <v>1.3513513513513487E-2</v>
      </c>
      <c r="AK91" s="1">
        <f t="shared" si="23"/>
        <v>0.85106382978723405</v>
      </c>
      <c r="AL91" s="1">
        <f t="shared" si="24"/>
        <v>0</v>
      </c>
    </row>
    <row r="92" spans="2:38" x14ac:dyDescent="0.2">
      <c r="B92" s="1">
        <f>'Training Dataset'!B92</f>
        <v>1787</v>
      </c>
      <c r="C92" s="1">
        <f>'Training Dataset'!C92</f>
        <v>1</v>
      </c>
      <c r="D92" s="13">
        <f>'Training Dataset'!D92</f>
        <v>1</v>
      </c>
      <c r="E92" s="14">
        <f t="shared" si="14"/>
        <v>0</v>
      </c>
      <c r="F92" s="15">
        <f t="shared" si="15"/>
        <v>1</v>
      </c>
      <c r="G92" s="1">
        <f t="shared" si="16"/>
        <v>1</v>
      </c>
      <c r="H92" s="1">
        <f t="shared" si="17"/>
        <v>0.99787416965762588</v>
      </c>
      <c r="I92" s="13">
        <f t="shared" si="18"/>
        <v>0.99787416965762588</v>
      </c>
      <c r="J92" s="15">
        <f t="shared" si="19"/>
        <v>2.1258303423741243E-3</v>
      </c>
      <c r="K92" s="13">
        <f t="shared" si="20"/>
        <v>-2.1280931271294803E-3</v>
      </c>
      <c r="L92" s="15">
        <f t="shared" si="21"/>
        <v>100</v>
      </c>
      <c r="AE92" s="1">
        <v>0.86901431201272894</v>
      </c>
      <c r="AF92" s="1">
        <v>0</v>
      </c>
      <c r="AG92" s="1">
        <v>1</v>
      </c>
      <c r="AH92" s="1">
        <f t="shared" si="25"/>
        <v>73</v>
      </c>
      <c r="AI92" s="1">
        <f t="shared" si="26"/>
        <v>15</v>
      </c>
      <c r="AJ92" s="1">
        <f t="shared" si="22"/>
        <v>1.3513513513513487E-2</v>
      </c>
      <c r="AK92" s="1">
        <f t="shared" si="23"/>
        <v>0.84042553191489366</v>
      </c>
      <c r="AL92" s="1">
        <f t="shared" si="24"/>
        <v>0</v>
      </c>
    </row>
    <row r="93" spans="2:38" x14ac:dyDescent="0.2">
      <c r="B93" s="1">
        <f>'Training Dataset'!B93</f>
        <v>1687</v>
      </c>
      <c r="C93" s="1">
        <f>'Training Dataset'!C93</f>
        <v>1</v>
      </c>
      <c r="D93" s="13">
        <f>'Training Dataset'!D93</f>
        <v>1</v>
      </c>
      <c r="E93" s="14">
        <f t="shared" si="14"/>
        <v>0</v>
      </c>
      <c r="F93" s="15">
        <f t="shared" si="15"/>
        <v>1</v>
      </c>
      <c r="G93" s="1">
        <f t="shared" si="16"/>
        <v>1</v>
      </c>
      <c r="H93" s="1">
        <f t="shared" si="17"/>
        <v>0.89005312566240202</v>
      </c>
      <c r="I93" s="13">
        <f t="shared" si="18"/>
        <v>0.89005312566240202</v>
      </c>
      <c r="J93" s="15">
        <f t="shared" si="19"/>
        <v>0.10994687433759798</v>
      </c>
      <c r="K93" s="13">
        <f t="shared" si="20"/>
        <v>-0.11647412628192558</v>
      </c>
      <c r="L93" s="15">
        <f t="shared" si="21"/>
        <v>100</v>
      </c>
      <c r="AE93" s="1">
        <v>0.89005312566240202</v>
      </c>
      <c r="AF93" s="1">
        <v>0</v>
      </c>
      <c r="AG93" s="1">
        <v>1</v>
      </c>
      <c r="AH93" s="1">
        <f t="shared" si="25"/>
        <v>73</v>
      </c>
      <c r="AI93" s="1">
        <f t="shared" si="26"/>
        <v>16</v>
      </c>
      <c r="AJ93" s="1">
        <f t="shared" si="22"/>
        <v>1.3513513513513487E-2</v>
      </c>
      <c r="AK93" s="1">
        <f t="shared" si="23"/>
        <v>0.82978723404255317</v>
      </c>
      <c r="AL93" s="1">
        <f t="shared" si="24"/>
        <v>1.1213341000575021E-2</v>
      </c>
    </row>
    <row r="94" spans="2:38" x14ac:dyDescent="0.2">
      <c r="B94" s="1">
        <f>'Training Dataset'!B94</f>
        <v>1674</v>
      </c>
      <c r="C94" s="1">
        <f>'Training Dataset'!C94</f>
        <v>1</v>
      </c>
      <c r="D94" s="13">
        <f>'Training Dataset'!D94</f>
        <v>0</v>
      </c>
      <c r="E94" s="14">
        <f t="shared" si="14"/>
        <v>1</v>
      </c>
      <c r="F94" s="15">
        <f t="shared" si="15"/>
        <v>1</v>
      </c>
      <c r="G94" s="1">
        <f t="shared" si="16"/>
        <v>0</v>
      </c>
      <c r="H94" s="1">
        <f t="shared" si="17"/>
        <v>0.8268493306649205</v>
      </c>
      <c r="I94" s="13">
        <f t="shared" si="18"/>
        <v>0.8268493306649205</v>
      </c>
      <c r="J94" s="15">
        <f t="shared" si="19"/>
        <v>0.1731506693350795</v>
      </c>
      <c r="K94" s="13">
        <f t="shared" si="20"/>
        <v>-1.7535931425039875</v>
      </c>
      <c r="L94" s="15">
        <f t="shared" si="21"/>
        <v>0</v>
      </c>
      <c r="AE94" s="1">
        <v>0.92395245997959663</v>
      </c>
      <c r="AF94" s="1">
        <v>1</v>
      </c>
      <c r="AG94" s="1">
        <v>0</v>
      </c>
      <c r="AH94" s="1">
        <f t="shared" si="25"/>
        <v>74</v>
      </c>
      <c r="AI94" s="1">
        <f t="shared" si="26"/>
        <v>16</v>
      </c>
      <c r="AJ94" s="1">
        <f t="shared" si="22"/>
        <v>0</v>
      </c>
      <c r="AK94" s="1">
        <f t="shared" si="23"/>
        <v>0.82978723404255317</v>
      </c>
      <c r="AL94" s="1">
        <f t="shared" si="24"/>
        <v>0</v>
      </c>
    </row>
    <row r="95" spans="2:38" x14ac:dyDescent="0.2">
      <c r="B95" s="1">
        <f>'Training Dataset'!B95</f>
        <v>1478</v>
      </c>
      <c r="C95" s="1">
        <f>'Training Dataset'!C95</f>
        <v>1</v>
      </c>
      <c r="D95" s="13">
        <f>'Training Dataset'!D95</f>
        <v>0</v>
      </c>
      <c r="E95" s="14">
        <f t="shared" si="14"/>
        <v>1</v>
      </c>
      <c r="F95" s="15">
        <f t="shared" si="15"/>
        <v>1</v>
      </c>
      <c r="G95" s="1">
        <f t="shared" si="16"/>
        <v>0</v>
      </c>
      <c r="H95" s="1">
        <f t="shared" si="17"/>
        <v>1.6679441790587429E-3</v>
      </c>
      <c r="I95" s="13">
        <f t="shared" si="18"/>
        <v>1.6679441790587429E-3</v>
      </c>
      <c r="J95" s="15">
        <f t="shared" si="19"/>
        <v>0.99833205582094131</v>
      </c>
      <c r="K95" s="13">
        <f t="shared" si="20"/>
        <v>-1.6693367466496789E-3</v>
      </c>
      <c r="L95" s="15">
        <f t="shared" si="21"/>
        <v>100</v>
      </c>
      <c r="AE95" s="1">
        <v>0.93728035336806359</v>
      </c>
      <c r="AF95" s="1">
        <v>0</v>
      </c>
      <c r="AG95" s="1">
        <v>1</v>
      </c>
      <c r="AH95" s="1">
        <f t="shared" si="25"/>
        <v>74</v>
      </c>
      <c r="AI95" s="1">
        <f t="shared" si="26"/>
        <v>17</v>
      </c>
      <c r="AJ95" s="1">
        <f t="shared" si="22"/>
        <v>0</v>
      </c>
      <c r="AK95" s="1">
        <f t="shared" si="23"/>
        <v>0.81914893617021278</v>
      </c>
      <c r="AL95" s="1">
        <f t="shared" si="24"/>
        <v>0</v>
      </c>
    </row>
    <row r="96" spans="2:38" x14ac:dyDescent="0.2">
      <c r="B96" s="1">
        <f>'Training Dataset'!B96</f>
        <v>1735</v>
      </c>
      <c r="C96" s="1">
        <f>'Training Dataset'!C96</f>
        <v>1</v>
      </c>
      <c r="D96" s="13">
        <f>'Training Dataset'!D96</f>
        <v>1</v>
      </c>
      <c r="E96" s="14">
        <f t="shared" si="14"/>
        <v>0</v>
      </c>
      <c r="F96" s="15">
        <f t="shared" si="15"/>
        <v>1</v>
      </c>
      <c r="G96" s="1">
        <f t="shared" si="16"/>
        <v>1</v>
      </c>
      <c r="H96" s="1">
        <f t="shared" si="17"/>
        <v>0.98270974358101348</v>
      </c>
      <c r="I96" s="13">
        <f t="shared" si="18"/>
        <v>0.98270974358101348</v>
      </c>
      <c r="J96" s="15">
        <f t="shared" si="19"/>
        <v>1.7290256418986516E-2</v>
      </c>
      <c r="K96" s="13">
        <f t="shared" si="20"/>
        <v>-1.7441478550451254E-2</v>
      </c>
      <c r="L96" s="15">
        <f t="shared" si="21"/>
        <v>100</v>
      </c>
      <c r="AE96" s="1">
        <v>0.95715305960379937</v>
      </c>
      <c r="AF96" s="1">
        <v>0</v>
      </c>
      <c r="AG96" s="1">
        <v>1</v>
      </c>
      <c r="AH96" s="1">
        <f t="shared" si="25"/>
        <v>74</v>
      </c>
      <c r="AI96" s="1">
        <f t="shared" si="26"/>
        <v>18</v>
      </c>
      <c r="AJ96" s="1">
        <f t="shared" si="22"/>
        <v>0</v>
      </c>
      <c r="AK96" s="1">
        <f t="shared" si="23"/>
        <v>0.8085106382978724</v>
      </c>
      <c r="AL96" s="1">
        <f t="shared" si="24"/>
        <v>0</v>
      </c>
    </row>
    <row r="97" spans="2:38" x14ac:dyDescent="0.2">
      <c r="B97" s="1">
        <f>'Training Dataset'!B97</f>
        <v>1720</v>
      </c>
      <c r="C97" s="1">
        <f>'Training Dataset'!C97</f>
        <v>1</v>
      </c>
      <c r="D97" s="13">
        <f>'Training Dataset'!D97</f>
        <v>1</v>
      </c>
      <c r="E97" s="14">
        <f t="shared" si="14"/>
        <v>0</v>
      </c>
      <c r="F97" s="15">
        <f t="shared" si="15"/>
        <v>1</v>
      </c>
      <c r="G97" s="1">
        <f t="shared" si="16"/>
        <v>1</v>
      </c>
      <c r="H97" s="1">
        <f t="shared" si="17"/>
        <v>0.96866379775791167</v>
      </c>
      <c r="I97" s="13">
        <f t="shared" si="18"/>
        <v>0.96866379775791167</v>
      </c>
      <c r="J97" s="15">
        <f t="shared" si="19"/>
        <v>3.1336202242088329E-2</v>
      </c>
      <c r="K97" s="13">
        <f t="shared" si="20"/>
        <v>-3.1837685233373769E-2</v>
      </c>
      <c r="L97" s="15">
        <f t="shared" si="21"/>
        <v>100</v>
      </c>
      <c r="AE97" s="1">
        <v>0.96866379775791167</v>
      </c>
      <c r="AF97" s="1">
        <v>0</v>
      </c>
      <c r="AG97" s="1">
        <v>1</v>
      </c>
      <c r="AH97" s="1">
        <f t="shared" si="25"/>
        <v>74</v>
      </c>
      <c r="AI97" s="1">
        <f t="shared" si="26"/>
        <v>19</v>
      </c>
      <c r="AJ97" s="1">
        <f t="shared" si="22"/>
        <v>0</v>
      </c>
      <c r="AK97" s="1">
        <f t="shared" si="23"/>
        <v>0.7978723404255319</v>
      </c>
      <c r="AL97" s="1">
        <f t="shared" si="24"/>
        <v>0</v>
      </c>
    </row>
    <row r="98" spans="2:38" x14ac:dyDescent="0.2">
      <c r="B98" s="1">
        <f>'Training Dataset'!B98</f>
        <v>1494</v>
      </c>
      <c r="C98" s="1">
        <f>'Training Dataset'!C98</f>
        <v>0</v>
      </c>
      <c r="D98" s="13">
        <f>'Training Dataset'!D98</f>
        <v>0</v>
      </c>
      <c r="E98" s="14">
        <f t="shared" si="14"/>
        <v>1</v>
      </c>
      <c r="F98" s="15">
        <f t="shared" si="15"/>
        <v>1</v>
      </c>
      <c r="G98" s="1">
        <f t="shared" si="16"/>
        <v>0</v>
      </c>
      <c r="H98" s="1">
        <f t="shared" si="17"/>
        <v>4.5728091906437426E-4</v>
      </c>
      <c r="I98" s="13">
        <f t="shared" si="18"/>
        <v>4.5728091906437426E-4</v>
      </c>
      <c r="J98" s="15">
        <f t="shared" si="19"/>
        <v>0.99954271908093562</v>
      </c>
      <c r="K98" s="13">
        <f t="shared" si="20"/>
        <v>-4.5738550386816007E-4</v>
      </c>
      <c r="L98" s="15">
        <f t="shared" si="21"/>
        <v>100</v>
      </c>
      <c r="AE98" s="1">
        <v>0.96866379775791167</v>
      </c>
      <c r="AF98" s="1">
        <v>0</v>
      </c>
      <c r="AG98" s="1">
        <v>1</v>
      </c>
      <c r="AH98" s="1">
        <f t="shared" si="25"/>
        <v>74</v>
      </c>
      <c r="AI98" s="1">
        <f t="shared" si="26"/>
        <v>20</v>
      </c>
      <c r="AJ98" s="1">
        <f t="shared" si="22"/>
        <v>0</v>
      </c>
      <c r="AK98" s="1">
        <f t="shared" si="23"/>
        <v>0.78723404255319152</v>
      </c>
      <c r="AL98" s="1">
        <f t="shared" si="24"/>
        <v>0</v>
      </c>
    </row>
    <row r="99" spans="2:38" x14ac:dyDescent="0.2">
      <c r="B99" s="1">
        <f>'Training Dataset'!B99</f>
        <v>1964</v>
      </c>
      <c r="C99" s="1">
        <f>'Training Dataset'!C99</f>
        <v>0</v>
      </c>
      <c r="D99" s="13">
        <f>'Training Dataset'!D99</f>
        <v>1</v>
      </c>
      <c r="E99" s="14">
        <f t="shared" si="14"/>
        <v>0</v>
      </c>
      <c r="F99" s="15">
        <f t="shared" si="15"/>
        <v>1</v>
      </c>
      <c r="G99" s="1">
        <f t="shared" si="16"/>
        <v>1</v>
      </c>
      <c r="H99" s="1">
        <f t="shared" si="17"/>
        <v>0.99998872706663311</v>
      </c>
      <c r="I99" s="13">
        <f t="shared" si="18"/>
        <v>0.99998872706663311</v>
      </c>
      <c r="J99" s="15">
        <f t="shared" si="19"/>
        <v>1.1272933366890392E-5</v>
      </c>
      <c r="K99" s="13">
        <f t="shared" si="20"/>
        <v>-1.1272996906881261E-5</v>
      </c>
      <c r="L99" s="15">
        <f t="shared" si="21"/>
        <v>100</v>
      </c>
      <c r="AE99" s="1">
        <v>0.96987305833470205</v>
      </c>
      <c r="AF99" s="1">
        <v>0</v>
      </c>
      <c r="AG99" s="1">
        <v>1</v>
      </c>
      <c r="AH99" s="1">
        <f t="shared" si="25"/>
        <v>74</v>
      </c>
      <c r="AI99" s="1">
        <f t="shared" si="26"/>
        <v>21</v>
      </c>
      <c r="AJ99" s="1">
        <f t="shared" si="22"/>
        <v>0</v>
      </c>
      <c r="AK99" s="1">
        <f t="shared" si="23"/>
        <v>0.77659574468085113</v>
      </c>
      <c r="AL99" s="1">
        <f t="shared" si="24"/>
        <v>0</v>
      </c>
    </row>
    <row r="100" spans="2:38" x14ac:dyDescent="0.2">
      <c r="B100" s="1">
        <f>'Training Dataset'!B100</f>
        <v>1843</v>
      </c>
      <c r="C100" s="1">
        <f>'Training Dataset'!C100</f>
        <v>1</v>
      </c>
      <c r="D100" s="13">
        <f>'Training Dataset'!D100</f>
        <v>1</v>
      </c>
      <c r="E100" s="14">
        <f t="shared" si="14"/>
        <v>0</v>
      </c>
      <c r="F100" s="15">
        <f t="shared" si="15"/>
        <v>1</v>
      </c>
      <c r="G100" s="1">
        <f t="shared" si="16"/>
        <v>1</v>
      </c>
      <c r="H100" s="1">
        <f t="shared" si="17"/>
        <v>0.99978076914244374</v>
      </c>
      <c r="I100" s="13">
        <f t="shared" si="18"/>
        <v>0.99978076914244374</v>
      </c>
      <c r="J100" s="15">
        <f t="shared" si="19"/>
        <v>2.1923085755626293E-4</v>
      </c>
      <c r="K100" s="13">
        <f t="shared" si="20"/>
        <v>-2.1925489215352979E-4</v>
      </c>
      <c r="L100" s="15">
        <f t="shared" si="21"/>
        <v>100</v>
      </c>
      <c r="AE100" s="1">
        <v>0.97103704896543608</v>
      </c>
      <c r="AF100" s="1">
        <v>0</v>
      </c>
      <c r="AG100" s="1">
        <v>1</v>
      </c>
      <c r="AH100" s="1">
        <f t="shared" si="25"/>
        <v>74</v>
      </c>
      <c r="AI100" s="1">
        <f t="shared" si="26"/>
        <v>22</v>
      </c>
      <c r="AJ100" s="1">
        <f t="shared" si="22"/>
        <v>0</v>
      </c>
      <c r="AK100" s="1">
        <f t="shared" si="23"/>
        <v>0.76595744680851063</v>
      </c>
      <c r="AL100" s="1">
        <f t="shared" si="24"/>
        <v>0</v>
      </c>
    </row>
    <row r="101" spans="2:38" x14ac:dyDescent="0.2">
      <c r="B101" s="1">
        <f>'Training Dataset'!B101</f>
        <v>1550</v>
      </c>
      <c r="C101" s="1">
        <f>'Training Dataset'!C101</f>
        <v>1</v>
      </c>
      <c r="D101" s="13">
        <f>'Training Dataset'!D101</f>
        <v>0</v>
      </c>
      <c r="E101" s="14">
        <f t="shared" si="14"/>
        <v>1</v>
      </c>
      <c r="F101" s="15">
        <f t="shared" si="15"/>
        <v>1</v>
      </c>
      <c r="G101" s="1">
        <f t="shared" si="16"/>
        <v>0</v>
      </c>
      <c r="H101" s="1">
        <f t="shared" si="17"/>
        <v>3.0143936067275293E-2</v>
      </c>
      <c r="I101" s="13">
        <f t="shared" si="18"/>
        <v>3.0143936067275293E-2</v>
      </c>
      <c r="J101" s="15">
        <f t="shared" si="19"/>
        <v>0.96985606393272472</v>
      </c>
      <c r="K101" s="13">
        <f t="shared" si="20"/>
        <v>-3.0607606193474208E-2</v>
      </c>
      <c r="L101" s="15">
        <f t="shared" si="21"/>
        <v>100</v>
      </c>
      <c r="AE101" s="1">
        <v>0.98270974358101348</v>
      </c>
      <c r="AF101" s="1">
        <v>0</v>
      </c>
      <c r="AG101" s="1">
        <v>1</v>
      </c>
      <c r="AH101" s="1">
        <f t="shared" si="25"/>
        <v>74</v>
      </c>
      <c r="AI101" s="1">
        <f t="shared" si="26"/>
        <v>23</v>
      </c>
      <c r="AJ101" s="1">
        <f t="shared" si="22"/>
        <v>0</v>
      </c>
      <c r="AK101" s="1">
        <f t="shared" si="23"/>
        <v>0.75531914893617025</v>
      </c>
      <c r="AL101" s="1">
        <f t="shared" si="24"/>
        <v>0</v>
      </c>
    </row>
    <row r="102" spans="2:38" x14ac:dyDescent="0.2">
      <c r="B102" s="1">
        <f>'Training Dataset'!B102</f>
        <v>1764</v>
      </c>
      <c r="C102" s="1">
        <f>'Training Dataset'!C102</f>
        <v>1</v>
      </c>
      <c r="D102" s="13">
        <f>'Training Dataset'!D102</f>
        <v>1</v>
      </c>
      <c r="E102" s="14">
        <f t="shared" si="14"/>
        <v>0</v>
      </c>
      <c r="F102" s="15">
        <f t="shared" si="15"/>
        <v>1</v>
      </c>
      <c r="G102" s="1">
        <f t="shared" si="16"/>
        <v>1</v>
      </c>
      <c r="H102" s="1">
        <f t="shared" si="17"/>
        <v>0.99460902314830835</v>
      </c>
      <c r="I102" s="13">
        <f t="shared" si="18"/>
        <v>0.99460902314830835</v>
      </c>
      <c r="J102" s="15">
        <f t="shared" si="19"/>
        <v>5.3909768516916534E-3</v>
      </c>
      <c r="K102" s="13">
        <f t="shared" si="20"/>
        <v>-5.4055606047977243E-3</v>
      </c>
      <c r="L102" s="15">
        <f t="shared" si="21"/>
        <v>100</v>
      </c>
      <c r="AE102" s="1">
        <v>0.98270974358101348</v>
      </c>
      <c r="AF102" s="1">
        <v>0</v>
      </c>
      <c r="AG102" s="1">
        <v>1</v>
      </c>
      <c r="AH102" s="1">
        <f t="shared" si="25"/>
        <v>74</v>
      </c>
      <c r="AI102" s="1">
        <f t="shared" si="26"/>
        <v>24</v>
      </c>
      <c r="AJ102" s="1">
        <f t="shared" si="22"/>
        <v>0</v>
      </c>
      <c r="AK102" s="1">
        <f t="shared" si="23"/>
        <v>0.74468085106382986</v>
      </c>
      <c r="AL102" s="1">
        <f t="shared" si="24"/>
        <v>0</v>
      </c>
    </row>
    <row r="103" spans="2:38" x14ac:dyDescent="0.2">
      <c r="B103" s="1">
        <f>'Training Dataset'!B103</f>
        <v>1712</v>
      </c>
      <c r="C103" s="1">
        <f>'Training Dataset'!C103</f>
        <v>1</v>
      </c>
      <c r="D103" s="13">
        <f>'Training Dataset'!D103</f>
        <v>1</v>
      </c>
      <c r="E103" s="14">
        <f t="shared" si="14"/>
        <v>0</v>
      </c>
      <c r="F103" s="15">
        <f t="shared" si="15"/>
        <v>1</v>
      </c>
      <c r="G103" s="1">
        <f t="shared" si="16"/>
        <v>1</v>
      </c>
      <c r="H103" s="1">
        <f t="shared" si="17"/>
        <v>0.95715305960379937</v>
      </c>
      <c r="I103" s="13">
        <f t="shared" si="18"/>
        <v>0.95715305960379937</v>
      </c>
      <c r="J103" s="15">
        <f t="shared" si="19"/>
        <v>4.2846940396200628E-2</v>
      </c>
      <c r="K103" s="13">
        <f t="shared" si="20"/>
        <v>-4.3791963427651147E-2</v>
      </c>
      <c r="L103" s="15">
        <f t="shared" si="21"/>
        <v>100</v>
      </c>
      <c r="AE103" s="1">
        <v>0.98472241102220559</v>
      </c>
      <c r="AF103" s="1">
        <v>0</v>
      </c>
      <c r="AG103" s="1">
        <v>1</v>
      </c>
      <c r="AH103" s="1">
        <f t="shared" si="25"/>
        <v>74</v>
      </c>
      <c r="AI103" s="1">
        <f t="shared" si="26"/>
        <v>25</v>
      </c>
      <c r="AJ103" s="1">
        <f t="shared" si="22"/>
        <v>0</v>
      </c>
      <c r="AK103" s="1">
        <f t="shared" si="23"/>
        <v>0.73404255319148937</v>
      </c>
      <c r="AL103" s="1">
        <f t="shared" si="24"/>
        <v>0</v>
      </c>
    </row>
    <row r="104" spans="2:38" x14ac:dyDescent="0.2">
      <c r="B104" s="1">
        <f>'Training Dataset'!B104</f>
        <v>1775</v>
      </c>
      <c r="C104" s="1">
        <f>'Training Dataset'!C104</f>
        <v>1</v>
      </c>
      <c r="D104" s="13">
        <f>'Training Dataset'!D104</f>
        <v>1</v>
      </c>
      <c r="E104" s="14">
        <f t="shared" si="14"/>
        <v>0</v>
      </c>
      <c r="F104" s="15">
        <f t="shared" si="15"/>
        <v>1</v>
      </c>
      <c r="G104" s="1">
        <f t="shared" si="16"/>
        <v>1</v>
      </c>
      <c r="H104" s="1">
        <f t="shared" si="17"/>
        <v>0.9965442120323893</v>
      </c>
      <c r="I104" s="13">
        <f t="shared" si="18"/>
        <v>0.9965442120323893</v>
      </c>
      <c r="J104" s="15">
        <f t="shared" si="19"/>
        <v>3.4557879676107017E-3</v>
      </c>
      <c r="K104" s="13">
        <f t="shared" si="20"/>
        <v>-3.4617729954856788E-3</v>
      </c>
      <c r="L104" s="15">
        <f t="shared" si="21"/>
        <v>100</v>
      </c>
      <c r="AE104" s="1">
        <v>0.98639717399378413</v>
      </c>
      <c r="AF104" s="1">
        <v>0</v>
      </c>
      <c r="AG104" s="1">
        <v>1</v>
      </c>
      <c r="AH104" s="1">
        <f t="shared" si="25"/>
        <v>74</v>
      </c>
      <c r="AI104" s="1">
        <f t="shared" si="26"/>
        <v>26</v>
      </c>
      <c r="AJ104" s="1">
        <f t="shared" si="22"/>
        <v>0</v>
      </c>
      <c r="AK104" s="1">
        <f t="shared" si="23"/>
        <v>0.72340425531914887</v>
      </c>
      <c r="AL104" s="1">
        <f t="shared" si="24"/>
        <v>0</v>
      </c>
    </row>
    <row r="105" spans="2:38" x14ac:dyDescent="0.2">
      <c r="B105" s="1">
        <f>'Training Dataset'!B105</f>
        <v>1531</v>
      </c>
      <c r="C105" s="1">
        <f>'Training Dataset'!C105</f>
        <v>0</v>
      </c>
      <c r="D105" s="13">
        <f>'Training Dataset'!D105</f>
        <v>0</v>
      </c>
      <c r="E105" s="14">
        <f t="shared" si="14"/>
        <v>1</v>
      </c>
      <c r="F105" s="15">
        <f t="shared" si="15"/>
        <v>1</v>
      </c>
      <c r="G105" s="1">
        <f t="shared" si="16"/>
        <v>0</v>
      </c>
      <c r="H105" s="1">
        <f t="shared" si="17"/>
        <v>2.0507673725314998E-3</v>
      </c>
      <c r="I105" s="13">
        <f t="shared" si="18"/>
        <v>2.0507673725314998E-3</v>
      </c>
      <c r="J105" s="15">
        <f t="shared" si="19"/>
        <v>0.99794923262746849</v>
      </c>
      <c r="K105" s="13">
        <f t="shared" si="20"/>
        <v>-2.0528730753031914E-3</v>
      </c>
      <c r="L105" s="15">
        <f t="shared" si="21"/>
        <v>100</v>
      </c>
      <c r="AE105" s="1">
        <v>0.98891249741448284</v>
      </c>
      <c r="AF105" s="1">
        <v>0</v>
      </c>
      <c r="AG105" s="1">
        <v>1</v>
      </c>
      <c r="AH105" s="1">
        <f t="shared" si="25"/>
        <v>74</v>
      </c>
      <c r="AI105" s="1">
        <f t="shared" si="26"/>
        <v>27</v>
      </c>
      <c r="AJ105" s="1">
        <f t="shared" si="22"/>
        <v>0</v>
      </c>
      <c r="AK105" s="1">
        <f t="shared" si="23"/>
        <v>0.71276595744680848</v>
      </c>
      <c r="AL105" s="1">
        <f t="shared" si="24"/>
        <v>0</v>
      </c>
    </row>
    <row r="106" spans="2:38" x14ac:dyDescent="0.2">
      <c r="B106" s="1">
        <f>'Training Dataset'!B106</f>
        <v>1781</v>
      </c>
      <c r="C106" s="1">
        <f>'Training Dataset'!C106</f>
        <v>1</v>
      </c>
      <c r="D106" s="13">
        <f>'Training Dataset'!D106</f>
        <v>1</v>
      </c>
      <c r="E106" s="14">
        <f t="shared" si="14"/>
        <v>0</v>
      </c>
      <c r="F106" s="15">
        <f t="shared" si="15"/>
        <v>1</v>
      </c>
      <c r="G106" s="1">
        <f t="shared" si="16"/>
        <v>1</v>
      </c>
      <c r="H106" s="1">
        <f t="shared" si="17"/>
        <v>0.99728935370266281</v>
      </c>
      <c r="I106" s="13">
        <f t="shared" si="18"/>
        <v>0.99728935370266281</v>
      </c>
      <c r="J106" s="15">
        <f t="shared" si="19"/>
        <v>2.7106462973371936E-3</v>
      </c>
      <c r="K106" s="13">
        <f t="shared" si="20"/>
        <v>-2.7143267514559183E-3</v>
      </c>
      <c r="L106" s="15">
        <f t="shared" si="21"/>
        <v>100</v>
      </c>
      <c r="AE106" s="1">
        <v>0.99196277525310173</v>
      </c>
      <c r="AF106" s="1">
        <v>0</v>
      </c>
      <c r="AG106" s="1">
        <v>1</v>
      </c>
      <c r="AH106" s="1">
        <f t="shared" si="25"/>
        <v>74</v>
      </c>
      <c r="AI106" s="1">
        <f t="shared" si="26"/>
        <v>28</v>
      </c>
      <c r="AJ106" s="1">
        <f t="shared" si="22"/>
        <v>0</v>
      </c>
      <c r="AK106" s="1">
        <f t="shared" si="23"/>
        <v>0.7021276595744681</v>
      </c>
      <c r="AL106" s="1">
        <f t="shared" si="24"/>
        <v>0</v>
      </c>
    </row>
    <row r="107" spans="2:38" x14ac:dyDescent="0.2">
      <c r="B107" s="1">
        <f>'Training Dataset'!B107</f>
        <v>1579</v>
      </c>
      <c r="C107" s="1">
        <f>'Training Dataset'!C107</f>
        <v>0</v>
      </c>
      <c r="D107" s="13">
        <f>'Training Dataset'!D107</f>
        <v>0</v>
      </c>
      <c r="E107" s="14">
        <f t="shared" si="14"/>
        <v>1</v>
      </c>
      <c r="F107" s="15">
        <f t="shared" si="15"/>
        <v>1</v>
      </c>
      <c r="G107" s="1">
        <f t="shared" si="16"/>
        <v>0</v>
      </c>
      <c r="H107" s="1">
        <f t="shared" si="17"/>
        <v>1.4222554731670419E-2</v>
      </c>
      <c r="I107" s="13">
        <f t="shared" si="18"/>
        <v>1.4222554731670419E-2</v>
      </c>
      <c r="J107" s="15">
        <f t="shared" si="19"/>
        <v>0.98577744526832956</v>
      </c>
      <c r="K107" s="13">
        <f t="shared" si="20"/>
        <v>-1.4324664594909413E-2</v>
      </c>
      <c r="L107" s="15">
        <f t="shared" si="21"/>
        <v>100</v>
      </c>
      <c r="AE107" s="1">
        <v>0.99224942009052541</v>
      </c>
      <c r="AF107" s="1">
        <v>0</v>
      </c>
      <c r="AG107" s="1">
        <v>1</v>
      </c>
      <c r="AH107" s="1">
        <f t="shared" si="25"/>
        <v>74</v>
      </c>
      <c r="AI107" s="1">
        <f t="shared" si="26"/>
        <v>29</v>
      </c>
      <c r="AJ107" s="1">
        <f t="shared" si="22"/>
        <v>0</v>
      </c>
      <c r="AK107" s="1">
        <f t="shared" si="23"/>
        <v>0.6914893617021276</v>
      </c>
      <c r="AL107" s="1">
        <f t="shared" si="24"/>
        <v>0</v>
      </c>
    </row>
    <row r="108" spans="2:38" x14ac:dyDescent="0.2">
      <c r="B108" s="1">
        <f>'Training Dataset'!B108</f>
        <v>1526</v>
      </c>
      <c r="C108" s="1">
        <f>'Training Dataset'!C108</f>
        <v>1</v>
      </c>
      <c r="D108" s="13">
        <f>'Training Dataset'!D108</f>
        <v>0</v>
      </c>
      <c r="E108" s="14">
        <f t="shared" si="14"/>
        <v>1</v>
      </c>
      <c r="F108" s="15">
        <f t="shared" si="15"/>
        <v>1</v>
      </c>
      <c r="G108" s="1">
        <f t="shared" si="16"/>
        <v>0</v>
      </c>
      <c r="H108" s="1">
        <f t="shared" si="17"/>
        <v>1.1593983076200525E-2</v>
      </c>
      <c r="I108" s="13">
        <f t="shared" si="18"/>
        <v>1.1593983076200525E-2</v>
      </c>
      <c r="J108" s="15">
        <f t="shared" si="19"/>
        <v>0.98840601692379948</v>
      </c>
      <c r="K108" s="13">
        <f t="shared" si="20"/>
        <v>-1.16617173469562E-2</v>
      </c>
      <c r="L108" s="15">
        <f t="shared" si="21"/>
        <v>100</v>
      </c>
      <c r="AE108" s="1">
        <v>0.99366440553532698</v>
      </c>
      <c r="AF108" s="1">
        <v>0</v>
      </c>
      <c r="AG108" s="1">
        <v>1</v>
      </c>
      <c r="AH108" s="1">
        <f t="shared" si="25"/>
        <v>74</v>
      </c>
      <c r="AI108" s="1">
        <f t="shared" si="26"/>
        <v>30</v>
      </c>
      <c r="AJ108" s="1">
        <f t="shared" si="22"/>
        <v>0</v>
      </c>
      <c r="AK108" s="1">
        <f t="shared" si="23"/>
        <v>0.68085106382978722</v>
      </c>
      <c r="AL108" s="1">
        <f t="shared" si="24"/>
        <v>0</v>
      </c>
    </row>
    <row r="109" spans="2:38" x14ac:dyDescent="0.2">
      <c r="B109" s="1">
        <f>'Training Dataset'!B109</f>
        <v>1778</v>
      </c>
      <c r="C109" s="1">
        <f>'Training Dataset'!C109</f>
        <v>1</v>
      </c>
      <c r="D109" s="13">
        <f>'Training Dataset'!D109</f>
        <v>1</v>
      </c>
      <c r="E109" s="14">
        <f t="shared" si="14"/>
        <v>0</v>
      </c>
      <c r="F109" s="15">
        <f t="shared" si="15"/>
        <v>1</v>
      </c>
      <c r="G109" s="1">
        <f t="shared" si="16"/>
        <v>1</v>
      </c>
      <c r="H109" s="1">
        <f t="shared" si="17"/>
        <v>0.99693930670313868</v>
      </c>
      <c r="I109" s="13">
        <f t="shared" si="18"/>
        <v>0.99693930670313868</v>
      </c>
      <c r="J109" s="15">
        <f t="shared" si="19"/>
        <v>3.0606932968613165E-3</v>
      </c>
      <c r="K109" s="13">
        <f t="shared" si="20"/>
        <v>-3.0653867979482472E-3</v>
      </c>
      <c r="L109" s="15">
        <f t="shared" si="21"/>
        <v>100</v>
      </c>
      <c r="AE109" s="1">
        <v>0.99368951704774933</v>
      </c>
      <c r="AF109" s="1">
        <v>0</v>
      </c>
      <c r="AG109" s="1">
        <v>1</v>
      </c>
      <c r="AH109" s="1">
        <f t="shared" si="25"/>
        <v>74</v>
      </c>
      <c r="AI109" s="1">
        <f t="shared" si="26"/>
        <v>31</v>
      </c>
      <c r="AJ109" s="1">
        <f t="shared" si="22"/>
        <v>0</v>
      </c>
      <c r="AK109" s="1">
        <f t="shared" si="23"/>
        <v>0.67021276595744683</v>
      </c>
      <c r="AL109" s="1">
        <f t="shared" si="24"/>
        <v>0</v>
      </c>
    </row>
    <row r="110" spans="2:38" x14ac:dyDescent="0.2">
      <c r="B110" s="1">
        <f>'Training Dataset'!B110</f>
        <v>1769</v>
      </c>
      <c r="C110" s="1">
        <f>'Training Dataset'!C110</f>
        <v>1</v>
      </c>
      <c r="D110" s="13">
        <f>'Training Dataset'!D110</f>
        <v>1</v>
      </c>
      <c r="E110" s="14">
        <f t="shared" si="14"/>
        <v>0</v>
      </c>
      <c r="F110" s="15">
        <f t="shared" si="15"/>
        <v>1</v>
      </c>
      <c r="G110" s="1">
        <f t="shared" si="16"/>
        <v>1</v>
      </c>
      <c r="H110" s="1">
        <f t="shared" si="17"/>
        <v>0.99559513976286529</v>
      </c>
      <c r="I110" s="13">
        <f t="shared" si="18"/>
        <v>0.99559513976286529</v>
      </c>
      <c r="J110" s="15">
        <f t="shared" si="19"/>
        <v>4.4048602371347112E-3</v>
      </c>
      <c r="K110" s="13">
        <f t="shared" si="20"/>
        <v>-4.4145902173038697E-3</v>
      </c>
      <c r="L110" s="15">
        <f t="shared" si="21"/>
        <v>100</v>
      </c>
      <c r="AE110" s="1">
        <v>0.99391495601248725</v>
      </c>
      <c r="AF110" s="1">
        <v>0</v>
      </c>
      <c r="AG110" s="1">
        <v>1</v>
      </c>
      <c r="AH110" s="1">
        <f t="shared" si="25"/>
        <v>74</v>
      </c>
      <c r="AI110" s="1">
        <f t="shared" si="26"/>
        <v>32</v>
      </c>
      <c r="AJ110" s="1">
        <f t="shared" si="22"/>
        <v>0</v>
      </c>
      <c r="AK110" s="1">
        <f t="shared" si="23"/>
        <v>0.65957446808510634</v>
      </c>
      <c r="AL110" s="1">
        <f t="shared" si="24"/>
        <v>0</v>
      </c>
    </row>
    <row r="111" spans="2:38" x14ac:dyDescent="0.2">
      <c r="B111" s="1">
        <f>'Training Dataset'!B111</f>
        <v>1824</v>
      </c>
      <c r="C111" s="1">
        <f>'Training Dataset'!C111</f>
        <v>1</v>
      </c>
      <c r="D111" s="13">
        <f>'Training Dataset'!D111</f>
        <v>1</v>
      </c>
      <c r="E111" s="14">
        <f t="shared" si="14"/>
        <v>0</v>
      </c>
      <c r="F111" s="15">
        <f t="shared" si="15"/>
        <v>1</v>
      </c>
      <c r="G111" s="1">
        <f t="shared" si="16"/>
        <v>1</v>
      </c>
      <c r="H111" s="1">
        <f t="shared" si="17"/>
        <v>0.99952595380450826</v>
      </c>
      <c r="I111" s="13">
        <f t="shared" si="18"/>
        <v>0.99952595380450826</v>
      </c>
      <c r="J111" s="15">
        <f t="shared" si="19"/>
        <v>4.7404619549173965E-4</v>
      </c>
      <c r="K111" s="13">
        <f t="shared" si="20"/>
        <v>-4.7415859091128732E-4</v>
      </c>
      <c r="L111" s="15">
        <f t="shared" si="21"/>
        <v>100</v>
      </c>
      <c r="AE111" s="1">
        <v>0.99417883219341796</v>
      </c>
      <c r="AF111" s="1">
        <v>0</v>
      </c>
      <c r="AG111" s="1">
        <v>1</v>
      </c>
      <c r="AH111" s="1">
        <f t="shared" si="25"/>
        <v>74</v>
      </c>
      <c r="AI111" s="1">
        <f t="shared" si="26"/>
        <v>33</v>
      </c>
      <c r="AJ111" s="1">
        <f t="shared" si="22"/>
        <v>0</v>
      </c>
      <c r="AK111" s="1">
        <f t="shared" si="23"/>
        <v>0.64893617021276595</v>
      </c>
      <c r="AL111" s="1">
        <f t="shared" si="24"/>
        <v>0</v>
      </c>
    </row>
    <row r="112" spans="2:38" x14ac:dyDescent="0.2">
      <c r="B112" s="1">
        <f>'Training Dataset'!B112</f>
        <v>1481</v>
      </c>
      <c r="C112" s="1">
        <f>'Training Dataset'!C112</f>
        <v>0</v>
      </c>
      <c r="D112" s="13">
        <f>'Training Dataset'!D112</f>
        <v>0</v>
      </c>
      <c r="E112" s="14">
        <f t="shared" si="14"/>
        <v>1</v>
      </c>
      <c r="F112" s="15">
        <f t="shared" si="15"/>
        <v>1</v>
      </c>
      <c r="G112" s="1">
        <f t="shared" si="16"/>
        <v>0</v>
      </c>
      <c r="H112" s="1">
        <f t="shared" si="17"/>
        <v>2.6979487520395582E-4</v>
      </c>
      <c r="I112" s="13">
        <f t="shared" si="18"/>
        <v>2.6979487520395582E-4</v>
      </c>
      <c r="J112" s="15">
        <f t="shared" si="19"/>
        <v>0.99973020512479605</v>
      </c>
      <c r="K112" s="13">
        <f t="shared" si="20"/>
        <v>-2.698312763886805E-4</v>
      </c>
      <c r="L112" s="15">
        <f t="shared" si="21"/>
        <v>100</v>
      </c>
      <c r="AE112" s="1">
        <v>0.99460902314830835</v>
      </c>
      <c r="AF112" s="1">
        <v>0</v>
      </c>
      <c r="AG112" s="1">
        <v>1</v>
      </c>
      <c r="AH112" s="1">
        <f t="shared" si="25"/>
        <v>74</v>
      </c>
      <c r="AI112" s="1">
        <f t="shared" si="26"/>
        <v>34</v>
      </c>
      <c r="AJ112" s="1">
        <f t="shared" si="22"/>
        <v>0</v>
      </c>
      <c r="AK112" s="1">
        <f t="shared" si="23"/>
        <v>0.63829787234042556</v>
      </c>
      <c r="AL112" s="1">
        <f t="shared" si="24"/>
        <v>0</v>
      </c>
    </row>
    <row r="113" spans="2:38" x14ac:dyDescent="0.2">
      <c r="B113" s="1">
        <f>'Training Dataset'!B113</f>
        <v>1464</v>
      </c>
      <c r="C113" s="1">
        <f>'Training Dataset'!C113</f>
        <v>0</v>
      </c>
      <c r="D113" s="13">
        <f>'Training Dataset'!D113</f>
        <v>0</v>
      </c>
      <c r="E113" s="14">
        <f t="shared" si="14"/>
        <v>1</v>
      </c>
      <c r="F113" s="15">
        <f t="shared" si="15"/>
        <v>1</v>
      </c>
      <c r="G113" s="1">
        <f t="shared" si="16"/>
        <v>0</v>
      </c>
      <c r="H113" s="1">
        <f t="shared" si="17"/>
        <v>1.3530963129949403E-4</v>
      </c>
      <c r="I113" s="13">
        <f t="shared" si="18"/>
        <v>1.3530963129949403E-4</v>
      </c>
      <c r="J113" s="15">
        <f t="shared" si="19"/>
        <v>0.99986469036870051</v>
      </c>
      <c r="K113" s="13">
        <f t="shared" si="20"/>
        <v>-1.3531878647351104E-4</v>
      </c>
      <c r="L113" s="15">
        <f t="shared" si="21"/>
        <v>100</v>
      </c>
      <c r="AE113" s="1">
        <v>0.99460902314830835</v>
      </c>
      <c r="AF113" s="1">
        <v>0</v>
      </c>
      <c r="AG113" s="1">
        <v>1</v>
      </c>
      <c r="AH113" s="1">
        <f t="shared" si="25"/>
        <v>74</v>
      </c>
      <c r="AI113" s="1">
        <f t="shared" si="26"/>
        <v>35</v>
      </c>
      <c r="AJ113" s="1">
        <f t="shared" si="22"/>
        <v>0</v>
      </c>
      <c r="AK113" s="1">
        <f t="shared" si="23"/>
        <v>0.62765957446808507</v>
      </c>
      <c r="AL113" s="1">
        <f t="shared" si="24"/>
        <v>0</v>
      </c>
    </row>
    <row r="114" spans="2:38" x14ac:dyDescent="0.2">
      <c r="B114" s="1">
        <f>'Training Dataset'!B114</f>
        <v>1591</v>
      </c>
      <c r="C114" s="1">
        <f>'Training Dataset'!C114</f>
        <v>0</v>
      </c>
      <c r="D114" s="13">
        <f>'Training Dataset'!D114</f>
        <v>0</v>
      </c>
      <c r="E114" s="14">
        <f t="shared" si="14"/>
        <v>1</v>
      </c>
      <c r="F114" s="15">
        <f t="shared" si="15"/>
        <v>1</v>
      </c>
      <c r="G114" s="1">
        <f t="shared" si="16"/>
        <v>0</v>
      </c>
      <c r="H114" s="1">
        <f t="shared" si="17"/>
        <v>2.2946413540554694E-2</v>
      </c>
      <c r="I114" s="13">
        <f t="shared" si="18"/>
        <v>2.2946413540554694E-2</v>
      </c>
      <c r="J114" s="15">
        <f t="shared" si="19"/>
        <v>0.97705358645944529</v>
      </c>
      <c r="K114" s="13">
        <f t="shared" si="20"/>
        <v>-2.3213780480864078E-2</v>
      </c>
      <c r="L114" s="15">
        <f t="shared" si="21"/>
        <v>100</v>
      </c>
      <c r="AE114" s="1">
        <v>0.99559513976286529</v>
      </c>
      <c r="AF114" s="1">
        <v>0</v>
      </c>
      <c r="AG114" s="1">
        <v>1</v>
      </c>
      <c r="AH114" s="1">
        <f t="shared" si="25"/>
        <v>74</v>
      </c>
      <c r="AI114" s="1">
        <f t="shared" si="26"/>
        <v>36</v>
      </c>
      <c r="AJ114" s="1">
        <f t="shared" si="22"/>
        <v>0</v>
      </c>
      <c r="AK114" s="1">
        <f t="shared" si="23"/>
        <v>0.61702127659574468</v>
      </c>
      <c r="AL114" s="1">
        <f t="shared" si="24"/>
        <v>0</v>
      </c>
    </row>
    <row r="115" spans="2:38" x14ac:dyDescent="0.2">
      <c r="B115" s="1">
        <f>'Training Dataset'!B115</f>
        <v>1666</v>
      </c>
      <c r="C115" s="1">
        <f>'Training Dataset'!C115</f>
        <v>0</v>
      </c>
      <c r="D115" s="13">
        <f>'Training Dataset'!D115</f>
        <v>0</v>
      </c>
      <c r="E115" s="14">
        <f t="shared" si="14"/>
        <v>1</v>
      </c>
      <c r="F115" s="15">
        <f t="shared" si="15"/>
        <v>1</v>
      </c>
      <c r="G115" s="1">
        <f t="shared" si="16"/>
        <v>0</v>
      </c>
      <c r="H115" s="1">
        <f t="shared" si="17"/>
        <v>0.33042926248380655</v>
      </c>
      <c r="I115" s="13">
        <f t="shared" si="18"/>
        <v>0.33042926248380655</v>
      </c>
      <c r="J115" s="15">
        <f t="shared" si="19"/>
        <v>0.66957073751619345</v>
      </c>
      <c r="K115" s="13">
        <f t="shared" si="20"/>
        <v>-0.4011184622011838</v>
      </c>
      <c r="L115" s="15">
        <f t="shared" si="21"/>
        <v>100</v>
      </c>
      <c r="AE115" s="1">
        <v>0.9962529763717245</v>
      </c>
      <c r="AF115" s="1">
        <v>0</v>
      </c>
      <c r="AG115" s="1">
        <v>1</v>
      </c>
      <c r="AH115" s="1">
        <f t="shared" si="25"/>
        <v>74</v>
      </c>
      <c r="AI115" s="1">
        <f t="shared" si="26"/>
        <v>37</v>
      </c>
      <c r="AJ115" s="1">
        <f t="shared" si="22"/>
        <v>0</v>
      </c>
      <c r="AK115" s="1">
        <f t="shared" si="23"/>
        <v>0.6063829787234043</v>
      </c>
      <c r="AL115" s="1">
        <f t="shared" si="24"/>
        <v>0</v>
      </c>
    </row>
    <row r="116" spans="2:38" x14ac:dyDescent="0.2">
      <c r="B116" s="1">
        <f>'Training Dataset'!B116</f>
        <v>1455</v>
      </c>
      <c r="C116" s="1">
        <f>'Training Dataset'!C116</f>
        <v>0</v>
      </c>
      <c r="D116" s="13">
        <f>'Training Dataset'!D116</f>
        <v>0</v>
      </c>
      <c r="E116" s="14">
        <f t="shared" si="14"/>
        <v>1</v>
      </c>
      <c r="F116" s="15">
        <f t="shared" si="15"/>
        <v>1</v>
      </c>
      <c r="G116" s="1">
        <f t="shared" si="16"/>
        <v>0</v>
      </c>
      <c r="H116" s="1">
        <f t="shared" si="17"/>
        <v>9.3896288499445454E-5</v>
      </c>
      <c r="I116" s="13">
        <f t="shared" si="18"/>
        <v>9.3896288499445454E-5</v>
      </c>
      <c r="J116" s="15">
        <f t="shared" si="19"/>
        <v>0.99990610371150057</v>
      </c>
      <c r="K116" s="13">
        <f t="shared" si="20"/>
        <v>-9.3900697031891142E-5</v>
      </c>
      <c r="L116" s="15">
        <f t="shared" si="21"/>
        <v>100</v>
      </c>
      <c r="AE116" s="1">
        <v>0.99626786646251819</v>
      </c>
      <c r="AF116" s="1">
        <v>0</v>
      </c>
      <c r="AG116" s="1">
        <v>1</v>
      </c>
      <c r="AH116" s="1">
        <f t="shared" si="25"/>
        <v>74</v>
      </c>
      <c r="AI116" s="1">
        <f t="shared" si="26"/>
        <v>38</v>
      </c>
      <c r="AJ116" s="1">
        <f t="shared" si="22"/>
        <v>0</v>
      </c>
      <c r="AK116" s="1">
        <f t="shared" si="23"/>
        <v>0.5957446808510638</v>
      </c>
      <c r="AL116" s="1">
        <f t="shared" si="24"/>
        <v>0</v>
      </c>
    </row>
    <row r="117" spans="2:38" x14ac:dyDescent="0.2">
      <c r="B117" s="1">
        <f>'Training Dataset'!B117</f>
        <v>1934</v>
      </c>
      <c r="C117" s="1">
        <f>'Training Dataset'!C117</f>
        <v>1</v>
      </c>
      <c r="D117" s="13">
        <f>'Training Dataset'!D117</f>
        <v>1</v>
      </c>
      <c r="E117" s="14">
        <f t="shared" si="14"/>
        <v>0</v>
      </c>
      <c r="F117" s="15">
        <f t="shared" si="15"/>
        <v>1</v>
      </c>
      <c r="G117" s="1">
        <f t="shared" si="16"/>
        <v>1</v>
      </c>
      <c r="H117" s="1">
        <f t="shared" si="17"/>
        <v>0.99999455022374528</v>
      </c>
      <c r="I117" s="13">
        <f t="shared" si="18"/>
        <v>0.99999455022374528</v>
      </c>
      <c r="J117" s="15">
        <f t="shared" si="19"/>
        <v>5.4497762547178752E-6</v>
      </c>
      <c r="K117" s="13">
        <f t="shared" si="20"/>
        <v>-5.4497911048024416E-6</v>
      </c>
      <c r="L117" s="15">
        <f t="shared" si="21"/>
        <v>100</v>
      </c>
      <c r="AE117" s="1">
        <v>0.9965442120323893</v>
      </c>
      <c r="AF117" s="1">
        <v>0</v>
      </c>
      <c r="AG117" s="1">
        <v>1</v>
      </c>
      <c r="AH117" s="1">
        <f t="shared" si="25"/>
        <v>74</v>
      </c>
      <c r="AI117" s="1">
        <f t="shared" si="26"/>
        <v>39</v>
      </c>
      <c r="AJ117" s="1">
        <f t="shared" si="22"/>
        <v>0</v>
      </c>
      <c r="AK117" s="1">
        <f t="shared" si="23"/>
        <v>0.58510638297872342</v>
      </c>
      <c r="AL117" s="1">
        <f t="shared" si="24"/>
        <v>0</v>
      </c>
    </row>
    <row r="118" spans="2:38" x14ac:dyDescent="0.2">
      <c r="B118" s="1">
        <f>'Training Dataset'!B118</f>
        <v>1625</v>
      </c>
      <c r="C118" s="1">
        <f>'Training Dataset'!C118</f>
        <v>0</v>
      </c>
      <c r="D118" s="13">
        <f>'Training Dataset'!D118</f>
        <v>0</v>
      </c>
      <c r="E118" s="14">
        <f t="shared" si="14"/>
        <v>1</v>
      </c>
      <c r="F118" s="15">
        <f t="shared" si="15"/>
        <v>1</v>
      </c>
      <c r="G118" s="1">
        <f t="shared" si="16"/>
        <v>0</v>
      </c>
      <c r="H118" s="1">
        <f t="shared" si="17"/>
        <v>8.5417368752711595E-2</v>
      </c>
      <c r="I118" s="13">
        <f t="shared" si="18"/>
        <v>8.5417368752711595E-2</v>
      </c>
      <c r="J118" s="15">
        <f t="shared" si="19"/>
        <v>0.91458263124728845</v>
      </c>
      <c r="K118" s="13">
        <f t="shared" si="20"/>
        <v>-8.928745848378325E-2</v>
      </c>
      <c r="L118" s="15">
        <f t="shared" si="21"/>
        <v>100</v>
      </c>
      <c r="AE118" s="1">
        <v>0.9965442120323893</v>
      </c>
      <c r="AF118" s="1">
        <v>0</v>
      </c>
      <c r="AG118" s="1">
        <v>1</v>
      </c>
      <c r="AH118" s="1">
        <f t="shared" si="25"/>
        <v>74</v>
      </c>
      <c r="AI118" s="1">
        <f t="shared" si="26"/>
        <v>40</v>
      </c>
      <c r="AJ118" s="1">
        <f t="shared" si="22"/>
        <v>0</v>
      </c>
      <c r="AK118" s="1">
        <f t="shared" si="23"/>
        <v>0.57446808510638303</v>
      </c>
      <c r="AL118" s="1">
        <f t="shared" si="24"/>
        <v>0</v>
      </c>
    </row>
    <row r="119" spans="2:38" x14ac:dyDescent="0.2">
      <c r="B119" s="1">
        <f>'Training Dataset'!B119</f>
        <v>1334</v>
      </c>
      <c r="C119" s="1">
        <f>'Training Dataset'!C119</f>
        <v>0</v>
      </c>
      <c r="D119" s="13">
        <f>'Training Dataset'!D119</f>
        <v>0</v>
      </c>
      <c r="E119" s="14">
        <f t="shared" si="14"/>
        <v>1</v>
      </c>
      <c r="F119" s="15">
        <f t="shared" si="15"/>
        <v>1</v>
      </c>
      <c r="G119" s="1">
        <f t="shared" si="16"/>
        <v>0</v>
      </c>
      <c r="H119" s="1">
        <f t="shared" si="17"/>
        <v>6.9036505618091593E-7</v>
      </c>
      <c r="I119" s="13">
        <f t="shared" si="18"/>
        <v>6.9036505618091593E-7</v>
      </c>
      <c r="J119" s="15">
        <f t="shared" si="19"/>
        <v>0.99999930963494377</v>
      </c>
      <c r="K119" s="13">
        <f t="shared" si="20"/>
        <v>-6.903652945349429E-7</v>
      </c>
      <c r="L119" s="15">
        <f t="shared" si="21"/>
        <v>100</v>
      </c>
      <c r="AE119" s="1">
        <v>0.99681288395280931</v>
      </c>
      <c r="AF119" s="1">
        <v>0</v>
      </c>
      <c r="AG119" s="1">
        <v>1</v>
      </c>
      <c r="AH119" s="1">
        <f t="shared" si="25"/>
        <v>74</v>
      </c>
      <c r="AI119" s="1">
        <f t="shared" si="26"/>
        <v>41</v>
      </c>
      <c r="AJ119" s="1">
        <f t="shared" si="22"/>
        <v>0</v>
      </c>
      <c r="AK119" s="1">
        <f t="shared" si="23"/>
        <v>0.56382978723404253</v>
      </c>
      <c r="AL119" s="1">
        <f t="shared" si="24"/>
        <v>0</v>
      </c>
    </row>
    <row r="120" spans="2:38" x14ac:dyDescent="0.2">
      <c r="B120" s="1">
        <f>'Training Dataset'!B120</f>
        <v>1721</v>
      </c>
      <c r="C120" s="1">
        <f>'Training Dataset'!C120</f>
        <v>1</v>
      </c>
      <c r="D120" s="13">
        <f>'Training Dataset'!D120</f>
        <v>1</v>
      </c>
      <c r="E120" s="14">
        <f t="shared" si="14"/>
        <v>0</v>
      </c>
      <c r="F120" s="15">
        <f t="shared" si="15"/>
        <v>1</v>
      </c>
      <c r="G120" s="1">
        <f t="shared" si="16"/>
        <v>1</v>
      </c>
      <c r="H120" s="1">
        <f t="shared" si="17"/>
        <v>0.96987305833470205</v>
      </c>
      <c r="I120" s="13">
        <f t="shared" si="18"/>
        <v>0.96987305833470205</v>
      </c>
      <c r="J120" s="15">
        <f t="shared" si="19"/>
        <v>3.0126941665297946E-2</v>
      </c>
      <c r="K120" s="13">
        <f t="shared" si="20"/>
        <v>-3.0590083744816116E-2</v>
      </c>
      <c r="L120" s="15">
        <f t="shared" si="21"/>
        <v>100</v>
      </c>
      <c r="AE120" s="1">
        <v>0.99693930670313868</v>
      </c>
      <c r="AF120" s="1">
        <v>0</v>
      </c>
      <c r="AG120" s="1">
        <v>1</v>
      </c>
      <c r="AH120" s="1">
        <f t="shared" si="25"/>
        <v>74</v>
      </c>
      <c r="AI120" s="1">
        <f t="shared" si="26"/>
        <v>42</v>
      </c>
      <c r="AJ120" s="1">
        <f t="shared" si="22"/>
        <v>0</v>
      </c>
      <c r="AK120" s="1">
        <f t="shared" si="23"/>
        <v>0.55319148936170215</v>
      </c>
      <c r="AL120" s="1">
        <f t="shared" si="24"/>
        <v>0</v>
      </c>
    </row>
    <row r="121" spans="2:38" x14ac:dyDescent="0.2">
      <c r="B121" s="1">
        <f>'Training Dataset'!B121</f>
        <v>1475</v>
      </c>
      <c r="C121" s="1">
        <f>'Training Dataset'!C121</f>
        <v>0</v>
      </c>
      <c r="D121" s="13">
        <f>'Training Dataset'!D121</f>
        <v>0</v>
      </c>
      <c r="E121" s="14">
        <f t="shared" si="14"/>
        <v>1</v>
      </c>
      <c r="F121" s="15">
        <f t="shared" si="15"/>
        <v>1</v>
      </c>
      <c r="G121" s="1">
        <f t="shared" si="16"/>
        <v>0</v>
      </c>
      <c r="H121" s="1">
        <f t="shared" si="17"/>
        <v>2.1147555896755633E-4</v>
      </c>
      <c r="I121" s="13">
        <f t="shared" si="18"/>
        <v>2.1147555896755633E-4</v>
      </c>
      <c r="J121" s="15">
        <f t="shared" si="19"/>
        <v>0.99978852444103239</v>
      </c>
      <c r="K121" s="13">
        <f t="shared" si="20"/>
        <v>-2.1149792307666182E-4</v>
      </c>
      <c r="L121" s="15">
        <f t="shared" si="21"/>
        <v>100</v>
      </c>
      <c r="AE121" s="1">
        <v>0.99728935370266281</v>
      </c>
      <c r="AF121" s="1">
        <v>0</v>
      </c>
      <c r="AG121" s="1">
        <v>1</v>
      </c>
      <c r="AH121" s="1">
        <f t="shared" si="25"/>
        <v>74</v>
      </c>
      <c r="AI121" s="1">
        <f t="shared" si="26"/>
        <v>43</v>
      </c>
      <c r="AJ121" s="1">
        <f t="shared" si="22"/>
        <v>0</v>
      </c>
      <c r="AK121" s="1">
        <f t="shared" si="23"/>
        <v>0.54255319148936176</v>
      </c>
      <c r="AL121" s="1">
        <f t="shared" si="24"/>
        <v>0</v>
      </c>
    </row>
    <row r="122" spans="2:38" x14ac:dyDescent="0.2">
      <c r="B122" s="1">
        <f>'Training Dataset'!B122</f>
        <v>1662</v>
      </c>
      <c r="C122" s="1">
        <f>'Training Dataset'!C122</f>
        <v>1</v>
      </c>
      <c r="D122" s="13">
        <f>'Training Dataset'!D122</f>
        <v>1</v>
      </c>
      <c r="E122" s="14">
        <f t="shared" si="14"/>
        <v>0</v>
      </c>
      <c r="F122" s="15">
        <f t="shared" si="15"/>
        <v>1</v>
      </c>
      <c r="G122" s="1">
        <f t="shared" si="16"/>
        <v>1</v>
      </c>
      <c r="H122" s="1">
        <f t="shared" si="17"/>
        <v>0.74578152353762328</v>
      </c>
      <c r="I122" s="13">
        <f t="shared" si="18"/>
        <v>0.74578152353762328</v>
      </c>
      <c r="J122" s="15">
        <f t="shared" si="19"/>
        <v>0.25421847646237672</v>
      </c>
      <c r="K122" s="13">
        <f t="shared" si="20"/>
        <v>-0.29332258556196555</v>
      </c>
      <c r="L122" s="15">
        <f t="shared" si="21"/>
        <v>100</v>
      </c>
      <c r="AE122" s="1">
        <v>0.99760901494412979</v>
      </c>
      <c r="AF122" s="1">
        <v>0</v>
      </c>
      <c r="AG122" s="1">
        <v>1</v>
      </c>
      <c r="AH122" s="1">
        <f t="shared" si="25"/>
        <v>74</v>
      </c>
      <c r="AI122" s="1">
        <f t="shared" si="26"/>
        <v>44</v>
      </c>
      <c r="AJ122" s="1">
        <f t="shared" si="22"/>
        <v>0</v>
      </c>
      <c r="AK122" s="1">
        <f t="shared" si="23"/>
        <v>0.53191489361702127</v>
      </c>
      <c r="AL122" s="1">
        <f t="shared" si="24"/>
        <v>0</v>
      </c>
    </row>
    <row r="123" spans="2:38" x14ac:dyDescent="0.2">
      <c r="B123" s="1">
        <f>'Training Dataset'!B123</f>
        <v>1861</v>
      </c>
      <c r="C123" s="1">
        <f>'Training Dataset'!C123</f>
        <v>1</v>
      </c>
      <c r="D123" s="13">
        <f>'Training Dataset'!D123</f>
        <v>1</v>
      </c>
      <c r="E123" s="14">
        <f t="shared" si="14"/>
        <v>0</v>
      </c>
      <c r="F123" s="15">
        <f t="shared" si="15"/>
        <v>1</v>
      </c>
      <c r="G123" s="1">
        <f t="shared" si="16"/>
        <v>1</v>
      </c>
      <c r="H123" s="1">
        <f t="shared" si="17"/>
        <v>0.99989442660035144</v>
      </c>
      <c r="I123" s="13">
        <f t="shared" si="18"/>
        <v>0.99989442660035144</v>
      </c>
      <c r="J123" s="15">
        <f t="shared" si="19"/>
        <v>1.0557339964856194E-4</v>
      </c>
      <c r="K123" s="13">
        <f t="shared" si="20"/>
        <v>-1.0557897291218099E-4</v>
      </c>
      <c r="L123" s="15">
        <f t="shared" si="21"/>
        <v>100</v>
      </c>
      <c r="AE123" s="1">
        <v>0.99787416965762588</v>
      </c>
      <c r="AF123" s="1">
        <v>0</v>
      </c>
      <c r="AG123" s="1">
        <v>1</v>
      </c>
      <c r="AH123" s="1">
        <f t="shared" si="25"/>
        <v>74</v>
      </c>
      <c r="AI123" s="1">
        <f t="shared" si="26"/>
        <v>45</v>
      </c>
      <c r="AJ123" s="1">
        <f t="shared" si="22"/>
        <v>0</v>
      </c>
      <c r="AK123" s="1">
        <f t="shared" si="23"/>
        <v>0.52127659574468077</v>
      </c>
      <c r="AL123" s="1">
        <f t="shared" si="24"/>
        <v>0</v>
      </c>
    </row>
    <row r="124" spans="2:38" x14ac:dyDescent="0.2">
      <c r="B124" s="1">
        <f>'Training Dataset'!B124</f>
        <v>1936</v>
      </c>
      <c r="C124" s="1">
        <f>'Training Dataset'!C124</f>
        <v>1</v>
      </c>
      <c r="D124" s="13">
        <f>'Training Dataset'!D124</f>
        <v>1</v>
      </c>
      <c r="E124" s="14">
        <f t="shared" si="14"/>
        <v>0</v>
      </c>
      <c r="F124" s="15">
        <f t="shared" si="15"/>
        <v>1</v>
      </c>
      <c r="G124" s="1">
        <f t="shared" si="16"/>
        <v>1</v>
      </c>
      <c r="H124" s="1">
        <f t="shared" si="17"/>
        <v>0.99999497527180581</v>
      </c>
      <c r="I124" s="13">
        <f t="shared" si="18"/>
        <v>0.99999497527180581</v>
      </c>
      <c r="J124" s="15">
        <f t="shared" si="19"/>
        <v>5.0247281941917521E-6</v>
      </c>
      <c r="K124" s="13">
        <f t="shared" si="20"/>
        <v>-5.0247408181807526E-6</v>
      </c>
      <c r="L124" s="15">
        <f t="shared" si="21"/>
        <v>100</v>
      </c>
      <c r="AE124" s="1">
        <v>0.99826406862250261</v>
      </c>
      <c r="AF124" s="1">
        <v>0</v>
      </c>
      <c r="AG124" s="1">
        <v>1</v>
      </c>
      <c r="AH124" s="1">
        <f t="shared" si="25"/>
        <v>74</v>
      </c>
      <c r="AI124" s="1">
        <f t="shared" si="26"/>
        <v>46</v>
      </c>
      <c r="AJ124" s="1">
        <f t="shared" si="22"/>
        <v>0</v>
      </c>
      <c r="AK124" s="1">
        <f t="shared" si="23"/>
        <v>0.5106382978723405</v>
      </c>
      <c r="AL124" s="1">
        <f t="shared" si="24"/>
        <v>0</v>
      </c>
    </row>
    <row r="125" spans="2:38" x14ac:dyDescent="0.2">
      <c r="B125" s="1">
        <f>'Training Dataset'!B125</f>
        <v>1572</v>
      </c>
      <c r="C125" s="1">
        <f>'Training Dataset'!C125</f>
        <v>0</v>
      </c>
      <c r="D125" s="13">
        <f>'Training Dataset'!D125</f>
        <v>0</v>
      </c>
      <c r="E125" s="14">
        <f t="shared" si="14"/>
        <v>1</v>
      </c>
      <c r="F125" s="15">
        <f t="shared" si="15"/>
        <v>1</v>
      </c>
      <c r="G125" s="1">
        <f t="shared" si="16"/>
        <v>0</v>
      </c>
      <c r="H125" s="1">
        <f t="shared" si="17"/>
        <v>1.0741783941244171E-2</v>
      </c>
      <c r="I125" s="13">
        <f t="shared" si="18"/>
        <v>1.0741783941244171E-2</v>
      </c>
      <c r="J125" s="15">
        <f t="shared" si="19"/>
        <v>0.98925821605875586</v>
      </c>
      <c r="K125" s="13">
        <f t="shared" si="20"/>
        <v>-1.0799893409919064E-2</v>
      </c>
      <c r="L125" s="15">
        <f t="shared" si="21"/>
        <v>100</v>
      </c>
      <c r="AE125" s="1">
        <v>0.99840561903951441</v>
      </c>
      <c r="AF125" s="1">
        <v>0</v>
      </c>
      <c r="AG125" s="1">
        <v>1</v>
      </c>
      <c r="AH125" s="1">
        <f t="shared" si="25"/>
        <v>74</v>
      </c>
      <c r="AI125" s="1">
        <f t="shared" si="26"/>
        <v>47</v>
      </c>
      <c r="AJ125" s="1">
        <f t="shared" si="22"/>
        <v>0</v>
      </c>
      <c r="AK125" s="1">
        <f t="shared" si="23"/>
        <v>0.5</v>
      </c>
      <c r="AL125" s="1">
        <f t="shared" si="24"/>
        <v>0</v>
      </c>
    </row>
    <row r="126" spans="2:38" x14ac:dyDescent="0.2">
      <c r="B126" s="1">
        <f>'Training Dataset'!B126</f>
        <v>1508</v>
      </c>
      <c r="C126" s="1">
        <f>'Training Dataset'!C126</f>
        <v>1</v>
      </c>
      <c r="D126" s="13">
        <f>'Training Dataset'!D126</f>
        <v>0</v>
      </c>
      <c r="E126" s="14">
        <f t="shared" si="14"/>
        <v>1</v>
      </c>
      <c r="F126" s="15">
        <f t="shared" si="15"/>
        <v>1</v>
      </c>
      <c r="G126" s="1">
        <f t="shared" si="16"/>
        <v>0</v>
      </c>
      <c r="H126" s="1">
        <f t="shared" si="17"/>
        <v>5.6163570397030427E-3</v>
      </c>
      <c r="I126" s="13">
        <f t="shared" si="18"/>
        <v>5.6163570397030427E-3</v>
      </c>
      <c r="J126" s="15">
        <f t="shared" si="19"/>
        <v>0.99438364296029691</v>
      </c>
      <c r="K126" s="13">
        <f t="shared" si="20"/>
        <v>-5.6321880758954564E-3</v>
      </c>
      <c r="L126" s="15">
        <f t="shared" si="21"/>
        <v>100</v>
      </c>
      <c r="AE126" s="1">
        <v>0.99884729268589945</v>
      </c>
      <c r="AF126" s="1">
        <v>0</v>
      </c>
      <c r="AG126" s="1">
        <v>1</v>
      </c>
      <c r="AH126" s="1">
        <f t="shared" si="25"/>
        <v>74</v>
      </c>
      <c r="AI126" s="1">
        <f t="shared" si="26"/>
        <v>48</v>
      </c>
      <c r="AJ126" s="1">
        <f t="shared" si="22"/>
        <v>0</v>
      </c>
      <c r="AK126" s="1">
        <f t="shared" si="23"/>
        <v>0.48936170212765961</v>
      </c>
      <c r="AL126" s="1">
        <f t="shared" si="24"/>
        <v>0</v>
      </c>
    </row>
    <row r="127" spans="2:38" x14ac:dyDescent="0.2">
      <c r="B127" s="1">
        <f>'Training Dataset'!B127</f>
        <v>1430</v>
      </c>
      <c r="C127" s="1">
        <f>'Training Dataset'!C127</f>
        <v>0</v>
      </c>
      <c r="D127" s="13">
        <f>'Training Dataset'!D127</f>
        <v>0</v>
      </c>
      <c r="E127" s="14">
        <f t="shared" si="14"/>
        <v>1</v>
      </c>
      <c r="F127" s="15">
        <f t="shared" si="15"/>
        <v>1</v>
      </c>
      <c r="G127" s="1">
        <f t="shared" si="16"/>
        <v>0</v>
      </c>
      <c r="H127" s="1">
        <f t="shared" si="17"/>
        <v>3.4028741955293103E-5</v>
      </c>
      <c r="I127" s="13">
        <f t="shared" si="18"/>
        <v>3.4028741955293103E-5</v>
      </c>
      <c r="J127" s="15">
        <f t="shared" si="19"/>
        <v>0.99996597125804476</v>
      </c>
      <c r="K127" s="13">
        <f t="shared" si="20"/>
        <v>-3.4029320946013204E-5</v>
      </c>
      <c r="L127" s="15">
        <f t="shared" si="21"/>
        <v>100</v>
      </c>
      <c r="AE127" s="1">
        <v>0.99884729268589945</v>
      </c>
      <c r="AF127" s="1">
        <v>0</v>
      </c>
      <c r="AG127" s="1">
        <v>1</v>
      </c>
      <c r="AH127" s="1">
        <f t="shared" si="25"/>
        <v>74</v>
      </c>
      <c r="AI127" s="1">
        <f t="shared" si="26"/>
        <v>49</v>
      </c>
      <c r="AJ127" s="1">
        <f t="shared" si="22"/>
        <v>0</v>
      </c>
      <c r="AK127" s="1">
        <f t="shared" si="23"/>
        <v>0.47872340425531912</v>
      </c>
      <c r="AL127" s="1">
        <f t="shared" si="24"/>
        <v>0</v>
      </c>
    </row>
    <row r="128" spans="2:38" x14ac:dyDescent="0.2">
      <c r="B128" s="1">
        <f>'Training Dataset'!B128</f>
        <v>1891</v>
      </c>
      <c r="C128" s="1">
        <f>'Training Dataset'!C128</f>
        <v>1</v>
      </c>
      <c r="D128" s="13">
        <f>'Training Dataset'!D128</f>
        <v>1</v>
      </c>
      <c r="E128" s="14">
        <f t="shared" si="14"/>
        <v>0</v>
      </c>
      <c r="F128" s="15">
        <f t="shared" si="15"/>
        <v>1</v>
      </c>
      <c r="G128" s="1">
        <f t="shared" si="16"/>
        <v>1</v>
      </c>
      <c r="H128" s="1">
        <f t="shared" si="17"/>
        <v>0.99996876852078431</v>
      </c>
      <c r="I128" s="13">
        <f t="shared" si="18"/>
        <v>0.99996876852078431</v>
      </c>
      <c r="J128" s="15">
        <f t="shared" si="19"/>
        <v>3.1231479215687585E-5</v>
      </c>
      <c r="K128" s="13">
        <f t="shared" si="20"/>
        <v>-3.1231966928489275E-5</v>
      </c>
      <c r="L128" s="15">
        <f t="shared" si="21"/>
        <v>100</v>
      </c>
      <c r="AE128" s="1">
        <v>0.99905887929279646</v>
      </c>
      <c r="AF128" s="1">
        <v>0</v>
      </c>
      <c r="AG128" s="1">
        <v>1</v>
      </c>
      <c r="AH128" s="1">
        <f t="shared" si="25"/>
        <v>74</v>
      </c>
      <c r="AI128" s="1">
        <f t="shared" si="26"/>
        <v>50</v>
      </c>
      <c r="AJ128" s="1">
        <f t="shared" si="22"/>
        <v>0</v>
      </c>
      <c r="AK128" s="1">
        <f t="shared" si="23"/>
        <v>0.46808510638297873</v>
      </c>
      <c r="AL128" s="1">
        <f t="shared" si="24"/>
        <v>0</v>
      </c>
    </row>
    <row r="129" spans="2:38" x14ac:dyDescent="0.2">
      <c r="B129" s="1">
        <f>'Training Dataset'!B129</f>
        <v>1550</v>
      </c>
      <c r="C129" s="1">
        <f>'Training Dataset'!C129</f>
        <v>0</v>
      </c>
      <c r="D129" s="13">
        <f>'Training Dataset'!D129</f>
        <v>0</v>
      </c>
      <c r="E129" s="14">
        <f t="shared" si="14"/>
        <v>1</v>
      </c>
      <c r="F129" s="15">
        <f t="shared" si="15"/>
        <v>1</v>
      </c>
      <c r="G129" s="1">
        <f t="shared" si="16"/>
        <v>0</v>
      </c>
      <c r="H129" s="1">
        <f t="shared" si="17"/>
        <v>4.4249832034694734E-3</v>
      </c>
      <c r="I129" s="13">
        <f t="shared" si="18"/>
        <v>4.4249832034694734E-3</v>
      </c>
      <c r="J129" s="15">
        <f t="shared" si="19"/>
        <v>0.99557501679653049</v>
      </c>
      <c r="K129" s="13">
        <f t="shared" si="20"/>
        <v>-4.4348024189273189E-3</v>
      </c>
      <c r="L129" s="15">
        <f t="shared" si="21"/>
        <v>100</v>
      </c>
      <c r="AE129" s="1">
        <v>0.99909267552319292</v>
      </c>
      <c r="AF129" s="1">
        <v>0</v>
      </c>
      <c r="AG129" s="1">
        <v>1</v>
      </c>
      <c r="AH129" s="1">
        <f t="shared" si="25"/>
        <v>74</v>
      </c>
      <c r="AI129" s="1">
        <f t="shared" si="26"/>
        <v>51</v>
      </c>
      <c r="AJ129" s="1">
        <f t="shared" si="22"/>
        <v>0</v>
      </c>
      <c r="AK129" s="1">
        <f t="shared" si="23"/>
        <v>0.45744680851063835</v>
      </c>
      <c r="AL129" s="1">
        <f t="shared" si="24"/>
        <v>0</v>
      </c>
    </row>
    <row r="130" spans="2:38" x14ac:dyDescent="0.2">
      <c r="B130" s="1">
        <f>'Training Dataset'!B130</f>
        <v>1741</v>
      </c>
      <c r="C130" s="1">
        <f>'Training Dataset'!C130</f>
        <v>1</v>
      </c>
      <c r="D130" s="13">
        <f>'Training Dataset'!D130</f>
        <v>1</v>
      </c>
      <c r="E130" s="14">
        <f t="shared" si="14"/>
        <v>0</v>
      </c>
      <c r="F130" s="15">
        <f t="shared" si="15"/>
        <v>1</v>
      </c>
      <c r="G130" s="1">
        <f t="shared" si="16"/>
        <v>1</v>
      </c>
      <c r="H130" s="1">
        <f t="shared" si="17"/>
        <v>0.98639717399378413</v>
      </c>
      <c r="I130" s="13">
        <f t="shared" si="18"/>
        <v>0.98639717399378413</v>
      </c>
      <c r="J130" s="15">
        <f t="shared" si="19"/>
        <v>1.3602826006215873E-2</v>
      </c>
      <c r="K130" s="13">
        <f t="shared" si="20"/>
        <v>-1.3696192105911768E-2</v>
      </c>
      <c r="L130" s="15">
        <f t="shared" si="21"/>
        <v>100</v>
      </c>
      <c r="AE130" s="1">
        <v>0.99937273604979637</v>
      </c>
      <c r="AF130" s="1">
        <v>0</v>
      </c>
      <c r="AG130" s="1">
        <v>1</v>
      </c>
      <c r="AH130" s="1">
        <f t="shared" si="25"/>
        <v>74</v>
      </c>
      <c r="AI130" s="1">
        <f t="shared" si="26"/>
        <v>52</v>
      </c>
      <c r="AJ130" s="1">
        <f t="shared" si="22"/>
        <v>0</v>
      </c>
      <c r="AK130" s="1">
        <f t="shared" si="23"/>
        <v>0.44680851063829785</v>
      </c>
      <c r="AL130" s="1">
        <f t="shared" si="24"/>
        <v>0</v>
      </c>
    </row>
    <row r="131" spans="2:38" x14ac:dyDescent="0.2">
      <c r="B131" s="1">
        <f>'Training Dataset'!B131</f>
        <v>1690</v>
      </c>
      <c r="C131" s="1">
        <f>'Training Dataset'!C131</f>
        <v>0</v>
      </c>
      <c r="D131" s="13">
        <f>'Training Dataset'!D131</f>
        <v>0</v>
      </c>
      <c r="E131" s="14">
        <f t="shared" si="14"/>
        <v>1</v>
      </c>
      <c r="F131" s="15">
        <f t="shared" si="15"/>
        <v>1</v>
      </c>
      <c r="G131" s="1">
        <f t="shared" si="16"/>
        <v>0</v>
      </c>
      <c r="H131" s="1">
        <f t="shared" si="17"/>
        <v>0.56665075565469492</v>
      </c>
      <c r="I131" s="13">
        <f t="shared" si="18"/>
        <v>0.56665075565469492</v>
      </c>
      <c r="J131" s="15">
        <f t="shared" si="19"/>
        <v>0.43334924434530508</v>
      </c>
      <c r="K131" s="13">
        <f t="shared" si="20"/>
        <v>-0.83621130715476277</v>
      </c>
      <c r="L131" s="15">
        <f t="shared" si="21"/>
        <v>0</v>
      </c>
      <c r="AE131" s="1">
        <v>0.99952595380450826</v>
      </c>
      <c r="AF131" s="1">
        <v>0</v>
      </c>
      <c r="AG131" s="1">
        <v>1</v>
      </c>
      <c r="AH131" s="1">
        <f t="shared" si="25"/>
        <v>74</v>
      </c>
      <c r="AI131" s="1">
        <f t="shared" si="26"/>
        <v>53</v>
      </c>
      <c r="AJ131" s="1">
        <f t="shared" si="22"/>
        <v>0</v>
      </c>
      <c r="AK131" s="1">
        <f t="shared" si="23"/>
        <v>0.43617021276595747</v>
      </c>
      <c r="AL131" s="1">
        <f t="shared" si="24"/>
        <v>0</v>
      </c>
    </row>
    <row r="132" spans="2:38" x14ac:dyDescent="0.2">
      <c r="B132" s="1">
        <f>'Training Dataset'!B132</f>
        <v>1687</v>
      </c>
      <c r="C132" s="1">
        <f>'Training Dataset'!C132</f>
        <v>0</v>
      </c>
      <c r="D132" s="13">
        <f>'Training Dataset'!D132</f>
        <v>1</v>
      </c>
      <c r="E132" s="14">
        <f t="shared" si="14"/>
        <v>0</v>
      </c>
      <c r="F132" s="15">
        <f t="shared" si="15"/>
        <v>1</v>
      </c>
      <c r="G132" s="1">
        <f t="shared" si="16"/>
        <v>1</v>
      </c>
      <c r="H132" s="1">
        <f t="shared" si="17"/>
        <v>0.53653321897578266</v>
      </c>
      <c r="I132" s="13">
        <f t="shared" si="18"/>
        <v>0.53653321897578266</v>
      </c>
      <c r="J132" s="15">
        <f t="shared" si="19"/>
        <v>0.46346678102421734</v>
      </c>
      <c r="K132" s="13">
        <f t="shared" si="20"/>
        <v>-0.62262680088640754</v>
      </c>
      <c r="L132" s="15">
        <f t="shared" si="21"/>
        <v>100</v>
      </c>
      <c r="AE132" s="1">
        <v>0.9995629104332483</v>
      </c>
      <c r="AF132" s="1">
        <v>0</v>
      </c>
      <c r="AG132" s="1">
        <v>1</v>
      </c>
      <c r="AH132" s="1">
        <f t="shared" si="25"/>
        <v>74</v>
      </c>
      <c r="AI132" s="1">
        <f t="shared" si="26"/>
        <v>54</v>
      </c>
      <c r="AJ132" s="1">
        <f t="shared" si="22"/>
        <v>0</v>
      </c>
      <c r="AK132" s="1">
        <f t="shared" si="23"/>
        <v>0.42553191489361697</v>
      </c>
      <c r="AL132" s="1">
        <f t="shared" si="24"/>
        <v>0</v>
      </c>
    </row>
    <row r="133" spans="2:38" x14ac:dyDescent="0.2">
      <c r="B133" s="1">
        <f>'Training Dataset'!B133</f>
        <v>1730</v>
      </c>
      <c r="C133" s="1">
        <f>'Training Dataset'!C133</f>
        <v>0</v>
      </c>
      <c r="D133" s="13">
        <f>'Training Dataset'!D133</f>
        <v>1</v>
      </c>
      <c r="E133" s="14">
        <f t="shared" ref="E133:E171" si="27">1-D133</f>
        <v>0</v>
      </c>
      <c r="F133" s="15">
        <f t="shared" ref="F133:F171" si="28">D133+E133</f>
        <v>1</v>
      </c>
      <c r="G133" s="1">
        <f t="shared" ref="G133:G171" si="29">IF(F133=0,"",D133/F133)</f>
        <v>1</v>
      </c>
      <c r="H133" s="1">
        <f t="shared" ref="H133:H171" si="30">1/(1+EXP(-$O$5-MMULT(B133:C133,$O$6:$O$7)))</f>
        <v>0.86901431201272894</v>
      </c>
      <c r="I133" s="13">
        <f t="shared" ref="I133:I171" si="31">F133*H133</f>
        <v>0.86901431201272894</v>
      </c>
      <c r="J133" s="15">
        <f t="shared" ref="J133:J171" si="32">F133-I133</f>
        <v>0.13098568798727106</v>
      </c>
      <c r="K133" s="13">
        <f t="shared" ref="K133:K171" si="33">IFERROR(F133*(G133*LN(H133)+(1-G133)*LN(1-H133)),0)</f>
        <v>-0.14039568433253991</v>
      </c>
      <c r="L133" s="15">
        <f t="shared" ref="L133:L171" si="34">100*IF(H133&gt;=$AA$10,D133/F133,E133/F133)</f>
        <v>100</v>
      </c>
      <c r="AE133" s="1">
        <v>0.99964318786908279</v>
      </c>
      <c r="AF133" s="1">
        <v>0</v>
      </c>
      <c r="AG133" s="1">
        <v>1</v>
      </c>
      <c r="AH133" s="1">
        <f t="shared" si="25"/>
        <v>74</v>
      </c>
      <c r="AI133" s="1">
        <f t="shared" si="26"/>
        <v>55</v>
      </c>
      <c r="AJ133" s="1">
        <f t="shared" ref="AJ133:AJ172" si="35">1-AH133/AH$172</f>
        <v>0</v>
      </c>
      <c r="AK133" s="1">
        <f t="shared" ref="AK133:AK172" si="36">1-AI133/AI$172</f>
        <v>0.41489361702127658</v>
      </c>
      <c r="AL133" s="1">
        <f t="shared" ref="AL133:AL172" si="37">(AJ133-AJ134)*AK133</f>
        <v>0</v>
      </c>
    </row>
    <row r="134" spans="2:38" x14ac:dyDescent="0.2">
      <c r="B134" s="1">
        <f>'Training Dataset'!B134</f>
        <v>1674</v>
      </c>
      <c r="C134" s="1">
        <f>'Training Dataset'!C134</f>
        <v>1</v>
      </c>
      <c r="D134" s="13">
        <f>'Training Dataset'!D134</f>
        <v>1</v>
      </c>
      <c r="E134" s="14">
        <f t="shared" si="27"/>
        <v>0</v>
      </c>
      <c r="F134" s="15">
        <f t="shared" si="28"/>
        <v>1</v>
      </c>
      <c r="G134" s="1">
        <f t="shared" si="29"/>
        <v>1</v>
      </c>
      <c r="H134" s="1">
        <f t="shared" si="30"/>
        <v>0.8268493306649205</v>
      </c>
      <c r="I134" s="13">
        <f t="shared" si="31"/>
        <v>0.8268493306649205</v>
      </c>
      <c r="J134" s="15">
        <f t="shared" si="32"/>
        <v>0.1731506693350795</v>
      </c>
      <c r="K134" s="13">
        <f t="shared" si="33"/>
        <v>-0.19013278838626474</v>
      </c>
      <c r="L134" s="15">
        <f t="shared" si="34"/>
        <v>100</v>
      </c>
      <c r="AE134" s="1">
        <v>0.99964461059103094</v>
      </c>
      <c r="AF134" s="1">
        <v>0</v>
      </c>
      <c r="AG134" s="1">
        <v>1</v>
      </c>
      <c r="AH134" s="1">
        <f t="shared" ref="AH134:AH172" si="38">AH133+AF134</f>
        <v>74</v>
      </c>
      <c r="AI134" s="1">
        <f t="shared" ref="AI134:AI172" si="39">AI133+AG134</f>
        <v>56</v>
      </c>
      <c r="AJ134" s="1">
        <f t="shared" si="35"/>
        <v>0</v>
      </c>
      <c r="AK134" s="1">
        <f t="shared" si="36"/>
        <v>0.4042553191489362</v>
      </c>
      <c r="AL134" s="1">
        <f t="shared" si="37"/>
        <v>0</v>
      </c>
    </row>
    <row r="135" spans="2:38" x14ac:dyDescent="0.2">
      <c r="B135" s="1">
        <f>'Training Dataset'!B135</f>
        <v>1475</v>
      </c>
      <c r="C135" s="1">
        <f>'Training Dataset'!C135</f>
        <v>0</v>
      </c>
      <c r="D135" s="13">
        <f>'Training Dataset'!D135</f>
        <v>0</v>
      </c>
      <c r="E135" s="14">
        <f t="shared" si="27"/>
        <v>1</v>
      </c>
      <c r="F135" s="15">
        <f t="shared" si="28"/>
        <v>1</v>
      </c>
      <c r="G135" s="1">
        <f t="shared" si="29"/>
        <v>0</v>
      </c>
      <c r="H135" s="1">
        <f t="shared" si="30"/>
        <v>2.1147555896755633E-4</v>
      </c>
      <c r="I135" s="13">
        <f t="shared" si="31"/>
        <v>2.1147555896755633E-4</v>
      </c>
      <c r="J135" s="15">
        <f t="shared" si="32"/>
        <v>0.99978852444103239</v>
      </c>
      <c r="K135" s="13">
        <f t="shared" si="33"/>
        <v>-2.1149792307666182E-4</v>
      </c>
      <c r="L135" s="15">
        <f t="shared" si="34"/>
        <v>100</v>
      </c>
      <c r="AE135" s="1">
        <v>0.99978076914244374</v>
      </c>
      <c r="AF135" s="1">
        <v>0</v>
      </c>
      <c r="AG135" s="1">
        <v>1</v>
      </c>
      <c r="AH135" s="1">
        <f t="shared" si="38"/>
        <v>74</v>
      </c>
      <c r="AI135" s="1">
        <f t="shared" si="39"/>
        <v>57</v>
      </c>
      <c r="AJ135" s="1">
        <f t="shared" si="35"/>
        <v>0</v>
      </c>
      <c r="AK135" s="1">
        <f t="shared" si="36"/>
        <v>0.3936170212765957</v>
      </c>
      <c r="AL135" s="1">
        <f t="shared" si="37"/>
        <v>0</v>
      </c>
    </row>
    <row r="136" spans="2:38" x14ac:dyDescent="0.2">
      <c r="B136" s="1">
        <f>'Training Dataset'!B136</f>
        <v>1962</v>
      </c>
      <c r="C136" s="1">
        <f>'Training Dataset'!C136</f>
        <v>1</v>
      </c>
      <c r="D136" s="13">
        <f>'Training Dataset'!D136</f>
        <v>1</v>
      </c>
      <c r="E136" s="14">
        <f t="shared" si="27"/>
        <v>0</v>
      </c>
      <c r="F136" s="15">
        <f t="shared" si="28"/>
        <v>1</v>
      </c>
      <c r="G136" s="1">
        <f t="shared" si="29"/>
        <v>1</v>
      </c>
      <c r="H136" s="1">
        <f t="shared" si="30"/>
        <v>0.99999825155360744</v>
      </c>
      <c r="I136" s="13">
        <f t="shared" si="31"/>
        <v>0.99999825155360744</v>
      </c>
      <c r="J136" s="15">
        <f t="shared" si="32"/>
        <v>1.7484463925576677E-6</v>
      </c>
      <c r="K136" s="13">
        <f t="shared" si="33"/>
        <v>-1.7484479210918431E-6</v>
      </c>
      <c r="L136" s="15">
        <f t="shared" si="34"/>
        <v>100</v>
      </c>
      <c r="AE136" s="1">
        <v>0.99979867049397431</v>
      </c>
      <c r="AF136" s="1">
        <v>0</v>
      </c>
      <c r="AG136" s="1">
        <v>1</v>
      </c>
      <c r="AH136" s="1">
        <f t="shared" si="38"/>
        <v>74</v>
      </c>
      <c r="AI136" s="1">
        <f t="shared" si="39"/>
        <v>58</v>
      </c>
      <c r="AJ136" s="1">
        <f t="shared" si="35"/>
        <v>0</v>
      </c>
      <c r="AK136" s="1">
        <f t="shared" si="36"/>
        <v>0.38297872340425532</v>
      </c>
      <c r="AL136" s="1">
        <f t="shared" si="37"/>
        <v>0</v>
      </c>
    </row>
    <row r="137" spans="2:38" x14ac:dyDescent="0.2">
      <c r="B137" s="1">
        <f>'Training Dataset'!B137</f>
        <v>1532</v>
      </c>
      <c r="C137" s="1">
        <f>'Training Dataset'!C137</f>
        <v>0</v>
      </c>
      <c r="D137" s="13">
        <f>'Training Dataset'!D137</f>
        <v>0</v>
      </c>
      <c r="E137" s="14">
        <f t="shared" si="27"/>
        <v>1</v>
      </c>
      <c r="F137" s="15">
        <f t="shared" si="28"/>
        <v>1</v>
      </c>
      <c r="G137" s="1">
        <f t="shared" si="29"/>
        <v>0</v>
      </c>
      <c r="H137" s="1">
        <f t="shared" si="30"/>
        <v>2.135564223177035E-3</v>
      </c>
      <c r="I137" s="13">
        <f t="shared" si="31"/>
        <v>2.135564223177035E-3</v>
      </c>
      <c r="J137" s="15">
        <f t="shared" si="32"/>
        <v>0.99786443577682293</v>
      </c>
      <c r="K137" s="13">
        <f t="shared" si="33"/>
        <v>-2.1378477921707977E-3</v>
      </c>
      <c r="L137" s="15">
        <f t="shared" si="34"/>
        <v>100</v>
      </c>
      <c r="AE137" s="1">
        <v>0.99982816033387611</v>
      </c>
      <c r="AF137" s="1">
        <v>0</v>
      </c>
      <c r="AG137" s="1">
        <v>1</v>
      </c>
      <c r="AH137" s="1">
        <f t="shared" si="38"/>
        <v>74</v>
      </c>
      <c r="AI137" s="1">
        <f t="shared" si="39"/>
        <v>59</v>
      </c>
      <c r="AJ137" s="1">
        <f t="shared" si="35"/>
        <v>0</v>
      </c>
      <c r="AK137" s="1">
        <f t="shared" si="36"/>
        <v>0.37234042553191493</v>
      </c>
      <c r="AL137" s="1">
        <f t="shared" si="37"/>
        <v>0</v>
      </c>
    </row>
    <row r="138" spans="2:38" x14ac:dyDescent="0.2">
      <c r="B138" s="1">
        <f>'Training Dataset'!B138</f>
        <v>1492</v>
      </c>
      <c r="C138" s="1">
        <f>'Training Dataset'!C138</f>
        <v>0</v>
      </c>
      <c r="D138" s="13">
        <f>'Training Dataset'!D138</f>
        <v>0</v>
      </c>
      <c r="E138" s="14">
        <f t="shared" si="27"/>
        <v>1</v>
      </c>
      <c r="F138" s="15">
        <f t="shared" si="28"/>
        <v>1</v>
      </c>
      <c r="G138" s="1">
        <f t="shared" si="29"/>
        <v>0</v>
      </c>
      <c r="H138" s="1">
        <f t="shared" si="30"/>
        <v>4.2163075948530607E-4</v>
      </c>
      <c r="I138" s="13">
        <f t="shared" si="31"/>
        <v>4.2163075948530607E-4</v>
      </c>
      <c r="J138" s="15">
        <f t="shared" si="32"/>
        <v>0.99957836924051469</v>
      </c>
      <c r="K138" s="13">
        <f t="shared" si="33"/>
        <v>-4.21719670726674E-4</v>
      </c>
      <c r="L138" s="15">
        <f t="shared" si="34"/>
        <v>100</v>
      </c>
      <c r="AE138" s="1">
        <v>0.99983499646511942</v>
      </c>
      <c r="AF138" s="1">
        <v>0</v>
      </c>
      <c r="AG138" s="1">
        <v>1</v>
      </c>
      <c r="AH138" s="1">
        <f t="shared" si="38"/>
        <v>74</v>
      </c>
      <c r="AI138" s="1">
        <f t="shared" si="39"/>
        <v>60</v>
      </c>
      <c r="AJ138" s="1">
        <f t="shared" si="35"/>
        <v>0</v>
      </c>
      <c r="AK138" s="1">
        <f t="shared" si="36"/>
        <v>0.36170212765957444</v>
      </c>
      <c r="AL138" s="1">
        <f t="shared" si="37"/>
        <v>0</v>
      </c>
    </row>
    <row r="139" spans="2:38" x14ac:dyDescent="0.2">
      <c r="B139" s="1">
        <f>'Training Dataset'!B139</f>
        <v>1502</v>
      </c>
      <c r="C139" s="1">
        <f>'Training Dataset'!C139</f>
        <v>0</v>
      </c>
      <c r="D139" s="13">
        <f>'Training Dataset'!D139</f>
        <v>0</v>
      </c>
      <c r="E139" s="14">
        <f t="shared" si="27"/>
        <v>1</v>
      </c>
      <c r="F139" s="15">
        <f t="shared" si="28"/>
        <v>1</v>
      </c>
      <c r="G139" s="1">
        <f t="shared" si="29"/>
        <v>0</v>
      </c>
      <c r="H139" s="1">
        <f t="shared" si="30"/>
        <v>6.3266236753031964E-4</v>
      </c>
      <c r="I139" s="13">
        <f t="shared" si="31"/>
        <v>6.3266236753031964E-4</v>
      </c>
      <c r="J139" s="15">
        <f t="shared" si="32"/>
        <v>0.99936733763246965</v>
      </c>
      <c r="K139" s="13">
        <f t="shared" si="33"/>
        <v>-6.3286258281622832E-4</v>
      </c>
      <c r="L139" s="15">
        <f t="shared" si="34"/>
        <v>100</v>
      </c>
      <c r="AE139" s="1">
        <v>0.99986530833930487</v>
      </c>
      <c r="AF139" s="1">
        <v>0</v>
      </c>
      <c r="AG139" s="1">
        <v>1</v>
      </c>
      <c r="AH139" s="1">
        <f t="shared" si="38"/>
        <v>74</v>
      </c>
      <c r="AI139" s="1">
        <f t="shared" si="39"/>
        <v>61</v>
      </c>
      <c r="AJ139" s="1">
        <f t="shared" si="35"/>
        <v>0</v>
      </c>
      <c r="AK139" s="1">
        <f t="shared" si="36"/>
        <v>0.35106382978723405</v>
      </c>
      <c r="AL139" s="1">
        <f t="shared" si="37"/>
        <v>0</v>
      </c>
    </row>
    <row r="140" spans="2:38" x14ac:dyDescent="0.2">
      <c r="B140" s="1">
        <f>'Training Dataset'!B140</f>
        <v>1974</v>
      </c>
      <c r="C140" s="1">
        <f>'Training Dataset'!C140</f>
        <v>1</v>
      </c>
      <c r="D140" s="13">
        <f>'Training Dataset'!D140</f>
        <v>1</v>
      </c>
      <c r="E140" s="14">
        <f t="shared" si="27"/>
        <v>0</v>
      </c>
      <c r="F140" s="15">
        <f t="shared" si="28"/>
        <v>1</v>
      </c>
      <c r="G140" s="1">
        <f t="shared" si="29"/>
        <v>1</v>
      </c>
      <c r="H140" s="1">
        <f t="shared" si="30"/>
        <v>0.99999892587476991</v>
      </c>
      <c r="I140" s="13">
        <f t="shared" si="31"/>
        <v>0.99999892587476991</v>
      </c>
      <c r="J140" s="15">
        <f t="shared" si="32"/>
        <v>1.0741252300938697E-6</v>
      </c>
      <c r="K140" s="13">
        <f t="shared" si="33"/>
        <v>-1.0741258069667878E-6</v>
      </c>
      <c r="L140" s="15">
        <f t="shared" si="34"/>
        <v>100</v>
      </c>
      <c r="AE140" s="1">
        <v>0.99987581218465538</v>
      </c>
      <c r="AF140" s="1">
        <v>0</v>
      </c>
      <c r="AG140" s="1">
        <v>1</v>
      </c>
      <c r="AH140" s="1">
        <f t="shared" si="38"/>
        <v>74</v>
      </c>
      <c r="AI140" s="1">
        <f t="shared" si="39"/>
        <v>62</v>
      </c>
      <c r="AJ140" s="1">
        <f t="shared" si="35"/>
        <v>0</v>
      </c>
      <c r="AK140" s="1">
        <f t="shared" si="36"/>
        <v>0.34042553191489366</v>
      </c>
      <c r="AL140" s="1">
        <f t="shared" si="37"/>
        <v>0</v>
      </c>
    </row>
    <row r="141" spans="2:38" x14ac:dyDescent="0.2">
      <c r="B141" s="1">
        <f>'Training Dataset'!B141</f>
        <v>1607</v>
      </c>
      <c r="C141" s="1">
        <f>'Training Dataset'!C141</f>
        <v>0</v>
      </c>
      <c r="D141" s="13">
        <f>'Training Dataset'!D141</f>
        <v>0</v>
      </c>
      <c r="E141" s="14">
        <f t="shared" si="27"/>
        <v>1</v>
      </c>
      <c r="F141" s="15">
        <f t="shared" si="28"/>
        <v>1</v>
      </c>
      <c r="G141" s="1">
        <f t="shared" si="29"/>
        <v>0</v>
      </c>
      <c r="H141" s="1">
        <f t="shared" si="30"/>
        <v>4.3035089306237548E-2</v>
      </c>
      <c r="I141" s="13">
        <f t="shared" si="31"/>
        <v>4.3035089306237548E-2</v>
      </c>
      <c r="J141" s="15">
        <f t="shared" si="32"/>
        <v>0.95696491069376244</v>
      </c>
      <c r="K141" s="13">
        <f t="shared" si="33"/>
        <v>-4.3988554143126905E-2</v>
      </c>
      <c r="L141" s="15">
        <f t="shared" si="34"/>
        <v>100</v>
      </c>
      <c r="AE141" s="1">
        <v>0.99989442660035144</v>
      </c>
      <c r="AF141" s="1">
        <v>0</v>
      </c>
      <c r="AG141" s="1">
        <v>1</v>
      </c>
      <c r="AH141" s="1">
        <f t="shared" si="38"/>
        <v>74</v>
      </c>
      <c r="AI141" s="1">
        <f t="shared" si="39"/>
        <v>63</v>
      </c>
      <c r="AJ141" s="1">
        <f t="shared" si="35"/>
        <v>0</v>
      </c>
      <c r="AK141" s="1">
        <f t="shared" si="36"/>
        <v>0.32978723404255317</v>
      </c>
      <c r="AL141" s="1">
        <f t="shared" si="37"/>
        <v>0</v>
      </c>
    </row>
    <row r="142" spans="2:38" x14ac:dyDescent="0.2">
      <c r="B142" s="1">
        <f>'Training Dataset'!B142</f>
        <v>1412</v>
      </c>
      <c r="C142" s="1">
        <f>'Training Dataset'!C142</f>
        <v>1</v>
      </c>
      <c r="D142" s="13">
        <f>'Training Dataset'!D142</f>
        <v>0</v>
      </c>
      <c r="E142" s="14">
        <f t="shared" si="27"/>
        <v>1</v>
      </c>
      <c r="F142" s="15">
        <f t="shared" si="28"/>
        <v>1</v>
      </c>
      <c r="G142" s="1">
        <f t="shared" si="29"/>
        <v>0</v>
      </c>
      <c r="H142" s="1">
        <f t="shared" si="30"/>
        <v>1.1456960229119324E-4</v>
      </c>
      <c r="I142" s="13">
        <f t="shared" si="31"/>
        <v>1.1456960229119324E-4</v>
      </c>
      <c r="J142" s="15">
        <f t="shared" si="32"/>
        <v>0.99988543039770883</v>
      </c>
      <c r="K142" s="13">
        <f t="shared" si="33"/>
        <v>-1.1457616588938545E-4</v>
      </c>
      <c r="L142" s="15">
        <f t="shared" si="34"/>
        <v>100</v>
      </c>
      <c r="AE142" s="1">
        <v>0.99993245293738831</v>
      </c>
      <c r="AF142" s="1">
        <v>0</v>
      </c>
      <c r="AG142" s="1">
        <v>1</v>
      </c>
      <c r="AH142" s="1">
        <f t="shared" si="38"/>
        <v>74</v>
      </c>
      <c r="AI142" s="1">
        <f t="shared" si="39"/>
        <v>64</v>
      </c>
      <c r="AJ142" s="1">
        <f t="shared" si="35"/>
        <v>0</v>
      </c>
      <c r="AK142" s="1">
        <f t="shared" si="36"/>
        <v>0.31914893617021278</v>
      </c>
      <c r="AL142" s="1">
        <f t="shared" si="37"/>
        <v>0</v>
      </c>
    </row>
    <row r="143" spans="2:38" x14ac:dyDescent="0.2">
      <c r="B143" s="1">
        <f>'Training Dataset'!B143</f>
        <v>1557</v>
      </c>
      <c r="C143" s="1">
        <f>'Training Dataset'!C143</f>
        <v>0</v>
      </c>
      <c r="D143" s="13">
        <f>'Training Dataset'!D143</f>
        <v>0</v>
      </c>
      <c r="E143" s="14">
        <f t="shared" si="27"/>
        <v>1</v>
      </c>
      <c r="F143" s="15">
        <f t="shared" si="28"/>
        <v>1</v>
      </c>
      <c r="G143" s="1">
        <f t="shared" si="29"/>
        <v>0</v>
      </c>
      <c r="H143" s="1">
        <f t="shared" si="30"/>
        <v>5.8710038820600548E-3</v>
      </c>
      <c r="I143" s="13">
        <f t="shared" si="31"/>
        <v>5.8710038820600548E-3</v>
      </c>
      <c r="J143" s="15">
        <f t="shared" si="32"/>
        <v>0.99412899611793992</v>
      </c>
      <c r="K143" s="13">
        <f t="shared" si="33"/>
        <v>-5.8883059790404112E-3</v>
      </c>
      <c r="L143" s="15">
        <f t="shared" si="34"/>
        <v>100</v>
      </c>
      <c r="AE143" s="1">
        <v>0.99995118542947214</v>
      </c>
      <c r="AF143" s="1">
        <v>0</v>
      </c>
      <c r="AG143" s="1">
        <v>1</v>
      </c>
      <c r="AH143" s="1">
        <f t="shared" si="38"/>
        <v>74</v>
      </c>
      <c r="AI143" s="1">
        <f t="shared" si="39"/>
        <v>65</v>
      </c>
      <c r="AJ143" s="1">
        <f t="shared" si="35"/>
        <v>0</v>
      </c>
      <c r="AK143" s="1">
        <f t="shared" si="36"/>
        <v>0.30851063829787229</v>
      </c>
      <c r="AL143" s="1">
        <f t="shared" si="37"/>
        <v>0</v>
      </c>
    </row>
    <row r="144" spans="2:38" x14ac:dyDescent="0.2">
      <c r="B144" s="1">
        <f>'Training Dataset'!B144</f>
        <v>1821</v>
      </c>
      <c r="C144" s="1">
        <f>'Training Dataset'!C144</f>
        <v>0</v>
      </c>
      <c r="D144" s="13">
        <f>'Training Dataset'!D144</f>
        <v>1</v>
      </c>
      <c r="E144" s="14">
        <f t="shared" si="27"/>
        <v>0</v>
      </c>
      <c r="F144" s="15">
        <f t="shared" si="28"/>
        <v>1</v>
      </c>
      <c r="G144" s="1">
        <f t="shared" si="29"/>
        <v>1</v>
      </c>
      <c r="H144" s="1">
        <f t="shared" si="30"/>
        <v>0.99626786646251819</v>
      </c>
      <c r="I144" s="13">
        <f t="shared" si="31"/>
        <v>0.99626786646251819</v>
      </c>
      <c r="J144" s="15">
        <f t="shared" si="32"/>
        <v>3.7321335374818077E-3</v>
      </c>
      <c r="K144" s="13">
        <f t="shared" si="33"/>
        <v>-3.7391153245738946E-3</v>
      </c>
      <c r="L144" s="15">
        <f t="shared" si="34"/>
        <v>100</v>
      </c>
      <c r="AE144" s="1">
        <v>0.99995695558532161</v>
      </c>
      <c r="AF144" s="1">
        <v>0</v>
      </c>
      <c r="AG144" s="1">
        <v>1</v>
      </c>
      <c r="AH144" s="1">
        <f t="shared" si="38"/>
        <v>74</v>
      </c>
      <c r="AI144" s="1">
        <f t="shared" si="39"/>
        <v>66</v>
      </c>
      <c r="AJ144" s="1">
        <f t="shared" si="35"/>
        <v>0</v>
      </c>
      <c r="AK144" s="1">
        <f t="shared" si="36"/>
        <v>0.2978723404255319</v>
      </c>
      <c r="AL144" s="1">
        <f t="shared" si="37"/>
        <v>0</v>
      </c>
    </row>
    <row r="145" spans="2:38" x14ac:dyDescent="0.2">
      <c r="B145" s="1">
        <f>'Training Dataset'!B145</f>
        <v>1760</v>
      </c>
      <c r="C145" s="1">
        <f>'Training Dataset'!C145</f>
        <v>1</v>
      </c>
      <c r="D145" s="13">
        <f>'Training Dataset'!D145</f>
        <v>1</v>
      </c>
      <c r="E145" s="14">
        <f t="shared" si="27"/>
        <v>0</v>
      </c>
      <c r="F145" s="15">
        <f t="shared" si="28"/>
        <v>1</v>
      </c>
      <c r="G145" s="1">
        <f t="shared" si="29"/>
        <v>1</v>
      </c>
      <c r="H145" s="1">
        <f t="shared" si="30"/>
        <v>0.99366440553532698</v>
      </c>
      <c r="I145" s="13">
        <f t="shared" si="31"/>
        <v>0.99366440553532698</v>
      </c>
      <c r="J145" s="15">
        <f t="shared" si="32"/>
        <v>6.3355944646730222E-3</v>
      </c>
      <c r="K145" s="13">
        <f t="shared" si="33"/>
        <v>-6.3557495178770875E-3</v>
      </c>
      <c r="L145" s="15">
        <f t="shared" si="34"/>
        <v>100</v>
      </c>
      <c r="AE145" s="1">
        <v>0.99996031266090268</v>
      </c>
      <c r="AF145" s="1">
        <v>0</v>
      </c>
      <c r="AG145" s="1">
        <v>1</v>
      </c>
      <c r="AH145" s="1">
        <f t="shared" si="38"/>
        <v>74</v>
      </c>
      <c r="AI145" s="1">
        <f t="shared" si="39"/>
        <v>67</v>
      </c>
      <c r="AJ145" s="1">
        <f t="shared" si="35"/>
        <v>0</v>
      </c>
      <c r="AK145" s="1">
        <f t="shared" si="36"/>
        <v>0.28723404255319152</v>
      </c>
      <c r="AL145" s="1">
        <f t="shared" si="37"/>
        <v>0</v>
      </c>
    </row>
    <row r="146" spans="2:38" x14ac:dyDescent="0.2">
      <c r="B146" s="1">
        <f>'Training Dataset'!B146</f>
        <v>1685</v>
      </c>
      <c r="C146" s="1">
        <f>'Training Dataset'!C146</f>
        <v>0</v>
      </c>
      <c r="D146" s="13">
        <f>'Training Dataset'!D146</f>
        <v>1</v>
      </c>
      <c r="E146" s="14">
        <f t="shared" si="27"/>
        <v>0</v>
      </c>
      <c r="F146" s="15">
        <f t="shared" si="28"/>
        <v>1</v>
      </c>
      <c r="G146" s="1">
        <f t="shared" si="29"/>
        <v>1</v>
      </c>
      <c r="H146" s="1">
        <f t="shared" si="30"/>
        <v>0.51629176788514464</v>
      </c>
      <c r="I146" s="13">
        <f t="shared" si="31"/>
        <v>0.51629176788514464</v>
      </c>
      <c r="J146" s="15">
        <f t="shared" si="32"/>
        <v>0.48370823211485536</v>
      </c>
      <c r="K146" s="13">
        <f t="shared" si="33"/>
        <v>-0.66108323166458383</v>
      </c>
      <c r="L146" s="15">
        <f t="shared" si="34"/>
        <v>100</v>
      </c>
      <c r="AE146" s="1">
        <v>0.99996326138940217</v>
      </c>
      <c r="AF146" s="1">
        <v>0</v>
      </c>
      <c r="AG146" s="1">
        <v>1</v>
      </c>
      <c r="AH146" s="1">
        <f t="shared" si="38"/>
        <v>74</v>
      </c>
      <c r="AI146" s="1">
        <f t="shared" si="39"/>
        <v>68</v>
      </c>
      <c r="AJ146" s="1">
        <f t="shared" si="35"/>
        <v>0</v>
      </c>
      <c r="AK146" s="1">
        <f t="shared" si="36"/>
        <v>0.27659574468085102</v>
      </c>
      <c r="AL146" s="1">
        <f t="shared" si="37"/>
        <v>0</v>
      </c>
    </row>
    <row r="147" spans="2:38" x14ac:dyDescent="0.2">
      <c r="B147" s="1">
        <f>'Training Dataset'!B147</f>
        <v>1773</v>
      </c>
      <c r="C147" s="1">
        <f>'Training Dataset'!C147</f>
        <v>1</v>
      </c>
      <c r="D147" s="13">
        <f>'Training Dataset'!D147</f>
        <v>1</v>
      </c>
      <c r="E147" s="14">
        <f t="shared" si="27"/>
        <v>0</v>
      </c>
      <c r="F147" s="15">
        <f t="shared" si="28"/>
        <v>1</v>
      </c>
      <c r="G147" s="1">
        <f t="shared" si="29"/>
        <v>1</v>
      </c>
      <c r="H147" s="1">
        <f t="shared" si="30"/>
        <v>0.9962529763717245</v>
      </c>
      <c r="I147" s="13">
        <f t="shared" si="31"/>
        <v>0.9962529763717245</v>
      </c>
      <c r="J147" s="15">
        <f t="shared" si="32"/>
        <v>3.7470236282755032E-3</v>
      </c>
      <c r="K147" s="13">
        <f t="shared" si="33"/>
        <v>-3.7540613070438118E-3</v>
      </c>
      <c r="L147" s="15">
        <f t="shared" si="34"/>
        <v>100</v>
      </c>
      <c r="AE147" s="1">
        <v>0.99996876852078431</v>
      </c>
      <c r="AF147" s="1">
        <v>0</v>
      </c>
      <c r="AG147" s="1">
        <v>1</v>
      </c>
      <c r="AH147" s="1">
        <f t="shared" si="38"/>
        <v>74</v>
      </c>
      <c r="AI147" s="1">
        <f t="shared" si="39"/>
        <v>69</v>
      </c>
      <c r="AJ147" s="1">
        <f t="shared" si="35"/>
        <v>0</v>
      </c>
      <c r="AK147" s="1">
        <f t="shared" si="36"/>
        <v>0.26595744680851063</v>
      </c>
      <c r="AL147" s="1">
        <f t="shared" si="37"/>
        <v>0</v>
      </c>
    </row>
    <row r="148" spans="2:38" x14ac:dyDescent="0.2">
      <c r="B148" s="1">
        <f>'Training Dataset'!B148</f>
        <v>1826</v>
      </c>
      <c r="C148" s="1">
        <f>'Training Dataset'!C148</f>
        <v>1</v>
      </c>
      <c r="D148" s="13">
        <f>'Training Dataset'!D148</f>
        <v>1</v>
      </c>
      <c r="E148" s="14">
        <f t="shared" si="27"/>
        <v>0</v>
      </c>
      <c r="F148" s="15">
        <f t="shared" si="28"/>
        <v>1</v>
      </c>
      <c r="G148" s="1">
        <f t="shared" si="29"/>
        <v>1</v>
      </c>
      <c r="H148" s="1">
        <f t="shared" si="30"/>
        <v>0.9995629104332483</v>
      </c>
      <c r="I148" s="13">
        <f t="shared" si="31"/>
        <v>0.9995629104332483</v>
      </c>
      <c r="J148" s="15">
        <f t="shared" si="32"/>
        <v>4.3708956675170274E-4</v>
      </c>
      <c r="K148" s="13">
        <f t="shared" si="33"/>
        <v>-4.3718511824043793E-4</v>
      </c>
      <c r="L148" s="15">
        <f t="shared" si="34"/>
        <v>100</v>
      </c>
      <c r="AE148" s="1">
        <v>0.9999712043206207</v>
      </c>
      <c r="AF148" s="1">
        <v>0</v>
      </c>
      <c r="AG148" s="1">
        <v>1</v>
      </c>
      <c r="AH148" s="1">
        <f t="shared" si="38"/>
        <v>74</v>
      </c>
      <c r="AI148" s="1">
        <f t="shared" si="39"/>
        <v>70</v>
      </c>
      <c r="AJ148" s="1">
        <f t="shared" si="35"/>
        <v>0</v>
      </c>
      <c r="AK148" s="1">
        <f t="shared" si="36"/>
        <v>0.25531914893617025</v>
      </c>
      <c r="AL148" s="1">
        <f t="shared" si="37"/>
        <v>0</v>
      </c>
    </row>
    <row r="149" spans="2:38" x14ac:dyDescent="0.2">
      <c r="B149" s="1">
        <f>'Training Dataset'!B149</f>
        <v>1565</v>
      </c>
      <c r="C149" s="1">
        <f>'Training Dataset'!C149</f>
        <v>1</v>
      </c>
      <c r="D149" s="13">
        <f>'Training Dataset'!D149</f>
        <v>0</v>
      </c>
      <c r="E149" s="14">
        <f t="shared" si="27"/>
        <v>1</v>
      </c>
      <c r="F149" s="15">
        <f t="shared" si="28"/>
        <v>1</v>
      </c>
      <c r="G149" s="1">
        <f t="shared" si="29"/>
        <v>0</v>
      </c>
      <c r="H149" s="1">
        <f t="shared" si="30"/>
        <v>5.4057332365316894E-2</v>
      </c>
      <c r="I149" s="13">
        <f t="shared" si="31"/>
        <v>5.4057332365316894E-2</v>
      </c>
      <c r="J149" s="15">
        <f t="shared" si="32"/>
        <v>0.94594266763468315</v>
      </c>
      <c r="K149" s="13">
        <f t="shared" si="33"/>
        <v>-5.557331680415107E-2</v>
      </c>
      <c r="L149" s="15">
        <f t="shared" si="34"/>
        <v>100</v>
      </c>
      <c r="AE149" s="1">
        <v>0.99998238029071174</v>
      </c>
      <c r="AF149" s="1">
        <v>0</v>
      </c>
      <c r="AG149" s="1">
        <v>1</v>
      </c>
      <c r="AH149" s="1">
        <f t="shared" si="38"/>
        <v>74</v>
      </c>
      <c r="AI149" s="1">
        <f t="shared" si="39"/>
        <v>71</v>
      </c>
      <c r="AJ149" s="1">
        <f t="shared" si="35"/>
        <v>0</v>
      </c>
      <c r="AK149" s="1">
        <f t="shared" si="36"/>
        <v>0.24468085106382975</v>
      </c>
      <c r="AL149" s="1">
        <f t="shared" si="37"/>
        <v>0</v>
      </c>
    </row>
    <row r="150" spans="2:38" x14ac:dyDescent="0.2">
      <c r="B150" s="1">
        <f>'Training Dataset'!B150</f>
        <v>1510</v>
      </c>
      <c r="C150" s="1">
        <f>'Training Dataset'!C150</f>
        <v>0</v>
      </c>
      <c r="D150" s="13">
        <f>'Training Dataset'!D150</f>
        <v>0</v>
      </c>
      <c r="E150" s="14">
        <f t="shared" si="27"/>
        <v>1</v>
      </c>
      <c r="F150" s="15">
        <f t="shared" si="28"/>
        <v>1</v>
      </c>
      <c r="G150" s="1">
        <f t="shared" si="29"/>
        <v>0</v>
      </c>
      <c r="H150" s="1">
        <f t="shared" si="30"/>
        <v>8.7524915386173751E-4</v>
      </c>
      <c r="I150" s="13">
        <f t="shared" si="31"/>
        <v>8.7524915386173751E-4</v>
      </c>
      <c r="J150" s="15">
        <f t="shared" si="32"/>
        <v>0.99912475084613828</v>
      </c>
      <c r="K150" s="13">
        <f t="shared" si="33"/>
        <v>-8.75632408047311E-4</v>
      </c>
      <c r="L150" s="15">
        <f t="shared" si="34"/>
        <v>100</v>
      </c>
      <c r="AE150" s="1">
        <v>0.99998368944374427</v>
      </c>
      <c r="AF150" s="1">
        <v>0</v>
      </c>
      <c r="AG150" s="1">
        <v>1</v>
      </c>
      <c r="AH150" s="1">
        <f t="shared" si="38"/>
        <v>74</v>
      </c>
      <c r="AI150" s="1">
        <f t="shared" si="39"/>
        <v>72</v>
      </c>
      <c r="AJ150" s="1">
        <f t="shared" si="35"/>
        <v>0</v>
      </c>
      <c r="AK150" s="1">
        <f t="shared" si="36"/>
        <v>0.23404255319148937</v>
      </c>
      <c r="AL150" s="1">
        <f t="shared" si="37"/>
        <v>0</v>
      </c>
    </row>
    <row r="151" spans="2:38" x14ac:dyDescent="0.2">
      <c r="B151" s="1">
        <f>'Training Dataset'!B151</f>
        <v>1374</v>
      </c>
      <c r="C151" s="1">
        <f>'Training Dataset'!C151</f>
        <v>0</v>
      </c>
      <c r="D151" s="13">
        <f>'Training Dataset'!D151</f>
        <v>0</v>
      </c>
      <c r="E151" s="14">
        <f t="shared" si="27"/>
        <v>1</v>
      </c>
      <c r="F151" s="15">
        <f t="shared" si="28"/>
        <v>1</v>
      </c>
      <c r="G151" s="1">
        <f t="shared" si="29"/>
        <v>0</v>
      </c>
      <c r="H151" s="1">
        <f t="shared" si="30"/>
        <v>3.502702354318867E-6</v>
      </c>
      <c r="I151" s="13">
        <f t="shared" si="31"/>
        <v>3.502702354318867E-6</v>
      </c>
      <c r="J151" s="15">
        <f t="shared" si="32"/>
        <v>0.99999649729764573</v>
      </c>
      <c r="K151" s="13">
        <f t="shared" si="33"/>
        <v>-3.5027084887506281E-6</v>
      </c>
      <c r="L151" s="15">
        <f t="shared" si="34"/>
        <v>100</v>
      </c>
      <c r="AE151" s="1">
        <v>0.99998872706663311</v>
      </c>
      <c r="AF151" s="1">
        <v>0</v>
      </c>
      <c r="AG151" s="1">
        <v>1</v>
      </c>
      <c r="AH151" s="1">
        <f t="shared" si="38"/>
        <v>74</v>
      </c>
      <c r="AI151" s="1">
        <f t="shared" si="39"/>
        <v>73</v>
      </c>
      <c r="AJ151" s="1">
        <f t="shared" si="35"/>
        <v>0</v>
      </c>
      <c r="AK151" s="1">
        <f t="shared" si="36"/>
        <v>0.22340425531914898</v>
      </c>
      <c r="AL151" s="1">
        <f t="shared" si="37"/>
        <v>0</v>
      </c>
    </row>
    <row r="152" spans="2:38" x14ac:dyDescent="0.2">
      <c r="B152" s="1">
        <f>'Training Dataset'!B152</f>
        <v>1402</v>
      </c>
      <c r="C152" s="1">
        <f>'Training Dataset'!C152</f>
        <v>0</v>
      </c>
      <c r="D152" s="13">
        <f>'Training Dataset'!D152</f>
        <v>0</v>
      </c>
      <c r="E152" s="14">
        <f t="shared" si="27"/>
        <v>1</v>
      </c>
      <c r="F152" s="15">
        <f t="shared" si="28"/>
        <v>1</v>
      </c>
      <c r="G152" s="1">
        <f t="shared" si="29"/>
        <v>0</v>
      </c>
      <c r="H152" s="1">
        <f t="shared" si="30"/>
        <v>1.0917619955935069E-5</v>
      </c>
      <c r="I152" s="13">
        <f t="shared" si="31"/>
        <v>1.0917619955935069E-5</v>
      </c>
      <c r="J152" s="15">
        <f t="shared" si="32"/>
        <v>0.99998908238004403</v>
      </c>
      <c r="K152" s="13">
        <f t="shared" si="33"/>
        <v>-1.0917679553621151E-5</v>
      </c>
      <c r="L152" s="15">
        <f t="shared" si="34"/>
        <v>100</v>
      </c>
      <c r="AE152" s="1">
        <v>0.99999214627119626</v>
      </c>
      <c r="AF152" s="1">
        <v>0</v>
      </c>
      <c r="AG152" s="1">
        <v>1</v>
      </c>
      <c r="AH152" s="1">
        <f t="shared" si="38"/>
        <v>74</v>
      </c>
      <c r="AI152" s="1">
        <f t="shared" si="39"/>
        <v>74</v>
      </c>
      <c r="AJ152" s="1">
        <f t="shared" si="35"/>
        <v>0</v>
      </c>
      <c r="AK152" s="1">
        <f t="shared" si="36"/>
        <v>0.21276595744680848</v>
      </c>
      <c r="AL152" s="1">
        <f t="shared" si="37"/>
        <v>0</v>
      </c>
    </row>
    <row r="153" spans="2:38" x14ac:dyDescent="0.2">
      <c r="B153" s="1">
        <f>'Training Dataset'!B153</f>
        <v>1702</v>
      </c>
      <c r="C153" s="1">
        <f>'Training Dataset'!C153</f>
        <v>0</v>
      </c>
      <c r="D153" s="13">
        <f>'Training Dataset'!D153</f>
        <v>1</v>
      </c>
      <c r="E153" s="14">
        <f t="shared" si="27"/>
        <v>0</v>
      </c>
      <c r="F153" s="15">
        <f t="shared" si="28"/>
        <v>1</v>
      </c>
      <c r="G153" s="1">
        <f t="shared" si="29"/>
        <v>1</v>
      </c>
      <c r="H153" s="1">
        <f t="shared" si="30"/>
        <v>0.68035873543424463</v>
      </c>
      <c r="I153" s="13">
        <f t="shared" si="31"/>
        <v>0.68035873543424463</v>
      </c>
      <c r="J153" s="15">
        <f t="shared" si="32"/>
        <v>0.31964126456575537</v>
      </c>
      <c r="K153" s="13">
        <f t="shared" si="33"/>
        <v>-0.38513506780949347</v>
      </c>
      <c r="L153" s="15">
        <f t="shared" si="34"/>
        <v>100</v>
      </c>
      <c r="AE153" s="1">
        <v>0.999993868848432</v>
      </c>
      <c r="AF153" s="1">
        <v>0</v>
      </c>
      <c r="AG153" s="1">
        <v>1</v>
      </c>
      <c r="AH153" s="1">
        <f t="shared" si="38"/>
        <v>74</v>
      </c>
      <c r="AI153" s="1">
        <f t="shared" si="39"/>
        <v>75</v>
      </c>
      <c r="AJ153" s="1">
        <f t="shared" si="35"/>
        <v>0</v>
      </c>
      <c r="AK153" s="1">
        <f t="shared" si="36"/>
        <v>0.2021276595744681</v>
      </c>
      <c r="AL153" s="1">
        <f t="shared" si="37"/>
        <v>0</v>
      </c>
    </row>
    <row r="154" spans="2:38" x14ac:dyDescent="0.2">
      <c r="B154" s="1">
        <f>'Training Dataset'!B154</f>
        <v>1956</v>
      </c>
      <c r="C154" s="1">
        <f>'Training Dataset'!C154</f>
        <v>1</v>
      </c>
      <c r="D154" s="13">
        <f>'Training Dataset'!D154</f>
        <v>1</v>
      </c>
      <c r="E154" s="14">
        <f t="shared" si="27"/>
        <v>0</v>
      </c>
      <c r="F154" s="15">
        <f t="shared" si="28"/>
        <v>1</v>
      </c>
      <c r="G154" s="1">
        <f t="shared" si="29"/>
        <v>1</v>
      </c>
      <c r="H154" s="1">
        <f t="shared" si="30"/>
        <v>0.99999776924969952</v>
      </c>
      <c r="I154" s="13">
        <f t="shared" si="31"/>
        <v>0.99999776924969952</v>
      </c>
      <c r="J154" s="15">
        <f t="shared" si="32"/>
        <v>2.2307503004803664E-6</v>
      </c>
      <c r="K154" s="13">
        <f t="shared" si="33"/>
        <v>-2.230752788607518E-6</v>
      </c>
      <c r="L154" s="15">
        <f t="shared" si="34"/>
        <v>100</v>
      </c>
      <c r="AE154" s="1">
        <v>0.99999455022374528</v>
      </c>
      <c r="AF154" s="1">
        <v>0</v>
      </c>
      <c r="AG154" s="1">
        <v>1</v>
      </c>
      <c r="AH154" s="1">
        <f t="shared" si="38"/>
        <v>74</v>
      </c>
      <c r="AI154" s="1">
        <f t="shared" si="39"/>
        <v>76</v>
      </c>
      <c r="AJ154" s="1">
        <f t="shared" si="35"/>
        <v>0</v>
      </c>
      <c r="AK154" s="1">
        <f t="shared" si="36"/>
        <v>0.19148936170212771</v>
      </c>
      <c r="AL154" s="1">
        <f t="shared" si="37"/>
        <v>0</v>
      </c>
    </row>
    <row r="155" spans="2:38" x14ac:dyDescent="0.2">
      <c r="B155" s="1">
        <f>'Training Dataset'!B155</f>
        <v>1933</v>
      </c>
      <c r="C155" s="1">
        <f>'Training Dataset'!C155</f>
        <v>0</v>
      </c>
      <c r="D155" s="13">
        <f>'Training Dataset'!D155</f>
        <v>1</v>
      </c>
      <c r="E155" s="14">
        <f t="shared" si="27"/>
        <v>0</v>
      </c>
      <c r="F155" s="15">
        <f t="shared" si="28"/>
        <v>1</v>
      </c>
      <c r="G155" s="1">
        <f t="shared" si="29"/>
        <v>1</v>
      </c>
      <c r="H155" s="1">
        <f t="shared" si="30"/>
        <v>0.99996031266090268</v>
      </c>
      <c r="I155" s="13">
        <f t="shared" si="31"/>
        <v>0.99996031266090268</v>
      </c>
      <c r="J155" s="15">
        <f t="shared" si="32"/>
        <v>3.9687339097316254E-5</v>
      </c>
      <c r="K155" s="13">
        <f t="shared" si="33"/>
        <v>-3.9688126660596166E-5</v>
      </c>
      <c r="L155" s="15">
        <f t="shared" si="34"/>
        <v>100</v>
      </c>
      <c r="AE155" s="1">
        <v>0.99999455022374528</v>
      </c>
      <c r="AF155" s="1">
        <v>0</v>
      </c>
      <c r="AG155" s="1">
        <v>1</v>
      </c>
      <c r="AH155" s="1">
        <f t="shared" si="38"/>
        <v>74</v>
      </c>
      <c r="AI155" s="1">
        <f t="shared" si="39"/>
        <v>77</v>
      </c>
      <c r="AJ155" s="1">
        <f t="shared" si="35"/>
        <v>0</v>
      </c>
      <c r="AK155" s="1">
        <f t="shared" si="36"/>
        <v>0.18085106382978722</v>
      </c>
      <c r="AL155" s="1">
        <f t="shared" si="37"/>
        <v>0</v>
      </c>
    </row>
    <row r="156" spans="2:38" x14ac:dyDescent="0.2">
      <c r="B156" s="1">
        <f>'Training Dataset'!B156</f>
        <v>1832</v>
      </c>
      <c r="C156" s="1">
        <f>'Training Dataset'!C156</f>
        <v>0</v>
      </c>
      <c r="D156" s="13">
        <f>'Training Dataset'!D156</f>
        <v>1</v>
      </c>
      <c r="E156" s="14">
        <f t="shared" si="27"/>
        <v>0</v>
      </c>
      <c r="F156" s="15">
        <f t="shared" si="28"/>
        <v>1</v>
      </c>
      <c r="G156" s="1">
        <f t="shared" si="29"/>
        <v>1</v>
      </c>
      <c r="H156" s="1">
        <f t="shared" si="30"/>
        <v>0.99760901494412979</v>
      </c>
      <c r="I156" s="13">
        <f t="shared" si="31"/>
        <v>0.99760901494412979</v>
      </c>
      <c r="J156" s="15">
        <f t="shared" si="32"/>
        <v>2.3909850558702095E-3</v>
      </c>
      <c r="K156" s="13">
        <f t="shared" si="33"/>
        <v>-2.3938480250937678E-3</v>
      </c>
      <c r="L156" s="15">
        <f t="shared" si="34"/>
        <v>100</v>
      </c>
      <c r="AE156" s="1">
        <v>0.99999455022374528</v>
      </c>
      <c r="AF156" s="1">
        <v>0</v>
      </c>
      <c r="AG156" s="1">
        <v>1</v>
      </c>
      <c r="AH156" s="1">
        <f t="shared" si="38"/>
        <v>74</v>
      </c>
      <c r="AI156" s="1">
        <f t="shared" si="39"/>
        <v>78</v>
      </c>
      <c r="AJ156" s="1">
        <f t="shared" si="35"/>
        <v>0</v>
      </c>
      <c r="AK156" s="1">
        <f t="shared" si="36"/>
        <v>0.17021276595744683</v>
      </c>
      <c r="AL156" s="1">
        <f t="shared" si="37"/>
        <v>0</v>
      </c>
    </row>
    <row r="157" spans="2:38" x14ac:dyDescent="0.2">
      <c r="B157" s="1">
        <f>'Training Dataset'!B157</f>
        <v>1893</v>
      </c>
      <c r="C157" s="1">
        <f>'Training Dataset'!C157</f>
        <v>0</v>
      </c>
      <c r="D157" s="13">
        <f>'Training Dataset'!D157</f>
        <v>1</v>
      </c>
      <c r="E157" s="14">
        <f t="shared" si="27"/>
        <v>0</v>
      </c>
      <c r="F157" s="15">
        <f t="shared" si="28"/>
        <v>1</v>
      </c>
      <c r="G157" s="1">
        <f t="shared" si="29"/>
        <v>1</v>
      </c>
      <c r="H157" s="1">
        <f t="shared" si="30"/>
        <v>0.99979867049397431</v>
      </c>
      <c r="I157" s="13">
        <f t="shared" si="31"/>
        <v>0.99979867049397431</v>
      </c>
      <c r="J157" s="15">
        <f t="shared" si="32"/>
        <v>2.0132950602569366E-4</v>
      </c>
      <c r="K157" s="13">
        <f t="shared" si="33"/>
        <v>-2.0134977553130394E-4</v>
      </c>
      <c r="L157" s="15">
        <f t="shared" si="34"/>
        <v>100</v>
      </c>
      <c r="AE157" s="1">
        <v>0.99999497527180581</v>
      </c>
      <c r="AF157" s="1">
        <v>0</v>
      </c>
      <c r="AG157" s="1">
        <v>1</v>
      </c>
      <c r="AH157" s="1">
        <f t="shared" si="38"/>
        <v>74</v>
      </c>
      <c r="AI157" s="1">
        <f t="shared" si="39"/>
        <v>79</v>
      </c>
      <c r="AJ157" s="1">
        <f t="shared" si="35"/>
        <v>0</v>
      </c>
      <c r="AK157" s="1">
        <f t="shared" si="36"/>
        <v>0.15957446808510634</v>
      </c>
      <c r="AL157" s="1">
        <f t="shared" si="37"/>
        <v>0</v>
      </c>
    </row>
    <row r="158" spans="2:38" x14ac:dyDescent="0.2">
      <c r="B158" s="1">
        <f>'Training Dataset'!B158</f>
        <v>1831</v>
      </c>
      <c r="C158" s="1">
        <f>'Training Dataset'!C158</f>
        <v>1</v>
      </c>
      <c r="D158" s="13">
        <f>'Training Dataset'!D158</f>
        <v>1</v>
      </c>
      <c r="E158" s="14">
        <f t="shared" si="27"/>
        <v>0</v>
      </c>
      <c r="F158" s="15">
        <f t="shared" si="28"/>
        <v>1</v>
      </c>
      <c r="G158" s="1">
        <f t="shared" si="29"/>
        <v>1</v>
      </c>
      <c r="H158" s="1">
        <f t="shared" si="30"/>
        <v>0.99964318786908279</v>
      </c>
      <c r="I158" s="13">
        <f t="shared" si="31"/>
        <v>0.99964318786908279</v>
      </c>
      <c r="J158" s="15">
        <f t="shared" si="32"/>
        <v>3.5681213091720565E-4</v>
      </c>
      <c r="K158" s="13">
        <f t="shared" si="33"/>
        <v>-3.568758035121438E-4</v>
      </c>
      <c r="L158" s="15">
        <f t="shared" si="34"/>
        <v>100</v>
      </c>
      <c r="AE158" s="1">
        <v>0.9999970477924377</v>
      </c>
      <c r="AF158" s="1">
        <v>0</v>
      </c>
      <c r="AG158" s="1">
        <v>1</v>
      </c>
      <c r="AH158" s="1">
        <f t="shared" si="38"/>
        <v>74</v>
      </c>
      <c r="AI158" s="1">
        <f t="shared" si="39"/>
        <v>80</v>
      </c>
      <c r="AJ158" s="1">
        <f t="shared" si="35"/>
        <v>0</v>
      </c>
      <c r="AK158" s="1">
        <f t="shared" si="36"/>
        <v>0.14893617021276595</v>
      </c>
      <c r="AL158" s="1">
        <f t="shared" si="37"/>
        <v>0</v>
      </c>
    </row>
    <row r="159" spans="2:38" x14ac:dyDescent="0.2">
      <c r="B159" s="1">
        <f>'Training Dataset'!B159</f>
        <v>1487</v>
      </c>
      <c r="C159" s="1">
        <f>'Training Dataset'!C159</f>
        <v>0</v>
      </c>
      <c r="D159" s="13">
        <f>'Training Dataset'!D159</f>
        <v>0</v>
      </c>
      <c r="E159" s="14">
        <f t="shared" si="27"/>
        <v>1</v>
      </c>
      <c r="F159" s="15">
        <f t="shared" si="28"/>
        <v>1</v>
      </c>
      <c r="G159" s="1">
        <f t="shared" si="29"/>
        <v>0</v>
      </c>
      <c r="H159" s="1">
        <f t="shared" si="30"/>
        <v>3.4419156591640471E-4</v>
      </c>
      <c r="I159" s="13">
        <f t="shared" si="31"/>
        <v>3.4419156591640471E-4</v>
      </c>
      <c r="J159" s="15">
        <f t="shared" si="32"/>
        <v>0.99965580843408364</v>
      </c>
      <c r="K159" s="13">
        <f t="shared" si="33"/>
        <v>-3.4425081342877306E-4</v>
      </c>
      <c r="L159" s="15">
        <f t="shared" si="34"/>
        <v>100</v>
      </c>
      <c r="AE159" s="1">
        <v>0.9999975805471617</v>
      </c>
      <c r="AF159" s="1">
        <v>0</v>
      </c>
      <c r="AG159" s="1">
        <v>1</v>
      </c>
      <c r="AH159" s="1">
        <f t="shared" si="38"/>
        <v>74</v>
      </c>
      <c r="AI159" s="1">
        <f t="shared" si="39"/>
        <v>81</v>
      </c>
      <c r="AJ159" s="1">
        <f t="shared" si="35"/>
        <v>0</v>
      </c>
      <c r="AK159" s="1">
        <f t="shared" si="36"/>
        <v>0.13829787234042556</v>
      </c>
      <c r="AL159" s="1">
        <f t="shared" si="37"/>
        <v>0</v>
      </c>
    </row>
    <row r="160" spans="2:38" x14ac:dyDescent="0.2">
      <c r="B160" s="1">
        <f>'Training Dataset'!B160</f>
        <v>2041</v>
      </c>
      <c r="C160" s="1">
        <f>'Training Dataset'!C160</f>
        <v>1</v>
      </c>
      <c r="D160" s="13">
        <f>'Training Dataset'!D160</f>
        <v>1</v>
      </c>
      <c r="E160" s="14">
        <f t="shared" si="27"/>
        <v>0</v>
      </c>
      <c r="F160" s="15">
        <f t="shared" si="28"/>
        <v>1</v>
      </c>
      <c r="G160" s="1">
        <f t="shared" si="29"/>
        <v>1</v>
      </c>
      <c r="H160" s="1">
        <f t="shared" si="30"/>
        <v>0.99999992926491477</v>
      </c>
      <c r="I160" s="13">
        <f t="shared" si="31"/>
        <v>0.99999992926491477</v>
      </c>
      <c r="J160" s="15">
        <f t="shared" si="32"/>
        <v>7.0735085233586403E-8</v>
      </c>
      <c r="K160" s="13">
        <f t="shared" si="33"/>
        <v>-7.0735087735312666E-8</v>
      </c>
      <c r="L160" s="15">
        <f t="shared" si="34"/>
        <v>100</v>
      </c>
      <c r="AE160" s="1">
        <v>0.99999776924969952</v>
      </c>
      <c r="AF160" s="1">
        <v>0</v>
      </c>
      <c r="AG160" s="1">
        <v>1</v>
      </c>
      <c r="AH160" s="1">
        <f t="shared" si="38"/>
        <v>74</v>
      </c>
      <c r="AI160" s="1">
        <f t="shared" si="39"/>
        <v>82</v>
      </c>
      <c r="AJ160" s="1">
        <f t="shared" si="35"/>
        <v>0</v>
      </c>
      <c r="AK160" s="1">
        <f t="shared" si="36"/>
        <v>0.12765957446808507</v>
      </c>
      <c r="AL160" s="1">
        <f t="shared" si="37"/>
        <v>0</v>
      </c>
    </row>
    <row r="161" spans="2:38" x14ac:dyDescent="0.2">
      <c r="B161" s="1">
        <f>'Training Dataset'!B161</f>
        <v>1850</v>
      </c>
      <c r="C161" s="1">
        <f>'Training Dataset'!C161</f>
        <v>0</v>
      </c>
      <c r="D161" s="13">
        <f>'Training Dataset'!D161</f>
        <v>1</v>
      </c>
      <c r="E161" s="14">
        <f t="shared" si="27"/>
        <v>0</v>
      </c>
      <c r="F161" s="15">
        <f t="shared" si="28"/>
        <v>1</v>
      </c>
      <c r="G161" s="1">
        <f t="shared" si="29"/>
        <v>1</v>
      </c>
      <c r="H161" s="1">
        <f t="shared" si="30"/>
        <v>0.99884729268589945</v>
      </c>
      <c r="I161" s="13">
        <f t="shared" si="31"/>
        <v>0.99884729268589945</v>
      </c>
      <c r="J161" s="15">
        <f t="shared" si="32"/>
        <v>1.1527073141005539E-3</v>
      </c>
      <c r="K161" s="13">
        <f t="shared" si="33"/>
        <v>-1.1533721921655271E-3</v>
      </c>
      <c r="L161" s="15">
        <f t="shared" si="34"/>
        <v>100</v>
      </c>
      <c r="AE161" s="1">
        <v>0.99999825155360744</v>
      </c>
      <c r="AF161" s="1">
        <v>0</v>
      </c>
      <c r="AG161" s="1">
        <v>1</v>
      </c>
      <c r="AH161" s="1">
        <f t="shared" si="38"/>
        <v>74</v>
      </c>
      <c r="AI161" s="1">
        <f t="shared" si="39"/>
        <v>83</v>
      </c>
      <c r="AJ161" s="1">
        <f t="shared" si="35"/>
        <v>0</v>
      </c>
      <c r="AK161" s="1">
        <f t="shared" si="36"/>
        <v>0.11702127659574468</v>
      </c>
      <c r="AL161" s="1">
        <f t="shared" si="37"/>
        <v>0</v>
      </c>
    </row>
    <row r="162" spans="2:38" x14ac:dyDescent="0.2">
      <c r="B162" s="1">
        <f>'Training Dataset'!B162</f>
        <v>1555</v>
      </c>
      <c r="C162" s="1">
        <f>'Training Dataset'!C162</f>
        <v>1</v>
      </c>
      <c r="D162" s="13">
        <f>'Training Dataset'!D162</f>
        <v>0</v>
      </c>
      <c r="E162" s="14">
        <f t="shared" si="27"/>
        <v>1</v>
      </c>
      <c r="F162" s="15">
        <f t="shared" si="28"/>
        <v>1</v>
      </c>
      <c r="G162" s="1">
        <f t="shared" si="29"/>
        <v>0</v>
      </c>
      <c r="H162" s="1">
        <f t="shared" si="30"/>
        <v>3.6679970005619039E-2</v>
      </c>
      <c r="I162" s="13">
        <f t="shared" si="31"/>
        <v>3.6679970005619039E-2</v>
      </c>
      <c r="J162" s="15">
        <f t="shared" si="32"/>
        <v>0.96332002999438093</v>
      </c>
      <c r="K162" s="13">
        <f t="shared" si="33"/>
        <v>-3.7369596333537862E-2</v>
      </c>
      <c r="L162" s="15">
        <f t="shared" si="34"/>
        <v>100</v>
      </c>
      <c r="AE162" s="1">
        <v>0.9999985136541677</v>
      </c>
      <c r="AF162" s="1">
        <v>0</v>
      </c>
      <c r="AG162" s="1">
        <v>1</v>
      </c>
      <c r="AH162" s="1">
        <f t="shared" si="38"/>
        <v>74</v>
      </c>
      <c r="AI162" s="1">
        <f t="shared" si="39"/>
        <v>84</v>
      </c>
      <c r="AJ162" s="1">
        <f t="shared" si="35"/>
        <v>0</v>
      </c>
      <c r="AK162" s="1">
        <f t="shared" si="36"/>
        <v>0.1063829787234043</v>
      </c>
      <c r="AL162" s="1">
        <f t="shared" si="37"/>
        <v>0</v>
      </c>
    </row>
    <row r="163" spans="2:38" x14ac:dyDescent="0.2">
      <c r="B163" s="1">
        <f>'Training Dataset'!B163</f>
        <v>2020</v>
      </c>
      <c r="C163" s="1">
        <f>'Training Dataset'!C163</f>
        <v>1</v>
      </c>
      <c r="D163" s="13">
        <f>'Training Dataset'!D163</f>
        <v>1</v>
      </c>
      <c r="E163" s="14">
        <f t="shared" si="27"/>
        <v>0</v>
      </c>
      <c r="F163" s="15">
        <f t="shared" si="28"/>
        <v>1</v>
      </c>
      <c r="G163" s="1">
        <f t="shared" si="29"/>
        <v>1</v>
      </c>
      <c r="H163" s="1">
        <f t="shared" si="30"/>
        <v>0.9999998340677474</v>
      </c>
      <c r="I163" s="13">
        <f t="shared" si="31"/>
        <v>0.9999998340677474</v>
      </c>
      <c r="J163" s="15">
        <f t="shared" si="32"/>
        <v>1.6593225260486122E-7</v>
      </c>
      <c r="K163" s="13">
        <f t="shared" si="33"/>
        <v>-1.6593226637161897E-7</v>
      </c>
      <c r="L163" s="15">
        <f t="shared" si="34"/>
        <v>100</v>
      </c>
      <c r="AE163" s="1">
        <v>0.99999883965959591</v>
      </c>
      <c r="AF163" s="1">
        <v>0</v>
      </c>
      <c r="AG163" s="1">
        <v>1</v>
      </c>
      <c r="AH163" s="1">
        <f t="shared" si="38"/>
        <v>74</v>
      </c>
      <c r="AI163" s="1">
        <f t="shared" si="39"/>
        <v>85</v>
      </c>
      <c r="AJ163" s="1">
        <f t="shared" si="35"/>
        <v>0</v>
      </c>
      <c r="AK163" s="1">
        <f t="shared" si="36"/>
        <v>9.5744680851063801E-2</v>
      </c>
      <c r="AL163" s="1">
        <f t="shared" si="37"/>
        <v>0</v>
      </c>
    </row>
    <row r="164" spans="2:38" x14ac:dyDescent="0.2">
      <c r="B164" s="1">
        <f>'Training Dataset'!B164</f>
        <v>1593</v>
      </c>
      <c r="C164" s="1">
        <f>'Training Dataset'!C164</f>
        <v>0</v>
      </c>
      <c r="D164" s="13">
        <f>'Training Dataset'!D164</f>
        <v>0</v>
      </c>
      <c r="E164" s="14">
        <f t="shared" si="27"/>
        <v>1</v>
      </c>
      <c r="F164" s="15">
        <f t="shared" si="28"/>
        <v>1</v>
      </c>
      <c r="G164" s="1">
        <f t="shared" si="29"/>
        <v>0</v>
      </c>
      <c r="H164" s="1">
        <f t="shared" si="30"/>
        <v>2.483927508960165E-2</v>
      </c>
      <c r="I164" s="13">
        <f t="shared" si="31"/>
        <v>2.483927508960165E-2</v>
      </c>
      <c r="J164" s="15">
        <f t="shared" si="32"/>
        <v>0.9751607249103984</v>
      </c>
      <c r="K164" s="13">
        <f t="shared" si="33"/>
        <v>-2.5152975507961861E-2</v>
      </c>
      <c r="L164" s="15">
        <f t="shared" si="34"/>
        <v>100</v>
      </c>
      <c r="AE164" s="1">
        <v>0.99999892587476991</v>
      </c>
      <c r="AF164" s="1">
        <v>0</v>
      </c>
      <c r="AG164" s="1">
        <v>1</v>
      </c>
      <c r="AH164" s="1">
        <f t="shared" si="38"/>
        <v>74</v>
      </c>
      <c r="AI164" s="1">
        <f t="shared" si="39"/>
        <v>86</v>
      </c>
      <c r="AJ164" s="1">
        <f t="shared" si="35"/>
        <v>0</v>
      </c>
      <c r="AK164" s="1">
        <f t="shared" si="36"/>
        <v>8.5106382978723416E-2</v>
      </c>
      <c r="AL164" s="1">
        <f t="shared" si="37"/>
        <v>0</v>
      </c>
    </row>
    <row r="165" spans="2:38" x14ac:dyDescent="0.2">
      <c r="B165" s="1">
        <f>'Training Dataset'!B165</f>
        <v>1934</v>
      </c>
      <c r="C165" s="1">
        <f>'Training Dataset'!C165</f>
        <v>1</v>
      </c>
      <c r="D165" s="13">
        <f>'Training Dataset'!D165</f>
        <v>1</v>
      </c>
      <c r="E165" s="14">
        <f t="shared" si="27"/>
        <v>0</v>
      </c>
      <c r="F165" s="15">
        <f t="shared" si="28"/>
        <v>1</v>
      </c>
      <c r="G165" s="1">
        <f t="shared" si="29"/>
        <v>1</v>
      </c>
      <c r="H165" s="1">
        <f t="shared" si="30"/>
        <v>0.99999455022374528</v>
      </c>
      <c r="I165" s="13">
        <f t="shared" si="31"/>
        <v>0.99999455022374528</v>
      </c>
      <c r="J165" s="15">
        <f t="shared" si="32"/>
        <v>5.4497762547178752E-6</v>
      </c>
      <c r="K165" s="13">
        <f t="shared" si="33"/>
        <v>-5.4497911048024416E-6</v>
      </c>
      <c r="L165" s="15">
        <f t="shared" si="34"/>
        <v>100</v>
      </c>
      <c r="AE165" s="1">
        <v>0.99999896861266313</v>
      </c>
      <c r="AF165" s="1">
        <v>0</v>
      </c>
      <c r="AG165" s="1">
        <v>1</v>
      </c>
      <c r="AH165" s="1">
        <f t="shared" si="38"/>
        <v>74</v>
      </c>
      <c r="AI165" s="1">
        <f t="shared" si="39"/>
        <v>87</v>
      </c>
      <c r="AJ165" s="1">
        <f t="shared" si="35"/>
        <v>0</v>
      </c>
      <c r="AK165" s="1">
        <f t="shared" si="36"/>
        <v>7.4468085106383031E-2</v>
      </c>
      <c r="AL165" s="1">
        <f t="shared" si="37"/>
        <v>0</v>
      </c>
    </row>
    <row r="166" spans="2:38" x14ac:dyDescent="0.2">
      <c r="B166" s="1">
        <f>'Training Dataset'!B166</f>
        <v>1808</v>
      </c>
      <c r="C166" s="1">
        <f>'Training Dataset'!C166</f>
        <v>0</v>
      </c>
      <c r="D166" s="13">
        <f>'Training Dataset'!D166</f>
        <v>1</v>
      </c>
      <c r="E166" s="14">
        <f t="shared" si="27"/>
        <v>0</v>
      </c>
      <c r="F166" s="15">
        <f t="shared" si="28"/>
        <v>1</v>
      </c>
      <c r="G166" s="1">
        <f t="shared" si="29"/>
        <v>1</v>
      </c>
      <c r="H166" s="1">
        <f t="shared" si="30"/>
        <v>0.99368951704774933</v>
      </c>
      <c r="I166" s="13">
        <f t="shared" si="31"/>
        <v>0.99368951704774933</v>
      </c>
      <c r="J166" s="15">
        <f t="shared" si="32"/>
        <v>6.3104829522506733E-3</v>
      </c>
      <c r="K166" s="13">
        <f t="shared" si="33"/>
        <v>-6.3304782140209065E-3</v>
      </c>
      <c r="L166" s="15">
        <f t="shared" si="34"/>
        <v>100</v>
      </c>
      <c r="AE166" s="1">
        <v>0.99999936638671971</v>
      </c>
      <c r="AF166" s="1">
        <v>0</v>
      </c>
      <c r="AG166" s="1">
        <v>1</v>
      </c>
      <c r="AH166" s="1">
        <f t="shared" si="38"/>
        <v>74</v>
      </c>
      <c r="AI166" s="1">
        <f t="shared" si="39"/>
        <v>88</v>
      </c>
      <c r="AJ166" s="1">
        <f t="shared" si="35"/>
        <v>0</v>
      </c>
      <c r="AK166" s="1">
        <f t="shared" si="36"/>
        <v>6.3829787234042534E-2</v>
      </c>
      <c r="AL166" s="1">
        <f t="shared" si="37"/>
        <v>0</v>
      </c>
    </row>
    <row r="167" spans="2:38" x14ac:dyDescent="0.2">
      <c r="B167" s="1">
        <f>'Training Dataset'!B167</f>
        <v>1722</v>
      </c>
      <c r="C167" s="1">
        <f>'Training Dataset'!C167</f>
        <v>1</v>
      </c>
      <c r="D167" s="13">
        <f>'Training Dataset'!D167</f>
        <v>1</v>
      </c>
      <c r="E167" s="14">
        <f t="shared" si="27"/>
        <v>0</v>
      </c>
      <c r="F167" s="15">
        <f t="shared" si="28"/>
        <v>1</v>
      </c>
      <c r="G167" s="1">
        <f t="shared" si="29"/>
        <v>1</v>
      </c>
      <c r="H167" s="1">
        <f t="shared" si="30"/>
        <v>0.97103704896543608</v>
      </c>
      <c r="I167" s="13">
        <f t="shared" si="31"/>
        <v>0.97103704896543608</v>
      </c>
      <c r="J167" s="15">
        <f t="shared" si="32"/>
        <v>2.8962951034563922E-2</v>
      </c>
      <c r="K167" s="13">
        <f t="shared" si="33"/>
        <v>-2.9390655944526216E-2</v>
      </c>
      <c r="L167" s="15">
        <f t="shared" si="34"/>
        <v>100</v>
      </c>
      <c r="AE167" s="1">
        <v>0.99999943904906186</v>
      </c>
      <c r="AF167" s="1">
        <v>0</v>
      </c>
      <c r="AG167" s="1">
        <v>1</v>
      </c>
      <c r="AH167" s="1">
        <f t="shared" si="38"/>
        <v>74</v>
      </c>
      <c r="AI167" s="1">
        <f t="shared" si="39"/>
        <v>89</v>
      </c>
      <c r="AJ167" s="1">
        <f t="shared" si="35"/>
        <v>0</v>
      </c>
      <c r="AK167" s="1">
        <f t="shared" si="36"/>
        <v>5.3191489361702149E-2</v>
      </c>
      <c r="AL167" s="1">
        <f t="shared" si="37"/>
        <v>0</v>
      </c>
    </row>
    <row r="168" spans="2:38" x14ac:dyDescent="0.2">
      <c r="B168" s="1">
        <f>'Training Dataset'!B168</f>
        <v>1750</v>
      </c>
      <c r="C168" s="1">
        <f>'Training Dataset'!C168</f>
        <v>0</v>
      </c>
      <c r="D168" s="13">
        <f>'Training Dataset'!D168</f>
        <v>1</v>
      </c>
      <c r="E168" s="14">
        <f t="shared" si="27"/>
        <v>0</v>
      </c>
      <c r="F168" s="15">
        <f t="shared" si="28"/>
        <v>1</v>
      </c>
      <c r="G168" s="1">
        <f t="shared" si="29"/>
        <v>1</v>
      </c>
      <c r="H168" s="1">
        <f t="shared" si="30"/>
        <v>0.93728035336806359</v>
      </c>
      <c r="I168" s="13">
        <f t="shared" si="31"/>
        <v>0.93728035336806359</v>
      </c>
      <c r="J168" s="15">
        <f t="shared" si="32"/>
        <v>6.271964663193641E-2</v>
      </c>
      <c r="K168" s="13">
        <f t="shared" si="33"/>
        <v>-6.4772838328432253E-2</v>
      </c>
      <c r="L168" s="15">
        <f t="shared" si="34"/>
        <v>100</v>
      </c>
      <c r="AE168" s="1">
        <v>0.99999965676503011</v>
      </c>
      <c r="AF168" s="1">
        <v>0</v>
      </c>
      <c r="AG168" s="1">
        <v>1</v>
      </c>
      <c r="AH168" s="1">
        <f t="shared" si="38"/>
        <v>74</v>
      </c>
      <c r="AI168" s="1">
        <f t="shared" si="39"/>
        <v>90</v>
      </c>
      <c r="AJ168" s="1">
        <f t="shared" si="35"/>
        <v>0</v>
      </c>
      <c r="AK168" s="1">
        <f t="shared" si="36"/>
        <v>4.2553191489361653E-2</v>
      </c>
      <c r="AL168" s="1">
        <f t="shared" si="37"/>
        <v>0</v>
      </c>
    </row>
    <row r="169" spans="2:38" x14ac:dyDescent="0.2">
      <c r="B169" s="1">
        <f>'Training Dataset'!B169</f>
        <v>1555</v>
      </c>
      <c r="C169" s="1">
        <f>'Training Dataset'!C169</f>
        <v>0</v>
      </c>
      <c r="D169" s="13">
        <f>'Training Dataset'!D169</f>
        <v>0</v>
      </c>
      <c r="E169" s="14">
        <f t="shared" si="27"/>
        <v>1</v>
      </c>
      <c r="F169" s="15">
        <f t="shared" si="28"/>
        <v>1</v>
      </c>
      <c r="G169" s="1">
        <f t="shared" si="29"/>
        <v>0</v>
      </c>
      <c r="H169" s="1">
        <f t="shared" si="30"/>
        <v>5.4155802442719201E-3</v>
      </c>
      <c r="I169" s="13">
        <f t="shared" si="31"/>
        <v>5.4155802442719201E-3</v>
      </c>
      <c r="J169" s="15">
        <f t="shared" si="32"/>
        <v>0.99458441975572809</v>
      </c>
      <c r="K169" s="13">
        <f t="shared" si="33"/>
        <v>-5.4302976585712311E-3</v>
      </c>
      <c r="L169" s="15">
        <f t="shared" si="34"/>
        <v>100</v>
      </c>
      <c r="AE169" s="1">
        <v>0.99999979671913519</v>
      </c>
      <c r="AF169" s="1">
        <v>0</v>
      </c>
      <c r="AG169" s="1">
        <v>1</v>
      </c>
      <c r="AH169" s="1">
        <f t="shared" si="38"/>
        <v>74</v>
      </c>
      <c r="AI169" s="1">
        <f t="shared" si="39"/>
        <v>91</v>
      </c>
      <c r="AJ169" s="1">
        <f t="shared" si="35"/>
        <v>0</v>
      </c>
      <c r="AK169" s="1">
        <f t="shared" si="36"/>
        <v>3.1914893617021267E-2</v>
      </c>
      <c r="AL169" s="1">
        <f t="shared" si="37"/>
        <v>0</v>
      </c>
    </row>
    <row r="170" spans="2:38" x14ac:dyDescent="0.2">
      <c r="B170" s="1">
        <f>'Training Dataset'!B170</f>
        <v>1524</v>
      </c>
      <c r="C170" s="1">
        <f>'Training Dataset'!C170</f>
        <v>0</v>
      </c>
      <c r="D170" s="13">
        <f>'Training Dataset'!D170</f>
        <v>0</v>
      </c>
      <c r="E170" s="14">
        <f t="shared" si="27"/>
        <v>1</v>
      </c>
      <c r="F170" s="15">
        <f t="shared" si="28"/>
        <v>1</v>
      </c>
      <c r="G170" s="1">
        <f t="shared" si="29"/>
        <v>0</v>
      </c>
      <c r="H170" s="1">
        <f t="shared" si="30"/>
        <v>1.5442044629554808E-3</v>
      </c>
      <c r="I170" s="13">
        <f t="shared" si="31"/>
        <v>1.5442044629554808E-3</v>
      </c>
      <c r="J170" s="15">
        <f t="shared" si="32"/>
        <v>0.99845579553704455</v>
      </c>
      <c r="K170" s="13">
        <f t="shared" si="33"/>
        <v>-1.5453979755103357E-3</v>
      </c>
      <c r="L170" s="15">
        <f t="shared" si="34"/>
        <v>100</v>
      </c>
      <c r="AE170" s="1">
        <v>0.9999998340677474</v>
      </c>
      <c r="AF170" s="1">
        <v>0</v>
      </c>
      <c r="AG170" s="1">
        <v>1</v>
      </c>
      <c r="AH170" s="1">
        <f t="shared" si="38"/>
        <v>74</v>
      </c>
      <c r="AI170" s="1">
        <f t="shared" si="39"/>
        <v>92</v>
      </c>
      <c r="AJ170" s="1">
        <f t="shared" si="35"/>
        <v>0</v>
      </c>
      <c r="AK170" s="1">
        <f t="shared" si="36"/>
        <v>2.1276595744680882E-2</v>
      </c>
      <c r="AL170" s="1">
        <f t="shared" si="37"/>
        <v>0</v>
      </c>
    </row>
    <row r="171" spans="2:38" x14ac:dyDescent="0.2">
      <c r="B171" s="1">
        <f>'Training Dataset'!B171</f>
        <v>1461</v>
      </c>
      <c r="C171" s="1">
        <f>'Training Dataset'!C171</f>
        <v>0</v>
      </c>
      <c r="D171" s="21">
        <f>'Training Dataset'!D171</f>
        <v>0</v>
      </c>
      <c r="E171" s="23">
        <f t="shared" si="27"/>
        <v>1</v>
      </c>
      <c r="F171" s="15">
        <f t="shared" si="28"/>
        <v>1</v>
      </c>
      <c r="G171" s="1">
        <f t="shared" si="29"/>
        <v>0</v>
      </c>
      <c r="H171" s="1">
        <f t="shared" si="30"/>
        <v>1.1979426455528801E-4</v>
      </c>
      <c r="I171" s="13">
        <f t="shared" si="31"/>
        <v>1.1979426455528801E-4</v>
      </c>
      <c r="J171" s="15">
        <f t="shared" si="32"/>
        <v>0.99988020573544467</v>
      </c>
      <c r="K171" s="13">
        <f t="shared" si="33"/>
        <v>-1.1980144046133264E-4</v>
      </c>
      <c r="L171" s="15">
        <f t="shared" si="34"/>
        <v>100</v>
      </c>
      <c r="AE171" s="1">
        <v>0.99999984066995806</v>
      </c>
      <c r="AF171" s="1">
        <v>0</v>
      </c>
      <c r="AG171" s="1">
        <v>1</v>
      </c>
      <c r="AH171" s="1">
        <f t="shared" si="38"/>
        <v>74</v>
      </c>
      <c r="AI171" s="1">
        <f t="shared" si="39"/>
        <v>93</v>
      </c>
      <c r="AJ171" s="1">
        <f t="shared" si="35"/>
        <v>0</v>
      </c>
      <c r="AK171" s="1">
        <f t="shared" si="36"/>
        <v>1.0638297872340385E-2</v>
      </c>
      <c r="AL171" s="1">
        <f t="shared" si="37"/>
        <v>0</v>
      </c>
    </row>
    <row r="172" spans="2:38" x14ac:dyDescent="0.2">
      <c r="B172" s="28"/>
      <c r="C172" s="28"/>
      <c r="D172" s="28">
        <f>SUM(D4:D171)</f>
        <v>94</v>
      </c>
      <c r="E172" s="28">
        <f t="shared" ref="E172:F172" si="40">SUM(E4:E171)</f>
        <v>74</v>
      </c>
      <c r="F172" s="29">
        <f t="shared" si="40"/>
        <v>168</v>
      </c>
      <c r="G172" s="29"/>
      <c r="H172" s="29"/>
      <c r="I172" s="29">
        <f>SUM(I4:I171)</f>
        <v>94.000000000000043</v>
      </c>
      <c r="J172" s="29">
        <f t="shared" ref="J172:K172" si="41">SUM(J4:J171)</f>
        <v>74</v>
      </c>
      <c r="K172" s="29">
        <f t="shared" si="41"/>
        <v>-20.179619955053539</v>
      </c>
      <c r="L172" s="29">
        <f>SUMPRODUCT(L4:L171,F4:F171)/F172</f>
        <v>94.642857142857139</v>
      </c>
      <c r="AE172" s="30">
        <v>0.99999992926491477</v>
      </c>
      <c r="AF172" s="30">
        <v>0</v>
      </c>
      <c r="AG172" s="30">
        <v>1</v>
      </c>
      <c r="AH172" s="30">
        <f t="shared" si="38"/>
        <v>74</v>
      </c>
      <c r="AI172" s="30">
        <f t="shared" si="39"/>
        <v>94</v>
      </c>
      <c r="AJ172" s="30">
        <f t="shared" si="35"/>
        <v>0</v>
      </c>
      <c r="AK172" s="30">
        <f t="shared" si="36"/>
        <v>0</v>
      </c>
      <c r="AL172" s="30">
        <f t="shared" si="37"/>
        <v>0</v>
      </c>
    </row>
    <row r="173" spans="2:38" ht="12" thickBot="1" x14ac:dyDescent="0.25">
      <c r="AL173" s="1">
        <f>SUM(AL4:AL172)</f>
        <v>0.99065554916618748</v>
      </c>
    </row>
    <row r="174" spans="2:38" ht="12" thickTop="1" x14ac:dyDescent="0.2">
      <c r="B174" s="12"/>
      <c r="C174" s="12" t="s">
        <v>39</v>
      </c>
      <c r="D174" s="12" t="s">
        <v>40</v>
      </c>
      <c r="E174" s="12" t="s">
        <v>41</v>
      </c>
      <c r="F174" s="12" t="s">
        <v>31</v>
      </c>
      <c r="G174" s="12" t="s">
        <v>42</v>
      </c>
      <c r="H174" s="12" t="s">
        <v>43</v>
      </c>
      <c r="I174" s="12" t="s">
        <v>44</v>
      </c>
    </row>
    <row r="175" spans="2:38" x14ac:dyDescent="0.2">
      <c r="B175" s="1" t="s">
        <v>45</v>
      </c>
      <c r="C175" s="1">
        <f t="array" ref="C175:C177">O5:O7</f>
        <v>-68.348857111750846</v>
      </c>
      <c r="D175" s="1">
        <f t="array" ref="D175:D177">SQRT([1]!DIAG(T4:V6))</f>
        <v>16.453779430795091</v>
      </c>
      <c r="E175" s="1">
        <f>(C175/D175)^2</f>
        <v>17.255643975014749</v>
      </c>
      <c r="F175" s="1">
        <f>_xlfn.CHISQ.DIST.RT(E175,1)</f>
        <v>3.2672555857993526E-5</v>
      </c>
      <c r="G175" s="1">
        <f>EXP(C175)</f>
        <v>2.0723757988862776E-30</v>
      </c>
    </row>
    <row r="176" spans="2:38" x14ac:dyDescent="0.2">
      <c r="B176" s="1" t="str">
        <f t="array" ref="B176:B177">TRANSPOSE(B3:C3)</f>
        <v>SAT</v>
      </c>
      <c r="C176" s="1">
        <v>4.0601808463105946E-2</v>
      </c>
      <c r="D176" s="1">
        <v>9.8324755943933854E-3</v>
      </c>
      <c r="E176" s="1">
        <f t="shared" ref="E176:E177" si="42">(C176/D176)^2</f>
        <v>17.051594726730805</v>
      </c>
      <c r="F176" s="1">
        <f t="shared" ref="F176:F177" si="43">_xlfn.CHISQ.DIST.RT(E176,1)</f>
        <v>3.6377812425641105E-5</v>
      </c>
      <c r="G176" s="1">
        <f t="shared" ref="G176:G177" si="44">EXP(C176)</f>
        <v>1.0414373314396059</v>
      </c>
      <c r="H176" s="1">
        <f>EXP(C176-D176*_xlfn.NORM.S.INV(1-$R$9/2))</f>
        <v>1.0215596319497704</v>
      </c>
      <c r="I176" s="1">
        <f>EXP(C176+D176*_xlfn.NORM.S.INV(1-$R$9/2))</f>
        <v>1.0617018149454212</v>
      </c>
    </row>
    <row r="177" spans="2:9" x14ac:dyDescent="0.2">
      <c r="B177" s="30" t="str">
        <v>Biological Sex</v>
      </c>
      <c r="C177" s="30">
        <v>1.9448900986292152</v>
      </c>
      <c r="D177" s="30">
        <v>0.84594541704925896</v>
      </c>
      <c r="E177" s="30">
        <f t="shared" si="42"/>
        <v>5.2857357397357561</v>
      </c>
      <c r="F177" s="30">
        <f t="shared" si="43"/>
        <v>2.1500805745319138E-2</v>
      </c>
      <c r="G177" s="30">
        <f t="shared" si="44"/>
        <v>6.9928632875394205</v>
      </c>
      <c r="H177" s="30">
        <f>EXP(C177-D177*_xlfn.NORM.S.INV(1-$R$9/2))</f>
        <v>1.3322477433451991</v>
      </c>
      <c r="I177" s="30">
        <f>EXP(C177+D177*_xlfn.NORM.S.INV(1-$R$9/2))</f>
        <v>36.704987643988154</v>
      </c>
    </row>
  </sheetData>
  <mergeCells count="2">
    <mergeCell ref="T3:V3"/>
    <mergeCell ref="Z2:A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dataset</vt:lpstr>
      <vt:lpstr>Training Dataset</vt:lpstr>
      <vt:lpstr>Regression Results (Xreal)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Kitov</cp:lastModifiedBy>
  <dcterms:created xsi:type="dcterms:W3CDTF">2022-01-27T10:53:48Z</dcterms:created>
  <dcterms:modified xsi:type="dcterms:W3CDTF">2022-01-27T11:33:37Z</dcterms:modified>
</cp:coreProperties>
</file>