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congzheng/Documents/sensitivity analysis stochastic program/"/>
    </mc:Choice>
  </mc:AlternateContent>
  <xr:revisionPtr revIDLastSave="0" documentId="13_ncr:1_{EE66759F-CD05-0C48-880A-A3C8DB8A776A}" xr6:coauthVersionLast="45" xr6:coauthVersionMax="45" xr10:uidLastSave="{00000000-0000-0000-0000-000000000000}"/>
  <bookViews>
    <workbookView xWindow="1060" yWindow="480" windowWidth="25440" windowHeight="14200" activeTab="2" xr2:uid="{C4B53573-C9A9-B249-9AE0-D6CBE89FA767}"/>
  </bookViews>
  <sheets>
    <sheet name="Sensitivity Report 1" sheetId="32" r:id="rId1"/>
    <sheet name="Answer Report 1" sheetId="33" r:id="rId2"/>
    <sheet name="Original" sheetId="1" r:id="rId3"/>
    <sheet name="vary mu" sheetId="34" r:id="rId4"/>
    <sheet name="sensitivity recording" sheetId="35" r:id="rId5"/>
  </sheets>
  <definedNames>
    <definedName name="solver_adj" localSheetId="2" hidden="1">Original!$B$2:$B$51</definedName>
    <definedName name="solver_adj" localSheetId="3" hidden="1">'vary mu'!$B$2:$B$51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itr" localSheetId="2" hidden="1">2147483647</definedName>
    <definedName name="solver_itr" localSheetId="3" hidden="1">2147483647</definedName>
    <definedName name="solver_lhs1" localSheetId="2" hidden="1">Original!$L$10</definedName>
    <definedName name="solver_lhs1" localSheetId="3" hidden="1">'vary mu'!$L$10</definedName>
    <definedName name="solver_lhs10" localSheetId="2" hidden="1">Original!$L$19</definedName>
    <definedName name="solver_lhs10" localSheetId="3" hidden="1">'vary mu'!$L$19</definedName>
    <definedName name="solver_lhs11" localSheetId="2" hidden="1">Original!$L$20</definedName>
    <definedName name="solver_lhs11" localSheetId="3" hidden="1">'vary mu'!$L$20</definedName>
    <definedName name="solver_lhs12" localSheetId="2" hidden="1">Original!$L$21</definedName>
    <definedName name="solver_lhs12" localSheetId="3" hidden="1">'vary mu'!$L$21</definedName>
    <definedName name="solver_lhs13" localSheetId="2" hidden="1">Original!$L$22</definedName>
    <definedName name="solver_lhs13" localSheetId="3" hidden="1">'vary mu'!$L$22</definedName>
    <definedName name="solver_lhs14" localSheetId="2" hidden="1">Original!$L$23</definedName>
    <definedName name="solver_lhs14" localSheetId="3" hidden="1">'vary mu'!$L$23</definedName>
    <definedName name="solver_lhs15" localSheetId="2" hidden="1">Original!$L$24</definedName>
    <definedName name="solver_lhs15" localSheetId="3" hidden="1">'vary mu'!$L$24</definedName>
    <definedName name="solver_lhs16" localSheetId="2" hidden="1">Original!$L$25</definedName>
    <definedName name="solver_lhs16" localSheetId="3" hidden="1">'vary mu'!$L$25</definedName>
    <definedName name="solver_lhs17" localSheetId="2" hidden="1">Original!$L$26</definedName>
    <definedName name="solver_lhs17" localSheetId="3" hidden="1">'vary mu'!$L$26</definedName>
    <definedName name="solver_lhs18" localSheetId="2" hidden="1">Original!$L$27</definedName>
    <definedName name="solver_lhs18" localSheetId="3" hidden="1">'vary mu'!$L$27</definedName>
    <definedName name="solver_lhs19" localSheetId="2" hidden="1">Original!$L$28</definedName>
    <definedName name="solver_lhs19" localSheetId="3" hidden="1">'vary mu'!$L$28</definedName>
    <definedName name="solver_lhs2" localSheetId="2" hidden="1">Original!$L$11</definedName>
    <definedName name="solver_lhs2" localSheetId="3" hidden="1">'vary mu'!$L$11</definedName>
    <definedName name="solver_lhs20" localSheetId="2" hidden="1">Original!$L$29</definedName>
    <definedName name="solver_lhs20" localSheetId="3" hidden="1">'vary mu'!$L$29</definedName>
    <definedName name="solver_lhs21" localSheetId="2" hidden="1">Original!$L$3</definedName>
    <definedName name="solver_lhs21" localSheetId="3" hidden="1">'vary mu'!$L$3</definedName>
    <definedName name="solver_lhs22" localSheetId="2" hidden="1">Original!$L$30</definedName>
    <definedName name="solver_lhs22" localSheetId="3" hidden="1">'vary mu'!$L$30</definedName>
    <definedName name="solver_lhs23" localSheetId="2" hidden="1">Original!$L$31</definedName>
    <definedName name="solver_lhs23" localSheetId="3" hidden="1">'vary mu'!$L$31</definedName>
    <definedName name="solver_lhs24" localSheetId="2" hidden="1">Original!$L$32</definedName>
    <definedName name="solver_lhs24" localSheetId="3" hidden="1">'vary mu'!$L$32</definedName>
    <definedName name="solver_lhs25" localSheetId="2" hidden="1">Original!$L$33</definedName>
    <definedName name="solver_lhs25" localSheetId="3" hidden="1">'vary mu'!$L$33</definedName>
    <definedName name="solver_lhs26" localSheetId="2" hidden="1">Original!$L$34</definedName>
    <definedName name="solver_lhs26" localSheetId="3" hidden="1">'vary mu'!$L$34</definedName>
    <definedName name="solver_lhs27" localSheetId="2" hidden="1">Original!$L$35</definedName>
    <definedName name="solver_lhs27" localSheetId="3" hidden="1">'vary mu'!$L$35</definedName>
    <definedName name="solver_lhs28" localSheetId="2" hidden="1">Original!$L$36</definedName>
    <definedName name="solver_lhs28" localSheetId="3" hidden="1">'vary mu'!$L$36</definedName>
    <definedName name="solver_lhs29" localSheetId="2" hidden="1">Original!$L$37</definedName>
    <definedName name="solver_lhs29" localSheetId="3" hidden="1">'vary mu'!$L$37</definedName>
    <definedName name="solver_lhs3" localSheetId="2" hidden="1">Original!$L$12</definedName>
    <definedName name="solver_lhs3" localSheetId="3" hidden="1">'vary mu'!$L$12</definedName>
    <definedName name="solver_lhs30" localSheetId="2" hidden="1">Original!$L$38</definedName>
    <definedName name="solver_lhs30" localSheetId="3" hidden="1">'vary mu'!$L$38</definedName>
    <definedName name="solver_lhs31" localSheetId="2" hidden="1">Original!$L$39</definedName>
    <definedName name="solver_lhs31" localSheetId="3" hidden="1">'vary mu'!$L$39</definedName>
    <definedName name="solver_lhs32" localSheetId="2" hidden="1">Original!$L$4</definedName>
    <definedName name="solver_lhs32" localSheetId="3" hidden="1">'vary mu'!$L$4</definedName>
    <definedName name="solver_lhs33" localSheetId="2" hidden="1">Original!$L$40</definedName>
    <definedName name="solver_lhs33" localSheetId="3" hidden="1">'vary mu'!$L$40</definedName>
    <definedName name="solver_lhs34" localSheetId="2" hidden="1">Original!$L$41</definedName>
    <definedName name="solver_lhs34" localSheetId="3" hidden="1">'vary mu'!$L$41</definedName>
    <definedName name="solver_lhs35" localSheetId="2" hidden="1">Original!$L$42</definedName>
    <definedName name="solver_lhs35" localSheetId="3" hidden="1">'vary mu'!$L$42</definedName>
    <definedName name="solver_lhs36" localSheetId="2" hidden="1">Original!$L$43</definedName>
    <definedName name="solver_lhs36" localSheetId="3" hidden="1">'vary mu'!$L$43</definedName>
    <definedName name="solver_lhs37" localSheetId="2" hidden="1">Original!$L$44</definedName>
    <definedName name="solver_lhs37" localSheetId="3" hidden="1">'vary mu'!$L$44</definedName>
    <definedName name="solver_lhs38" localSheetId="2" hidden="1">Original!$L$45</definedName>
    <definedName name="solver_lhs38" localSheetId="3" hidden="1">'vary mu'!$L$45</definedName>
    <definedName name="solver_lhs39" localSheetId="2" hidden="1">Original!$L$46</definedName>
    <definedName name="solver_lhs39" localSheetId="3" hidden="1">'vary mu'!$L$46</definedName>
    <definedName name="solver_lhs4" localSheetId="2" hidden="1">Original!$L$13</definedName>
    <definedName name="solver_lhs4" localSheetId="3" hidden="1">'vary mu'!$L$13</definedName>
    <definedName name="solver_lhs40" localSheetId="2" hidden="1">Original!$L$47</definedName>
    <definedName name="solver_lhs40" localSheetId="3" hidden="1">'vary mu'!$L$47</definedName>
    <definedName name="solver_lhs41" localSheetId="2" hidden="1">Original!$L$48</definedName>
    <definedName name="solver_lhs41" localSheetId="3" hidden="1">'vary mu'!$L$48</definedName>
    <definedName name="solver_lhs42" localSheetId="2" hidden="1">Original!$L$49</definedName>
    <definedName name="solver_lhs42" localSheetId="3" hidden="1">'vary mu'!$L$49</definedName>
    <definedName name="solver_lhs43" localSheetId="2" hidden="1">Original!$L$5</definedName>
    <definedName name="solver_lhs43" localSheetId="3" hidden="1">'vary mu'!$L$5</definedName>
    <definedName name="solver_lhs44" localSheetId="2" hidden="1">Original!$L$50</definedName>
    <definedName name="solver_lhs44" localSheetId="3" hidden="1">'vary mu'!$L$50</definedName>
    <definedName name="solver_lhs45" localSheetId="2" hidden="1">Original!$L$51</definedName>
    <definedName name="solver_lhs45" localSheetId="3" hidden="1">'vary mu'!$L$51</definedName>
    <definedName name="solver_lhs46" localSheetId="2" hidden="1">Original!$L$52</definedName>
    <definedName name="solver_lhs46" localSheetId="3" hidden="1">'vary mu'!$L$52</definedName>
    <definedName name="solver_lhs47" localSheetId="2" hidden="1">Original!$L$53</definedName>
    <definedName name="solver_lhs47" localSheetId="3" hidden="1">'vary mu'!$L$53</definedName>
    <definedName name="solver_lhs48" localSheetId="2" hidden="1">Original!$L$6</definedName>
    <definedName name="solver_lhs48" localSheetId="3" hidden="1">'vary mu'!$L$6</definedName>
    <definedName name="solver_lhs49" localSheetId="2" hidden="1">Original!$L$7</definedName>
    <definedName name="solver_lhs49" localSheetId="3" hidden="1">'vary mu'!$L$7</definedName>
    <definedName name="solver_lhs5" localSheetId="2" hidden="1">Original!$L$14</definedName>
    <definedName name="solver_lhs5" localSheetId="3" hidden="1">'vary mu'!$L$14</definedName>
    <definedName name="solver_lhs50" localSheetId="2" hidden="1">Original!$L$8</definedName>
    <definedName name="solver_lhs50" localSheetId="3" hidden="1">'vary mu'!$L$8</definedName>
    <definedName name="solver_lhs51" localSheetId="2" hidden="1">Original!$L$9</definedName>
    <definedName name="solver_lhs51" localSheetId="3" hidden="1">'vary mu'!$L$9</definedName>
    <definedName name="solver_lhs52" localSheetId="2" hidden="1">Original!$I$9</definedName>
    <definedName name="solver_lhs6" localSheetId="2" hidden="1">Original!$L$15</definedName>
    <definedName name="solver_lhs6" localSheetId="3" hidden="1">'vary mu'!$L$15</definedName>
    <definedName name="solver_lhs7" localSheetId="2" hidden="1">Original!$L$16</definedName>
    <definedName name="solver_lhs7" localSheetId="3" hidden="1">'vary mu'!$L$16</definedName>
    <definedName name="solver_lhs8" localSheetId="2" hidden="1">Original!$L$17</definedName>
    <definedName name="solver_lhs8" localSheetId="3" hidden="1">'vary mu'!$L$17</definedName>
    <definedName name="solver_lhs9" localSheetId="2" hidden="1">Original!$L$18</definedName>
    <definedName name="solver_lhs9" localSheetId="3" hidden="1">'vary mu'!$L$18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51</definedName>
    <definedName name="solver_num" localSheetId="3" hidden="1">51</definedName>
    <definedName name="solver_opt" localSheetId="2" hidden="1">Original!$Q$16</definedName>
    <definedName name="solver_opt" localSheetId="3" hidden="1">'vary mu'!$Q$16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10" localSheetId="2" hidden="1">3</definedName>
    <definedName name="solver_rel10" localSheetId="3" hidden="1">3</definedName>
    <definedName name="solver_rel11" localSheetId="2" hidden="1">3</definedName>
    <definedName name="solver_rel11" localSheetId="3" hidden="1">3</definedName>
    <definedName name="solver_rel12" localSheetId="2" hidden="1">3</definedName>
    <definedName name="solver_rel12" localSheetId="3" hidden="1">3</definedName>
    <definedName name="solver_rel13" localSheetId="2" hidden="1">3</definedName>
    <definedName name="solver_rel13" localSheetId="3" hidden="1">3</definedName>
    <definedName name="solver_rel14" localSheetId="2" hidden="1">3</definedName>
    <definedName name="solver_rel14" localSheetId="3" hidden="1">3</definedName>
    <definedName name="solver_rel15" localSheetId="2" hidden="1">3</definedName>
    <definedName name="solver_rel15" localSheetId="3" hidden="1">3</definedName>
    <definedName name="solver_rel16" localSheetId="2" hidden="1">3</definedName>
    <definedName name="solver_rel16" localSheetId="3" hidden="1">3</definedName>
    <definedName name="solver_rel17" localSheetId="2" hidden="1">3</definedName>
    <definedName name="solver_rel17" localSheetId="3" hidden="1">3</definedName>
    <definedName name="solver_rel18" localSheetId="2" hidden="1">3</definedName>
    <definedName name="solver_rel18" localSheetId="3" hidden="1">3</definedName>
    <definedName name="solver_rel19" localSheetId="2" hidden="1">3</definedName>
    <definedName name="solver_rel19" localSheetId="3" hidden="1">3</definedName>
    <definedName name="solver_rel2" localSheetId="2" hidden="1">1</definedName>
    <definedName name="solver_rel2" localSheetId="3" hidden="1">1</definedName>
    <definedName name="solver_rel20" localSheetId="2" hidden="1">3</definedName>
    <definedName name="solver_rel20" localSheetId="3" hidden="1">3</definedName>
    <definedName name="solver_rel21" localSheetId="2" hidden="1">1</definedName>
    <definedName name="solver_rel21" localSheetId="3" hidden="1">1</definedName>
    <definedName name="solver_rel22" localSheetId="2" hidden="1">1</definedName>
    <definedName name="solver_rel22" localSheetId="3" hidden="1">1</definedName>
    <definedName name="solver_rel23" localSheetId="2" hidden="1">1</definedName>
    <definedName name="solver_rel23" localSheetId="3" hidden="1">1</definedName>
    <definedName name="solver_rel24" localSheetId="2" hidden="1">1</definedName>
    <definedName name="solver_rel24" localSheetId="3" hidden="1">1</definedName>
    <definedName name="solver_rel25" localSheetId="2" hidden="1">1</definedName>
    <definedName name="solver_rel25" localSheetId="3" hidden="1">1</definedName>
    <definedName name="solver_rel26" localSheetId="2" hidden="1">1</definedName>
    <definedName name="solver_rel26" localSheetId="3" hidden="1">1</definedName>
    <definedName name="solver_rel27" localSheetId="2" hidden="1">1</definedName>
    <definedName name="solver_rel27" localSheetId="3" hidden="1">1</definedName>
    <definedName name="solver_rel28" localSheetId="2" hidden="1">1</definedName>
    <definedName name="solver_rel28" localSheetId="3" hidden="1">1</definedName>
    <definedName name="solver_rel29" localSheetId="2" hidden="1">1</definedName>
    <definedName name="solver_rel29" localSheetId="3" hidden="1">1</definedName>
    <definedName name="solver_rel3" localSheetId="2" hidden="1">1</definedName>
    <definedName name="solver_rel3" localSheetId="3" hidden="1">1</definedName>
    <definedName name="solver_rel30" localSheetId="2" hidden="1">1</definedName>
    <definedName name="solver_rel30" localSheetId="3" hidden="1">1</definedName>
    <definedName name="solver_rel31" localSheetId="2" hidden="1">1</definedName>
    <definedName name="solver_rel31" localSheetId="3" hidden="1">1</definedName>
    <definedName name="solver_rel32" localSheetId="2" hidden="1">1</definedName>
    <definedName name="solver_rel32" localSheetId="3" hidden="1">1</definedName>
    <definedName name="solver_rel33" localSheetId="2" hidden="1">1</definedName>
    <definedName name="solver_rel33" localSheetId="3" hidden="1">1</definedName>
    <definedName name="solver_rel34" localSheetId="2" hidden="1">1</definedName>
    <definedName name="solver_rel34" localSheetId="3" hidden="1">1</definedName>
    <definedName name="solver_rel35" localSheetId="2" hidden="1">3</definedName>
    <definedName name="solver_rel35" localSheetId="3" hidden="1">3</definedName>
    <definedName name="solver_rel36" localSheetId="2" hidden="1">3</definedName>
    <definedName name="solver_rel36" localSheetId="3" hidden="1">3</definedName>
    <definedName name="solver_rel37" localSheetId="2" hidden="1">3</definedName>
    <definedName name="solver_rel37" localSheetId="3" hidden="1">3</definedName>
    <definedName name="solver_rel38" localSheetId="2" hidden="1">3</definedName>
    <definedName name="solver_rel38" localSheetId="3" hidden="1">3</definedName>
    <definedName name="solver_rel39" localSheetId="2" hidden="1">3</definedName>
    <definedName name="solver_rel39" localSheetId="3" hidden="1">3</definedName>
    <definedName name="solver_rel4" localSheetId="2" hidden="1">1</definedName>
    <definedName name="solver_rel4" localSheetId="3" hidden="1">1</definedName>
    <definedName name="solver_rel40" localSheetId="2" hidden="1">3</definedName>
    <definedName name="solver_rel40" localSheetId="3" hidden="1">3</definedName>
    <definedName name="solver_rel41" localSheetId="2" hidden="1">3</definedName>
    <definedName name="solver_rel41" localSheetId="3" hidden="1">3</definedName>
    <definedName name="solver_rel42" localSheetId="2" hidden="1">3</definedName>
    <definedName name="solver_rel42" localSheetId="3" hidden="1">3</definedName>
    <definedName name="solver_rel43" localSheetId="2" hidden="1">1</definedName>
    <definedName name="solver_rel43" localSheetId="3" hidden="1">1</definedName>
    <definedName name="solver_rel44" localSheetId="2" hidden="1">3</definedName>
    <definedName name="solver_rel44" localSheetId="3" hidden="1">3</definedName>
    <definedName name="solver_rel45" localSheetId="2" hidden="1">3</definedName>
    <definedName name="solver_rel45" localSheetId="3" hidden="1">3</definedName>
    <definedName name="solver_rel46" localSheetId="2" hidden="1">3</definedName>
    <definedName name="solver_rel46" localSheetId="3" hidden="1">3</definedName>
    <definedName name="solver_rel47" localSheetId="2" hidden="1">3</definedName>
    <definedName name="solver_rel47" localSheetId="3" hidden="1">3</definedName>
    <definedName name="solver_rel48" localSheetId="2" hidden="1">1</definedName>
    <definedName name="solver_rel48" localSheetId="3" hidden="1">1</definedName>
    <definedName name="solver_rel49" localSheetId="2" hidden="1">1</definedName>
    <definedName name="solver_rel49" localSheetId="3" hidden="1">1</definedName>
    <definedName name="solver_rel5" localSheetId="2" hidden="1">1</definedName>
    <definedName name="solver_rel5" localSheetId="3" hidden="1">1</definedName>
    <definedName name="solver_rel50" localSheetId="2" hidden="1">1</definedName>
    <definedName name="solver_rel50" localSheetId="3" hidden="1">1</definedName>
    <definedName name="solver_rel51" localSheetId="2" hidden="1">1</definedName>
    <definedName name="solver_rel51" localSheetId="3" hidden="1">1</definedName>
    <definedName name="solver_rel52" localSheetId="2" hidden="1">3</definedName>
    <definedName name="solver_rel6" localSheetId="2" hidden="1">1</definedName>
    <definedName name="solver_rel6" localSheetId="3" hidden="1">1</definedName>
    <definedName name="solver_rel7" localSheetId="2" hidden="1">1</definedName>
    <definedName name="solver_rel7" localSheetId="3" hidden="1">1</definedName>
    <definedName name="solver_rel8" localSheetId="2" hidden="1">1</definedName>
    <definedName name="solver_rel8" localSheetId="3" hidden="1">1</definedName>
    <definedName name="solver_rel9" localSheetId="2" hidden="1">3</definedName>
    <definedName name="solver_rel9" localSheetId="3" hidden="1">3</definedName>
    <definedName name="solver_rhs1" localSheetId="2" hidden="1">Original!$M$10</definedName>
    <definedName name="solver_rhs1" localSheetId="3" hidden="1">'vary mu'!$M$10</definedName>
    <definedName name="solver_rhs10" localSheetId="2" hidden="1">Original!$M$19</definedName>
    <definedName name="solver_rhs10" localSheetId="3" hidden="1">'vary mu'!$M$19</definedName>
    <definedName name="solver_rhs11" localSheetId="2" hidden="1">Original!$M$20</definedName>
    <definedName name="solver_rhs11" localSheetId="3" hidden="1">'vary mu'!$M$20</definedName>
    <definedName name="solver_rhs12" localSheetId="2" hidden="1">Original!$M$21</definedName>
    <definedName name="solver_rhs12" localSheetId="3" hidden="1">'vary mu'!$M$21</definedName>
    <definedName name="solver_rhs13" localSheetId="2" hidden="1">Original!$M$22</definedName>
    <definedName name="solver_rhs13" localSheetId="3" hidden="1">'vary mu'!$M$22</definedName>
    <definedName name="solver_rhs14" localSheetId="2" hidden="1">Original!$M$23</definedName>
    <definedName name="solver_rhs14" localSheetId="3" hidden="1">'vary mu'!$M$23</definedName>
    <definedName name="solver_rhs15" localSheetId="2" hidden="1">Original!$M$24</definedName>
    <definedName name="solver_rhs15" localSheetId="3" hidden="1">'vary mu'!$M$24</definedName>
    <definedName name="solver_rhs16" localSheetId="2" hidden="1">Original!$M$25</definedName>
    <definedName name="solver_rhs16" localSheetId="3" hidden="1">'vary mu'!$M$25</definedName>
    <definedName name="solver_rhs17" localSheetId="2" hidden="1">Original!$M$26</definedName>
    <definedName name="solver_rhs17" localSheetId="3" hidden="1">'vary mu'!$M$26</definedName>
    <definedName name="solver_rhs18" localSheetId="2" hidden="1">Original!$M$27</definedName>
    <definedName name="solver_rhs18" localSheetId="3" hidden="1">'vary mu'!$M$27</definedName>
    <definedName name="solver_rhs19" localSheetId="2" hidden="1">Original!$M$28</definedName>
    <definedName name="solver_rhs19" localSheetId="3" hidden="1">'vary mu'!$M$28</definedName>
    <definedName name="solver_rhs2" localSheetId="2" hidden="1">Original!$M$11</definedName>
    <definedName name="solver_rhs2" localSheetId="3" hidden="1">'vary mu'!$M$11</definedName>
    <definedName name="solver_rhs20" localSheetId="2" hidden="1">Original!$M$29</definedName>
    <definedName name="solver_rhs20" localSheetId="3" hidden="1">'vary mu'!$M$29</definedName>
    <definedName name="solver_rhs21" localSheetId="2" hidden="1">Original!$M$3</definedName>
    <definedName name="solver_rhs21" localSheetId="3" hidden="1">'vary mu'!$M$3</definedName>
    <definedName name="solver_rhs22" localSheetId="2" hidden="1">Original!$M$30</definedName>
    <definedName name="solver_rhs22" localSheetId="3" hidden="1">'vary mu'!$M$30</definedName>
    <definedName name="solver_rhs23" localSheetId="2" hidden="1">Original!$M$31</definedName>
    <definedName name="solver_rhs23" localSheetId="3" hidden="1">'vary mu'!$M$31</definedName>
    <definedName name="solver_rhs24" localSheetId="2" hidden="1">Original!$M$32</definedName>
    <definedName name="solver_rhs24" localSheetId="3" hidden="1">'vary mu'!$M$32</definedName>
    <definedName name="solver_rhs25" localSheetId="2" hidden="1">Original!$M$33</definedName>
    <definedName name="solver_rhs25" localSheetId="3" hidden="1">'vary mu'!$M$33</definedName>
    <definedName name="solver_rhs26" localSheetId="2" hidden="1">Original!$M$34</definedName>
    <definedName name="solver_rhs26" localSheetId="3" hidden="1">'vary mu'!$M$34</definedName>
    <definedName name="solver_rhs27" localSheetId="2" hidden="1">Original!$M$35</definedName>
    <definedName name="solver_rhs27" localSheetId="3" hidden="1">'vary mu'!$M$35</definedName>
    <definedName name="solver_rhs28" localSheetId="2" hidden="1">Original!$M$36</definedName>
    <definedName name="solver_rhs28" localSheetId="3" hidden="1">'vary mu'!$M$36</definedName>
    <definedName name="solver_rhs29" localSheetId="2" hidden="1">Original!$M$37</definedName>
    <definedName name="solver_rhs29" localSheetId="3" hidden="1">'vary mu'!$M$37</definedName>
    <definedName name="solver_rhs3" localSheetId="2" hidden="1">Original!$M$12</definedName>
    <definedName name="solver_rhs3" localSheetId="3" hidden="1">'vary mu'!$M$12</definedName>
    <definedName name="solver_rhs30" localSheetId="2" hidden="1">Original!$M$38</definedName>
    <definedName name="solver_rhs30" localSheetId="3" hidden="1">'vary mu'!$M$38</definedName>
    <definedName name="solver_rhs31" localSheetId="2" hidden="1">Original!$M$39</definedName>
    <definedName name="solver_rhs31" localSheetId="3" hidden="1">'vary mu'!$M$39</definedName>
    <definedName name="solver_rhs32" localSheetId="2" hidden="1">Original!$M$4</definedName>
    <definedName name="solver_rhs32" localSheetId="3" hidden="1">'vary mu'!$M$4</definedName>
    <definedName name="solver_rhs33" localSheetId="2" hidden="1">Original!$M$40</definedName>
    <definedName name="solver_rhs33" localSheetId="3" hidden="1">'vary mu'!$M$40</definedName>
    <definedName name="solver_rhs34" localSheetId="2" hidden="1">Original!$M$41</definedName>
    <definedName name="solver_rhs34" localSheetId="3" hidden="1">'vary mu'!$M$41</definedName>
    <definedName name="solver_rhs35" localSheetId="2" hidden="1">Original!$M$42</definedName>
    <definedName name="solver_rhs35" localSheetId="3" hidden="1">'vary mu'!$M$42</definedName>
    <definedName name="solver_rhs36" localSheetId="2" hidden="1">Original!$M$43</definedName>
    <definedName name="solver_rhs36" localSheetId="3" hidden="1">'vary mu'!$M$43</definedName>
    <definedName name="solver_rhs37" localSheetId="2" hidden="1">Original!$M$44</definedName>
    <definedName name="solver_rhs37" localSheetId="3" hidden="1">'vary mu'!$M$44</definedName>
    <definedName name="solver_rhs38" localSheetId="2" hidden="1">Original!$M$45</definedName>
    <definedName name="solver_rhs38" localSheetId="3" hidden="1">'vary mu'!$M$45</definedName>
    <definedName name="solver_rhs39" localSheetId="2" hidden="1">Original!$M$46</definedName>
    <definedName name="solver_rhs39" localSheetId="3" hidden="1">'vary mu'!$M$46</definedName>
    <definedName name="solver_rhs4" localSheetId="2" hidden="1">Original!$M$13</definedName>
    <definedName name="solver_rhs4" localSheetId="3" hidden="1">'vary mu'!$M$13</definedName>
    <definedName name="solver_rhs40" localSheetId="2" hidden="1">Original!$M$47</definedName>
    <definedName name="solver_rhs40" localSheetId="3" hidden="1">'vary mu'!$M$47</definedName>
    <definedName name="solver_rhs41" localSheetId="2" hidden="1">Original!$M$48</definedName>
    <definedName name="solver_rhs41" localSheetId="3" hidden="1">'vary mu'!$M$48</definedName>
    <definedName name="solver_rhs42" localSheetId="2" hidden="1">Original!$M$49</definedName>
    <definedName name="solver_rhs42" localSheetId="3" hidden="1">'vary mu'!$M$49</definedName>
    <definedName name="solver_rhs43" localSheetId="2" hidden="1">Original!$M$5</definedName>
    <definedName name="solver_rhs43" localSheetId="3" hidden="1">'vary mu'!$M$5</definedName>
    <definedName name="solver_rhs44" localSheetId="2" hidden="1">Original!$M$50</definedName>
    <definedName name="solver_rhs44" localSheetId="3" hidden="1">'vary mu'!$M$50</definedName>
    <definedName name="solver_rhs45" localSheetId="2" hidden="1">Original!$M$51</definedName>
    <definedName name="solver_rhs45" localSheetId="3" hidden="1">'vary mu'!$M$51</definedName>
    <definedName name="solver_rhs46" localSheetId="2" hidden="1">Original!$M$52</definedName>
    <definedName name="solver_rhs46" localSheetId="3" hidden="1">'vary mu'!$M$52</definedName>
    <definedName name="solver_rhs47" localSheetId="2" hidden="1">Original!$M$53</definedName>
    <definedName name="solver_rhs47" localSheetId="3" hidden="1">'vary mu'!$M$53</definedName>
    <definedName name="solver_rhs48" localSheetId="2" hidden="1">Original!$M$6</definedName>
    <definedName name="solver_rhs48" localSheetId="3" hidden="1">'vary mu'!$M$6</definedName>
    <definedName name="solver_rhs49" localSheetId="2" hidden="1">Original!$M$7</definedName>
    <definedName name="solver_rhs49" localSheetId="3" hidden="1">'vary mu'!$M$7</definedName>
    <definedName name="solver_rhs5" localSheetId="2" hidden="1">Original!$M$14</definedName>
    <definedName name="solver_rhs5" localSheetId="3" hidden="1">'vary mu'!$M$14</definedName>
    <definedName name="solver_rhs50" localSheetId="2" hidden="1">Original!$M$8</definedName>
    <definedName name="solver_rhs50" localSheetId="3" hidden="1">'vary mu'!$M$8</definedName>
    <definedName name="solver_rhs51" localSheetId="2" hidden="1">Original!$M$9</definedName>
    <definedName name="solver_rhs51" localSheetId="3" hidden="1">'vary mu'!$M$9</definedName>
    <definedName name="solver_rhs52" localSheetId="2" hidden="1">Original!$J$9</definedName>
    <definedName name="solver_rhs6" localSheetId="2" hidden="1">Original!$M$15</definedName>
    <definedName name="solver_rhs6" localSheetId="3" hidden="1">'vary mu'!$M$15</definedName>
    <definedName name="solver_rhs7" localSheetId="2" hidden="1">Original!$M$16</definedName>
    <definedName name="solver_rhs7" localSheetId="3" hidden="1">'vary mu'!$M$16</definedName>
    <definedName name="solver_rhs8" localSheetId="2" hidden="1">Original!$M$17</definedName>
    <definedName name="solver_rhs8" localSheetId="3" hidden="1">'vary mu'!$M$17</definedName>
    <definedName name="solver_rhs9" localSheetId="2" hidden="1">Original!$M$18</definedName>
    <definedName name="solver_rhs9" localSheetId="3" hidden="1">'vary mu'!$M$18</definedName>
    <definedName name="solver_rlx" localSheetId="2" hidden="1">2</definedName>
    <definedName name="solver_rlx" localSheetId="3" hidden="1">1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34" l="1"/>
  <c r="AA17" i="34"/>
  <c r="Z3" i="34"/>
  <c r="AA8" i="34"/>
  <c r="AB22" i="34" s="1"/>
  <c r="AA9" i="34"/>
  <c r="AA10" i="34"/>
  <c r="AB26" i="34"/>
  <c r="AA13" i="34"/>
  <c r="AA14" i="34"/>
  <c r="AA4" i="34"/>
  <c r="AB18" i="34" s="1"/>
  <c r="Z5" i="34"/>
  <c r="Z6" i="34"/>
  <c r="Z7" i="34"/>
  <c r="AA21" i="34" s="1"/>
  <c r="Z11" i="34"/>
  <c r="AA25" i="34" s="1"/>
  <c r="Z12" i="34"/>
  <c r="AB19" i="34"/>
  <c r="AB21" i="34"/>
  <c r="AB23" i="34"/>
  <c r="AB25" i="34"/>
  <c r="AB27" i="34"/>
  <c r="AA28" i="34"/>
  <c r="AB20" i="34"/>
  <c r="AB24" i="34"/>
  <c r="AB28" i="34"/>
  <c r="AA18" i="34"/>
  <c r="AA19" i="34"/>
  <c r="AA20" i="34"/>
  <c r="AA22" i="34"/>
  <c r="AA23" i="34"/>
  <c r="AA24" i="34"/>
  <c r="AA26" i="34"/>
  <c r="AA27" i="34"/>
  <c r="Y18" i="34"/>
  <c r="Y19" i="34"/>
  <c r="Y20" i="34"/>
  <c r="Y21" i="34"/>
  <c r="Y22" i="34"/>
  <c r="Y23" i="34"/>
  <c r="Y24" i="34"/>
  <c r="Y25" i="34"/>
  <c r="Y26" i="34"/>
  <c r="Y27" i="34"/>
  <c r="Y28" i="34"/>
  <c r="Y17" i="34"/>
  <c r="X18" i="34"/>
  <c r="X19" i="34"/>
  <c r="X20" i="34"/>
  <c r="Y30" i="34" s="1"/>
  <c r="X21" i="34"/>
  <c r="X22" i="34"/>
  <c r="X23" i="34"/>
  <c r="X24" i="34"/>
  <c r="X25" i="34"/>
  <c r="X26" i="34"/>
  <c r="X27" i="34"/>
  <c r="X28" i="34"/>
  <c r="X17" i="34"/>
  <c r="J6" i="34"/>
  <c r="M6" i="34"/>
  <c r="L6" i="34"/>
  <c r="AB30" i="34" l="1"/>
  <c r="AE30" i="34" s="1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" i="35"/>
  <c r="M3" i="35"/>
  <c r="M4" i="35"/>
  <c r="M5" i="35"/>
  <c r="M6" i="35"/>
  <c r="M7" i="35"/>
  <c r="M8" i="35"/>
  <c r="M9" i="35"/>
  <c r="M10" i="35"/>
  <c r="M11" i="35"/>
  <c r="M12" i="35"/>
  <c r="M13" i="35"/>
  <c r="M14" i="35"/>
  <c r="M15" i="35"/>
  <c r="M16" i="35"/>
  <c r="M17" i="35"/>
  <c r="M18" i="35"/>
  <c r="M19" i="35"/>
  <c r="M20" i="35"/>
  <c r="M21" i="35"/>
  <c r="M2" i="35"/>
  <c r="Q8" i="34"/>
  <c r="Q5" i="34"/>
  <c r="L8" i="34"/>
  <c r="L3" i="34"/>
  <c r="F14" i="34"/>
  <c r="J53" i="34" s="1"/>
  <c r="F13" i="34"/>
  <c r="J40" i="34" s="1"/>
  <c r="F12" i="34"/>
  <c r="M51" i="34" s="1"/>
  <c r="F11" i="34"/>
  <c r="J50" i="34" s="1"/>
  <c r="F10" i="34"/>
  <c r="J49" i="34" s="1"/>
  <c r="F9" i="34"/>
  <c r="M48" i="34" s="1"/>
  <c r="F8" i="34"/>
  <c r="M47" i="34" s="1"/>
  <c r="F7" i="34"/>
  <c r="J46" i="34" s="1"/>
  <c r="F6" i="34"/>
  <c r="J45" i="34" s="1"/>
  <c r="F5" i="34"/>
  <c r="M32" i="34" s="1"/>
  <c r="F4" i="34"/>
  <c r="M43" i="34" s="1"/>
  <c r="F3" i="34"/>
  <c r="J42" i="34" s="1"/>
  <c r="E14" i="34"/>
  <c r="M17" i="34" s="1"/>
  <c r="E13" i="34"/>
  <c r="J16" i="34" s="1"/>
  <c r="E12" i="34"/>
  <c r="M15" i="34" s="1"/>
  <c r="E11" i="34"/>
  <c r="J14" i="34" s="1"/>
  <c r="E10" i="34"/>
  <c r="M25" i="34" s="1"/>
  <c r="E9" i="34"/>
  <c r="M24" i="34" s="1"/>
  <c r="E8" i="34"/>
  <c r="M11" i="34" s="1"/>
  <c r="E7" i="34"/>
  <c r="J22" i="34" s="1"/>
  <c r="E6" i="34"/>
  <c r="M9" i="34" s="1"/>
  <c r="E5" i="34"/>
  <c r="M20" i="34" s="1"/>
  <c r="E4" i="34"/>
  <c r="M7" i="34" s="1"/>
  <c r="E3" i="34"/>
  <c r="M18" i="34" s="1"/>
  <c r="I3" i="34"/>
  <c r="L53" i="34"/>
  <c r="I53" i="34"/>
  <c r="L52" i="34"/>
  <c r="I52" i="34"/>
  <c r="L51" i="34"/>
  <c r="I51" i="34"/>
  <c r="L50" i="34"/>
  <c r="I50" i="34"/>
  <c r="L49" i="34"/>
  <c r="I49" i="34"/>
  <c r="L48" i="34"/>
  <c r="J48" i="34"/>
  <c r="I48" i="34"/>
  <c r="L47" i="34"/>
  <c r="I47" i="34"/>
  <c r="L46" i="34"/>
  <c r="I46" i="34"/>
  <c r="L45" i="34"/>
  <c r="I45" i="34"/>
  <c r="L44" i="34"/>
  <c r="J44" i="34"/>
  <c r="I44" i="34"/>
  <c r="L43" i="34"/>
  <c r="I43" i="34"/>
  <c r="L42" i="34"/>
  <c r="I42" i="34"/>
  <c r="L41" i="34"/>
  <c r="I41" i="34"/>
  <c r="M40" i="34"/>
  <c r="L40" i="34"/>
  <c r="I40" i="34"/>
  <c r="L39" i="34"/>
  <c r="I39" i="34"/>
  <c r="L38" i="34"/>
  <c r="I38" i="34"/>
  <c r="L37" i="34"/>
  <c r="I37" i="34"/>
  <c r="L36" i="34"/>
  <c r="J36" i="34"/>
  <c r="I36" i="34"/>
  <c r="L35" i="34"/>
  <c r="I35" i="34"/>
  <c r="L34" i="34"/>
  <c r="I34" i="34"/>
  <c r="L33" i="34"/>
  <c r="I33" i="34"/>
  <c r="L32" i="34"/>
  <c r="I32" i="34"/>
  <c r="L31" i="34"/>
  <c r="I31" i="34"/>
  <c r="L30" i="34"/>
  <c r="I30" i="34"/>
  <c r="L29" i="34"/>
  <c r="I29" i="34"/>
  <c r="L28" i="34"/>
  <c r="I28" i="34"/>
  <c r="L27" i="34"/>
  <c r="I27" i="34"/>
  <c r="L26" i="34"/>
  <c r="I26" i="34"/>
  <c r="L25" i="34"/>
  <c r="I25" i="34"/>
  <c r="L24" i="34"/>
  <c r="I24" i="34"/>
  <c r="L23" i="34"/>
  <c r="I23" i="34"/>
  <c r="L22" i="34"/>
  <c r="I22" i="34"/>
  <c r="L21" i="34"/>
  <c r="I21" i="34"/>
  <c r="L20" i="34"/>
  <c r="J20" i="34"/>
  <c r="I20" i="34"/>
  <c r="L19" i="34"/>
  <c r="I19" i="34"/>
  <c r="L18" i="34"/>
  <c r="I18" i="34"/>
  <c r="L17" i="34"/>
  <c r="J17" i="34"/>
  <c r="I17" i="34"/>
  <c r="L16" i="34"/>
  <c r="I16" i="34"/>
  <c r="L15" i="34"/>
  <c r="I15" i="34"/>
  <c r="R14" i="34"/>
  <c r="Q14" i="34"/>
  <c r="L14" i="34"/>
  <c r="I14" i="34"/>
  <c r="R13" i="34"/>
  <c r="Q13" i="34"/>
  <c r="M13" i="34"/>
  <c r="L13" i="34"/>
  <c r="I13" i="34"/>
  <c r="R12" i="34"/>
  <c r="Q12" i="34"/>
  <c r="M12" i="34"/>
  <c r="L12" i="34"/>
  <c r="I12" i="34"/>
  <c r="R11" i="34"/>
  <c r="Q11" i="34"/>
  <c r="L11" i="34"/>
  <c r="I11" i="34"/>
  <c r="R10" i="34"/>
  <c r="Q10" i="34"/>
  <c r="L10" i="34"/>
  <c r="I10" i="34"/>
  <c r="R9" i="34"/>
  <c r="Q9" i="34"/>
  <c r="L9" i="34"/>
  <c r="I9" i="34"/>
  <c r="R8" i="34"/>
  <c r="I8" i="34"/>
  <c r="R7" i="34"/>
  <c r="Q7" i="34"/>
  <c r="L7" i="34"/>
  <c r="I7" i="34"/>
  <c r="R6" i="34"/>
  <c r="Q6" i="34"/>
  <c r="I6" i="34"/>
  <c r="R5" i="34"/>
  <c r="M5" i="34"/>
  <c r="L5" i="34"/>
  <c r="J5" i="34"/>
  <c r="I5" i="34"/>
  <c r="R4" i="34"/>
  <c r="Q4" i="34"/>
  <c r="M4" i="34"/>
  <c r="L4" i="34"/>
  <c r="J4" i="34"/>
  <c r="I4" i="34"/>
  <c r="R3" i="34"/>
  <c r="Q3" i="34"/>
  <c r="M3" i="34"/>
  <c r="J3" i="34"/>
  <c r="J32" i="34" l="1"/>
  <c r="M35" i="34"/>
  <c r="M36" i="34"/>
  <c r="J47" i="34"/>
  <c r="J52" i="34"/>
  <c r="J31" i="34"/>
  <c r="M31" i="34"/>
  <c r="M39" i="34"/>
  <c r="M52" i="34"/>
  <c r="M50" i="34"/>
  <c r="J35" i="34"/>
  <c r="J39" i="34"/>
  <c r="J51" i="34"/>
  <c r="J41" i="34"/>
  <c r="M34" i="34"/>
  <c r="J38" i="34"/>
  <c r="M46" i="34"/>
  <c r="M30" i="34"/>
  <c r="J30" i="34"/>
  <c r="J34" i="34"/>
  <c r="M53" i="34"/>
  <c r="M42" i="34"/>
  <c r="M49" i="34"/>
  <c r="M37" i="34"/>
  <c r="M38" i="34"/>
  <c r="Q16" i="34"/>
  <c r="J8" i="34"/>
  <c r="J28" i="34"/>
  <c r="M16" i="34"/>
  <c r="M28" i="34"/>
  <c r="M8" i="34"/>
  <c r="J24" i="34"/>
  <c r="J9" i="34"/>
  <c r="J10" i="34"/>
  <c r="M14" i="34"/>
  <c r="M19" i="34"/>
  <c r="M27" i="34"/>
  <c r="M23" i="34"/>
  <c r="J7" i="34"/>
  <c r="J12" i="34"/>
  <c r="J15" i="34"/>
  <c r="J13" i="34"/>
  <c r="M26" i="34"/>
  <c r="M10" i="34"/>
  <c r="J11" i="34"/>
  <c r="J21" i="34"/>
  <c r="M22" i="34"/>
  <c r="J29" i="34"/>
  <c r="M41" i="34"/>
  <c r="J37" i="34"/>
  <c r="M45" i="34"/>
  <c r="J33" i="34"/>
  <c r="M33" i="34"/>
  <c r="M44" i="34"/>
  <c r="J43" i="34"/>
  <c r="M29" i="34"/>
  <c r="J27" i="34"/>
  <c r="J26" i="34"/>
  <c r="J25" i="34"/>
  <c r="J23" i="34"/>
  <c r="M21" i="34"/>
  <c r="J19" i="34"/>
  <c r="J18" i="34"/>
  <c r="M12" i="1"/>
  <c r="Q7" i="1" l="1"/>
  <c r="L5" i="1"/>
  <c r="L4" i="1"/>
  <c r="L3" i="1"/>
  <c r="L6" i="1"/>
  <c r="Q5" i="1" l="1"/>
  <c r="L43" i="1"/>
  <c r="L44" i="1"/>
  <c r="L45" i="1"/>
  <c r="L46" i="1"/>
  <c r="L47" i="1"/>
  <c r="L48" i="1"/>
  <c r="L49" i="1"/>
  <c r="L50" i="1"/>
  <c r="L51" i="1"/>
  <c r="L52" i="1"/>
  <c r="L53" i="1"/>
  <c r="L42" i="1"/>
  <c r="L31" i="1"/>
  <c r="L32" i="1"/>
  <c r="L33" i="1"/>
  <c r="L34" i="1"/>
  <c r="L35" i="1"/>
  <c r="L36" i="1"/>
  <c r="L37" i="1"/>
  <c r="L38" i="1"/>
  <c r="L39" i="1"/>
  <c r="L40" i="1"/>
  <c r="L41" i="1"/>
  <c r="L30" i="1"/>
  <c r="L19" i="1"/>
  <c r="L20" i="1"/>
  <c r="L21" i="1"/>
  <c r="L22" i="1"/>
  <c r="L23" i="1"/>
  <c r="L24" i="1"/>
  <c r="L25" i="1"/>
  <c r="L26" i="1"/>
  <c r="L27" i="1"/>
  <c r="L28" i="1"/>
  <c r="L29" i="1"/>
  <c r="L18" i="1"/>
  <c r="M43" i="1"/>
  <c r="M44" i="1"/>
  <c r="M45" i="1"/>
  <c r="M46" i="1"/>
  <c r="M47" i="1"/>
  <c r="M48" i="1"/>
  <c r="M49" i="1"/>
  <c r="M50" i="1"/>
  <c r="M51" i="1"/>
  <c r="M52" i="1"/>
  <c r="M53" i="1"/>
  <c r="M42" i="1"/>
  <c r="M19" i="1"/>
  <c r="M20" i="1"/>
  <c r="M21" i="1"/>
  <c r="M22" i="1"/>
  <c r="M23" i="1"/>
  <c r="M24" i="1"/>
  <c r="M25" i="1"/>
  <c r="M26" i="1"/>
  <c r="M27" i="1"/>
  <c r="M28" i="1"/>
  <c r="M29" i="1"/>
  <c r="M18" i="1"/>
  <c r="L7" i="1"/>
  <c r="L8" i="1"/>
  <c r="L9" i="1"/>
  <c r="L10" i="1"/>
  <c r="L11" i="1"/>
  <c r="L12" i="1"/>
  <c r="L13" i="1"/>
  <c r="L14" i="1"/>
  <c r="L15" i="1"/>
  <c r="L16" i="1"/>
  <c r="L17" i="1"/>
  <c r="I5" i="1"/>
  <c r="I4" i="1"/>
  <c r="I3" i="1"/>
  <c r="M31" i="1"/>
  <c r="M32" i="1"/>
  <c r="M33" i="1"/>
  <c r="M34" i="1"/>
  <c r="M35" i="1"/>
  <c r="M36" i="1"/>
  <c r="M37" i="1"/>
  <c r="M38" i="1"/>
  <c r="M39" i="1"/>
  <c r="M40" i="1"/>
  <c r="M41" i="1"/>
  <c r="M30" i="1"/>
  <c r="M7" i="1"/>
  <c r="M8" i="1"/>
  <c r="M9" i="1"/>
  <c r="M10" i="1"/>
  <c r="M11" i="1"/>
  <c r="M13" i="1"/>
  <c r="M14" i="1"/>
  <c r="M15" i="1"/>
  <c r="M16" i="1"/>
  <c r="M17" i="1"/>
  <c r="M6" i="1"/>
  <c r="J6" i="1"/>
  <c r="M5" i="1"/>
  <c r="M4" i="1"/>
  <c r="M3" i="1"/>
  <c r="J7" i="1"/>
  <c r="J43" i="1"/>
  <c r="J44" i="1"/>
  <c r="J45" i="1"/>
  <c r="J46" i="1"/>
  <c r="J47" i="1"/>
  <c r="J48" i="1"/>
  <c r="J49" i="1"/>
  <c r="J50" i="1"/>
  <c r="J51" i="1"/>
  <c r="J52" i="1"/>
  <c r="J53" i="1"/>
  <c r="I43" i="1"/>
  <c r="I44" i="1"/>
  <c r="I45" i="1"/>
  <c r="I46" i="1"/>
  <c r="I47" i="1"/>
  <c r="I48" i="1"/>
  <c r="I49" i="1"/>
  <c r="I50" i="1"/>
  <c r="I51" i="1"/>
  <c r="I52" i="1"/>
  <c r="I53" i="1"/>
  <c r="J42" i="1"/>
  <c r="I42" i="1"/>
  <c r="I37" i="1"/>
  <c r="I38" i="1"/>
  <c r="I39" i="1"/>
  <c r="I40" i="1"/>
  <c r="I41" i="1"/>
  <c r="J31" i="1"/>
  <c r="J32" i="1"/>
  <c r="J33" i="1"/>
  <c r="J34" i="1"/>
  <c r="J35" i="1"/>
  <c r="J36" i="1"/>
  <c r="J37" i="1"/>
  <c r="J38" i="1"/>
  <c r="J39" i="1"/>
  <c r="J40" i="1"/>
  <c r="J41" i="1"/>
  <c r="I31" i="1"/>
  <c r="I32" i="1"/>
  <c r="I33" i="1"/>
  <c r="I34" i="1"/>
  <c r="I35" i="1"/>
  <c r="I36" i="1"/>
  <c r="J30" i="1"/>
  <c r="I30" i="1"/>
  <c r="J19" i="1"/>
  <c r="J20" i="1"/>
  <c r="J21" i="1"/>
  <c r="J22" i="1"/>
  <c r="J23" i="1"/>
  <c r="J24" i="1"/>
  <c r="J25" i="1"/>
  <c r="J26" i="1"/>
  <c r="J27" i="1"/>
  <c r="J28" i="1"/>
  <c r="J29" i="1"/>
  <c r="I19" i="1"/>
  <c r="I20" i="1"/>
  <c r="I21" i="1"/>
  <c r="I22" i="1"/>
  <c r="I23" i="1"/>
  <c r="I24" i="1"/>
  <c r="I25" i="1"/>
  <c r="I26" i="1"/>
  <c r="I27" i="1"/>
  <c r="I28" i="1"/>
  <c r="I29" i="1"/>
  <c r="J18" i="1"/>
  <c r="I18" i="1"/>
  <c r="J8" i="1"/>
  <c r="J9" i="1"/>
  <c r="J10" i="1"/>
  <c r="J11" i="1"/>
  <c r="J12" i="1"/>
  <c r="J13" i="1"/>
  <c r="J14" i="1"/>
  <c r="J15" i="1"/>
  <c r="J16" i="1"/>
  <c r="J17" i="1"/>
  <c r="I7" i="1"/>
  <c r="I8" i="1"/>
  <c r="I9" i="1"/>
  <c r="I10" i="1"/>
  <c r="I11" i="1"/>
  <c r="I12" i="1"/>
  <c r="I13" i="1"/>
  <c r="I14" i="1"/>
  <c r="I15" i="1"/>
  <c r="I16" i="1"/>
  <c r="I17" i="1"/>
  <c r="I6" i="1"/>
  <c r="Q3" i="1"/>
  <c r="J5" i="1"/>
  <c r="R10" i="1"/>
  <c r="J3" i="1"/>
  <c r="R4" i="1" l="1"/>
  <c r="R5" i="1"/>
  <c r="R6" i="1"/>
  <c r="R7" i="1"/>
  <c r="R8" i="1"/>
  <c r="R9" i="1"/>
  <c r="R11" i="1"/>
  <c r="R12" i="1"/>
  <c r="R13" i="1"/>
  <c r="R14" i="1"/>
  <c r="R3" i="1"/>
  <c r="Q9" i="1"/>
  <c r="Q4" i="1"/>
  <c r="Q6" i="1"/>
  <c r="Q8" i="1"/>
  <c r="Q10" i="1"/>
  <c r="Q11" i="1"/>
  <c r="Q12" i="1"/>
  <c r="Q13" i="1"/>
  <c r="Q14" i="1"/>
  <c r="J4" i="1"/>
  <c r="Q16" i="1" l="1"/>
</calcChain>
</file>

<file path=xl/sharedStrings.xml><?xml version="1.0" encoding="utf-8"?>
<sst xmlns="http://schemas.openxmlformats.org/spreadsheetml/2006/main" count="951" uniqueCount="403">
  <si>
    <t>y_1^1</t>
  </si>
  <si>
    <t>y_1^2</t>
  </si>
  <si>
    <t>y_1^3</t>
  </si>
  <si>
    <t>y_1^4</t>
  </si>
  <si>
    <t>y_1^5</t>
  </si>
  <si>
    <t>y_1^6</t>
  </si>
  <si>
    <t>y_1^7</t>
  </si>
  <si>
    <t>y_1^8</t>
  </si>
  <si>
    <t>y_1^9</t>
  </si>
  <si>
    <t>y_1^10</t>
  </si>
  <si>
    <t>y_1^11</t>
  </si>
  <si>
    <t>y_1^12</t>
  </si>
  <si>
    <t>y_2^1</t>
  </si>
  <si>
    <t>y_2^2</t>
  </si>
  <si>
    <t>y_2^3</t>
  </si>
  <si>
    <t>y_2^4</t>
  </si>
  <si>
    <t>y_2^5</t>
  </si>
  <si>
    <t>y_2^6</t>
  </si>
  <si>
    <t>y_2^7</t>
  </si>
  <si>
    <t>y_2^8</t>
  </si>
  <si>
    <t>y_2^9</t>
  </si>
  <si>
    <t>y_2^10</t>
  </si>
  <si>
    <t>y_2^11</t>
  </si>
  <si>
    <t>y_2^12</t>
  </si>
  <si>
    <t>z_1^1</t>
  </si>
  <si>
    <t>z_1^2</t>
  </si>
  <si>
    <t>z_1^3</t>
  </si>
  <si>
    <t>z_1^4</t>
  </si>
  <si>
    <t>z_1^5</t>
  </si>
  <si>
    <t>z_1^6</t>
  </si>
  <si>
    <t>z_1^7</t>
  </si>
  <si>
    <t>z_1^8</t>
  </si>
  <si>
    <t>z_1^9</t>
  </si>
  <si>
    <t>z_1^10</t>
  </si>
  <si>
    <t>z_1^11</t>
  </si>
  <si>
    <t>z_1^12</t>
  </si>
  <si>
    <t>z_2^1</t>
  </si>
  <si>
    <t>z_2^2</t>
  </si>
  <si>
    <t>z_2^3</t>
  </si>
  <si>
    <t>z_2^4</t>
  </si>
  <si>
    <t>z_2^5</t>
  </si>
  <si>
    <t>z_2^6</t>
  </si>
  <si>
    <t>z_2^7</t>
  </si>
  <si>
    <t>z_2^8</t>
  </si>
  <si>
    <t>z_2^9</t>
  </si>
  <si>
    <t>z_2^10</t>
  </si>
  <si>
    <t>z_2^11</t>
  </si>
  <si>
    <t>z_2^12</t>
  </si>
  <si>
    <t>x_1</t>
  </si>
  <si>
    <t>x_2</t>
  </si>
  <si>
    <t>Variable</t>
  </si>
  <si>
    <t>Constraints</t>
  </si>
  <si>
    <t>Demand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</si>
  <si>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</si>
  <si>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</si>
  <si>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</si>
  <si>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</si>
  <si>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</si>
  <si>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</si>
  <si>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</si>
  <si>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</si>
  <si>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</si>
  <si>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</si>
  <si>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</si>
  <si>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</si>
  <si>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product_1</t>
  </si>
  <si>
    <t>product_2</t>
  </si>
  <si>
    <t>time_1A</t>
  </si>
  <si>
    <t>time_1B</t>
  </si>
  <si>
    <t>time_1C</t>
  </si>
  <si>
    <t>time_2A</t>
  </si>
  <si>
    <t>time_2B</t>
  </si>
  <si>
    <t>time_2C</t>
  </si>
  <si>
    <t>capacity_A</t>
  </si>
  <si>
    <t>capacity_B</t>
  </si>
  <si>
    <t>capacity_C</t>
  </si>
  <si>
    <t>Overstock_1</t>
  </si>
  <si>
    <t>Overstock_2</t>
  </si>
  <si>
    <t>Understock_1</t>
  </si>
  <si>
    <t>Understock_2</t>
  </si>
  <si>
    <t>Parameters</t>
  </si>
  <si>
    <t>time_A</t>
  </si>
  <si>
    <t>time_B</t>
  </si>
  <si>
    <t>time_C</t>
  </si>
  <si>
    <t>over_1^1</t>
  </si>
  <si>
    <t>over_1^2</t>
  </si>
  <si>
    <t>over_1^3</t>
  </si>
  <si>
    <t>over_1^4</t>
  </si>
  <si>
    <t>over_1^5</t>
  </si>
  <si>
    <t>over_1^6</t>
  </si>
  <si>
    <t>over_1^7</t>
  </si>
  <si>
    <t>over_1^8</t>
  </si>
  <si>
    <t>over_1^9</t>
  </si>
  <si>
    <t>over_1^10</t>
  </si>
  <si>
    <t>over_1^11</t>
  </si>
  <si>
    <t>over_1^12</t>
  </si>
  <si>
    <t>under_1^1</t>
  </si>
  <si>
    <t>under_1^2</t>
  </si>
  <si>
    <t>under_1^3</t>
  </si>
  <si>
    <t>under_1^4</t>
  </si>
  <si>
    <t>under_1^5</t>
  </si>
  <si>
    <t>under_1^6</t>
  </si>
  <si>
    <t>under_1^7</t>
  </si>
  <si>
    <t>under_1^8</t>
  </si>
  <si>
    <t>under_1^9</t>
  </si>
  <si>
    <t>under_1^10</t>
  </si>
  <si>
    <t>under_1^11</t>
  </si>
  <si>
    <t>under_1^12</t>
  </si>
  <si>
    <t>over_2^1</t>
  </si>
  <si>
    <t>over_2^2</t>
  </si>
  <si>
    <t>over_2^3</t>
  </si>
  <si>
    <t>over_2^4</t>
  </si>
  <si>
    <t>over_2^5</t>
  </si>
  <si>
    <t>over_2^6</t>
  </si>
  <si>
    <t>over_2^7</t>
  </si>
  <si>
    <t>over_2^8</t>
  </si>
  <si>
    <t>over_2^9</t>
  </si>
  <si>
    <t>over_2^10</t>
  </si>
  <si>
    <t>over_2^11</t>
  </si>
  <si>
    <t>over_2^12</t>
  </si>
  <si>
    <t>under_2^1</t>
  </si>
  <si>
    <t>under_2^2</t>
  </si>
  <si>
    <t>under_2^3</t>
  </si>
  <si>
    <t>under_2^4</t>
  </si>
  <si>
    <t>under_2^5</t>
  </si>
  <si>
    <t>under_2^6</t>
  </si>
  <si>
    <t>under_2^7</t>
  </si>
  <si>
    <t>under_2^8</t>
  </si>
  <si>
    <t>under_2^9</t>
  </si>
  <si>
    <t>under_2^10</t>
  </si>
  <si>
    <t>under_2^11</t>
  </si>
  <si>
    <t>under_2^12</t>
  </si>
  <si>
    <t>Objective</t>
  </si>
  <si>
    <t>LHS</t>
  </si>
  <si>
    <t>RHS</t>
  </si>
  <si>
    <t>Total</t>
  </si>
  <si>
    <t>Worksheet: [Example solver.xlsx]Sheet1</t>
  </si>
  <si>
    <t>Cell</t>
  </si>
  <si>
    <t>Name</t>
  </si>
  <si>
    <t>Variable Cells</t>
  </si>
  <si>
    <t>$B$2</t>
  </si>
  <si>
    <t>$B$3</t>
  </si>
  <si>
    <t>$B$4</t>
  </si>
  <si>
    <t>$B$5</t>
  </si>
  <si>
    <t>$B$6</t>
  </si>
  <si>
    <t>$B$7</t>
  </si>
  <si>
    <t>$B$8</t>
  </si>
  <si>
    <t>$B$9</t>
  </si>
  <si>
    <t>$B$10</t>
  </si>
  <si>
    <t>$B$11</t>
  </si>
  <si>
    <t>$B$12</t>
  </si>
  <si>
    <t>$B$13</t>
  </si>
  <si>
    <t>$B$14</t>
  </si>
  <si>
    <t>$B$15</t>
  </si>
  <si>
    <t>$B$16</t>
  </si>
  <si>
    <t>$B$17</t>
  </si>
  <si>
    <t>$B$18</t>
  </si>
  <si>
    <t>$B$19</t>
  </si>
  <si>
    <t>$B$20</t>
  </si>
  <si>
    <t>$B$21</t>
  </si>
  <si>
    <t>$B$22</t>
  </si>
  <si>
    <t>$B$23</t>
  </si>
  <si>
    <t>$B$24</t>
  </si>
  <si>
    <t>$B$25</t>
  </si>
  <si>
    <t>Microsoft Excel 16.38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</si>
  <si>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</si>
  <si>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</si>
  <si>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</si>
  <si>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</si>
  <si>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</si>
  <si>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</si>
  <si>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</si>
  <si>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</si>
  <si>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</si>
  <si>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</si>
  <si>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</si>
  <si>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</si>
  <si>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$B$26</t>
  </si>
  <si>
    <t>$B$27</t>
  </si>
  <si>
    <t>$B$28</t>
  </si>
  <si>
    <t>$B$29</t>
  </si>
  <si>
    <t>$B$30</t>
  </si>
  <si>
    <t>$B$31</t>
  </si>
  <si>
    <t>$B$32</t>
  </si>
  <si>
    <t>$B$33</t>
  </si>
  <si>
    <t>$B$34</t>
  </si>
  <si>
    <t>$B$35</t>
  </si>
  <si>
    <t>$B$36</t>
  </si>
  <si>
    <t>$B$37</t>
  </si>
  <si>
    <t>$B$38</t>
  </si>
  <si>
    <t>$B$39</t>
  </si>
  <si>
    <t>$B$40</t>
  </si>
  <si>
    <t>$B$41</t>
  </si>
  <si>
    <t>$B$42</t>
  </si>
  <si>
    <t>$B$43</t>
  </si>
  <si>
    <t>$B$44</t>
  </si>
  <si>
    <t>$B$45</t>
  </si>
  <si>
    <t>$B$46</t>
  </si>
  <si>
    <t>$B$47</t>
  </si>
  <si>
    <t>$B$48</t>
  </si>
  <si>
    <t>$B$49</t>
  </si>
  <si>
    <t>$B$50</t>
  </si>
  <si>
    <t>$B$51</t>
  </si>
  <si>
    <t>$B$2:$B$51</t>
  </si>
  <si>
    <t>Constraints Display</t>
  </si>
  <si>
    <t xml:space="preserve">Constraints </t>
  </si>
  <si>
    <t>used</t>
  </si>
  <si>
    <t>capacity</t>
  </si>
  <si>
    <t>$L$10</t>
  </si>
  <si>
    <t>$L$11</t>
  </si>
  <si>
    <t>$L$12</t>
  </si>
  <si>
    <t>$L$13</t>
  </si>
  <si>
    <t>$L$14</t>
  </si>
  <si>
    <t>$L$15</t>
  </si>
  <si>
    <t>$L$16</t>
  </si>
  <si>
    <t>$L$17</t>
  </si>
  <si>
    <t>$L$18</t>
  </si>
  <si>
    <t>$L$19</t>
  </si>
  <si>
    <t>$L$20</t>
  </si>
  <si>
    <t>$L$21</t>
  </si>
  <si>
    <t>$L$22</t>
  </si>
  <si>
    <t>$L$23</t>
  </si>
  <si>
    <t>$L$24</t>
  </si>
  <si>
    <t>$L$25</t>
  </si>
  <si>
    <t>$L$26</t>
  </si>
  <si>
    <t>$L$27</t>
  </si>
  <si>
    <t>$L$28</t>
  </si>
  <si>
    <t>$L$29</t>
  </si>
  <si>
    <t>$L$3</t>
  </si>
  <si>
    <t>$L$30</t>
  </si>
  <si>
    <t>$L$31</t>
  </si>
  <si>
    <t>$L$32</t>
  </si>
  <si>
    <t>$L$33</t>
  </si>
  <si>
    <t>$L$34</t>
  </si>
  <si>
    <t>$L$35</t>
  </si>
  <si>
    <t>$L$36</t>
  </si>
  <si>
    <t>$L$37</t>
  </si>
  <si>
    <t>$L$38</t>
  </si>
  <si>
    <t>$L$39</t>
  </si>
  <si>
    <t>$L$4</t>
  </si>
  <si>
    <t>$L$40</t>
  </si>
  <si>
    <t>$L$41</t>
  </si>
  <si>
    <t>$L$42</t>
  </si>
  <si>
    <t>$L$43</t>
  </si>
  <si>
    <t>$L$44</t>
  </si>
  <si>
    <t>$L$45</t>
  </si>
  <si>
    <t>$L$46</t>
  </si>
  <si>
    <t>$L$47</t>
  </si>
  <si>
    <t>$L$48</t>
  </si>
  <si>
    <t>$L$49</t>
  </si>
  <si>
    <t>$L$5</t>
  </si>
  <si>
    <t>$L$50</t>
  </si>
  <si>
    <t>$L$51</t>
  </si>
  <si>
    <t>$L$52</t>
  </si>
  <si>
    <t>$L$53</t>
  </si>
  <si>
    <t>$L$6</t>
  </si>
  <si>
    <t>$L$7</t>
  </si>
  <si>
    <t>$L$8</t>
  </si>
  <si>
    <t>$L$9</t>
  </si>
  <si>
    <t>Report Created: 02/07/2020 16:44:17</t>
  </si>
  <si>
    <t>Microsoft Excel 16.38 Answer Report</t>
  </si>
  <si>
    <t>Report Created: 05/07/2020 20:48:39</t>
  </si>
  <si>
    <t>Result: Solver found a solution.  All constraints and optimality conditions are satisfied.</t>
  </si>
  <si>
    <t>Solver Engine</t>
  </si>
  <si>
    <t>Engine: Simplex LP</t>
  </si>
  <si>
    <t>Solution Time: 34455972.563 Seconds.</t>
  </si>
  <si>
    <t>Iterations: 70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</si>
  <si>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</si>
  <si>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</si>
  <si>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</si>
  <si>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</si>
  <si>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Original Value</t>
  </si>
  <si>
    <t>Final Value</t>
  </si>
  <si>
    <t>Integer</t>
  </si>
  <si>
    <t>Cell Value</t>
  </si>
  <si>
    <t>Formula</t>
  </si>
  <si>
    <t>Status</t>
  </si>
  <si>
    <t>Slack</t>
  </si>
  <si>
    <t>$Q$16</t>
  </si>
  <si>
    <t>Total product_1</t>
  </si>
  <si>
    <t>Contin</t>
  </si>
  <si>
    <t>over_1^5 used</t>
  </si>
  <si>
    <t>$L$10&lt;=$M$10</t>
  </si>
  <si>
    <t>Binding</t>
  </si>
  <si>
    <t>over_1^6 used</t>
  </si>
  <si>
    <t>$L$11&lt;=$M$11</t>
  </si>
  <si>
    <t>Not Binding</t>
  </si>
  <si>
    <t>over_1^7 used</t>
  </si>
  <si>
    <t>$L$12&lt;=$M$12</t>
  </si>
  <si>
    <t>over_1^8 used</t>
  </si>
  <si>
    <t>$L$13&lt;=$M$13</t>
  </si>
  <si>
    <t>over_1^9 used</t>
  </si>
  <si>
    <t>$L$14&lt;=$M$14</t>
  </si>
  <si>
    <t>over_1^10 used</t>
  </si>
  <si>
    <t>$L$15&lt;=$M$15</t>
  </si>
  <si>
    <t>over_1^11 used</t>
  </si>
  <si>
    <t>$L$16&lt;=$M$16</t>
  </si>
  <si>
    <t>over_1^12 used</t>
  </si>
  <si>
    <t>$L$17&lt;=$M$17</t>
  </si>
  <si>
    <t>under_1^1 used</t>
  </si>
  <si>
    <t>$L$18&gt;=$M$18</t>
  </si>
  <si>
    <t>under_1^2 used</t>
  </si>
  <si>
    <t>$L$19&gt;=$M$19</t>
  </si>
  <si>
    <t>under_1^3 used</t>
  </si>
  <si>
    <t>$L$20&gt;=$M$20</t>
  </si>
  <si>
    <t>under_1^4 used</t>
  </si>
  <si>
    <t>$L$21&gt;=$M$21</t>
  </si>
  <si>
    <t>under_1^5 used</t>
  </si>
  <si>
    <t>$L$22&gt;=$M$22</t>
  </si>
  <si>
    <t>under_1^6 used</t>
  </si>
  <si>
    <t>$L$23&gt;=$M$23</t>
  </si>
  <si>
    <t>under_1^7 used</t>
  </si>
  <si>
    <t>$L$24&gt;=$M$24</t>
  </si>
  <si>
    <t>under_1^8 used</t>
  </si>
  <si>
    <t>$L$25&gt;=$M$25</t>
  </si>
  <si>
    <t>under_1^9 used</t>
  </si>
  <si>
    <t>$L$26&gt;=$M$26</t>
  </si>
  <si>
    <t>under_1^10 used</t>
  </si>
  <si>
    <t>$L$27&gt;=$M$27</t>
  </si>
  <si>
    <t>under_1^11 used</t>
  </si>
  <si>
    <t>$L$28&gt;=$M$28</t>
  </si>
  <si>
    <t>under_1^12 used</t>
  </si>
  <si>
    <t>$L$29&gt;=$M$29</t>
  </si>
  <si>
    <t>time_A used</t>
  </si>
  <si>
    <t>$L$3&lt;=$M$3</t>
  </si>
  <si>
    <t>over_2^1 used</t>
  </si>
  <si>
    <t>$L$30&lt;=$M$30</t>
  </si>
  <si>
    <t>over_2^2 used</t>
  </si>
  <si>
    <t>$L$31&lt;=$M$31</t>
  </si>
  <si>
    <t>over_2^3 used</t>
  </si>
  <si>
    <t>$L$32&lt;=$M$32</t>
  </si>
  <si>
    <t>over_2^4 used</t>
  </si>
  <si>
    <t>$L$33&lt;=$M$33</t>
  </si>
  <si>
    <t>over_2^5 used</t>
  </si>
  <si>
    <t>$L$34&lt;=$M$34</t>
  </si>
  <si>
    <t>over_2^6 used</t>
  </si>
  <si>
    <t>$L$35&lt;=$M$35</t>
  </si>
  <si>
    <t>over_2^7 used</t>
  </si>
  <si>
    <t>$L$36&lt;=$M$36</t>
  </si>
  <si>
    <t>over_2^8 used</t>
  </si>
  <si>
    <t>$L$37&lt;=$M$37</t>
  </si>
  <si>
    <t>over_2^9 used</t>
  </si>
  <si>
    <t>$L$38&lt;=$M$38</t>
  </si>
  <si>
    <t>over_2^10 used</t>
  </si>
  <si>
    <t>$L$39&lt;=$M$39</t>
  </si>
  <si>
    <t>time_B used</t>
  </si>
  <si>
    <t>$L$4&lt;=$M$4</t>
  </si>
  <si>
    <t>over_2^11 used</t>
  </si>
  <si>
    <t>$L$40&lt;=$M$40</t>
  </si>
  <si>
    <t>over_2^12 used</t>
  </si>
  <si>
    <t>$L$41&lt;=$M$41</t>
  </si>
  <si>
    <t>under_2^1 used</t>
  </si>
  <si>
    <t>$L$42&gt;=$M$42</t>
  </si>
  <si>
    <t>under_2^2 used</t>
  </si>
  <si>
    <t>$L$43&gt;=$M$43</t>
  </si>
  <si>
    <t>under_2^3 used</t>
  </si>
  <si>
    <t>$L$44&gt;=$M$44</t>
  </si>
  <si>
    <t>under_2^4 used</t>
  </si>
  <si>
    <t>$L$45&gt;=$M$45</t>
  </si>
  <si>
    <t>under_2^5 used</t>
  </si>
  <si>
    <t>$L$46&gt;=$M$46</t>
  </si>
  <si>
    <t>under_2^6 used</t>
  </si>
  <si>
    <t>$L$47&gt;=$M$47</t>
  </si>
  <si>
    <t>under_2^7 used</t>
  </si>
  <si>
    <t>$L$48&gt;=$M$48</t>
  </si>
  <si>
    <t>under_2^8 used</t>
  </si>
  <si>
    <t>$L$49&gt;=$M$49</t>
  </si>
  <si>
    <t>time_C used</t>
  </si>
  <si>
    <t>$L$5&lt;=$M$5</t>
  </si>
  <si>
    <t>under_2^9 used</t>
  </si>
  <si>
    <t>$L$50&gt;=$M$50</t>
  </si>
  <si>
    <t>under_2^10 used</t>
  </si>
  <si>
    <t>$L$51&gt;=$M$51</t>
  </si>
  <si>
    <t>under_2^11 used</t>
  </si>
  <si>
    <t>$L$52&gt;=$M$52</t>
  </si>
  <si>
    <t>under_2^12 used</t>
  </si>
  <si>
    <t>$L$53&gt;=$M$53</t>
  </si>
  <si>
    <t>over_1^1 used</t>
  </si>
  <si>
    <t>$L$6&lt;=$M$6</t>
  </si>
  <si>
    <t>over_1^2 used</t>
  </si>
  <si>
    <t>$L$7&lt;=$M$7</t>
  </si>
  <si>
    <t>over_1^3 used</t>
  </si>
  <si>
    <t>$L$8&lt;=$M$8</t>
  </si>
  <si>
    <t>over_1^4 used</t>
  </si>
  <si>
    <t>$L$9&lt;=$M$9</t>
  </si>
  <si>
    <t>alpha</t>
  </si>
  <si>
    <t>beta</t>
  </si>
  <si>
    <t>under_1</t>
  </si>
  <si>
    <t>optimal</t>
  </si>
  <si>
    <t>under_2</t>
  </si>
  <si>
    <t>diff</t>
  </si>
  <si>
    <t>over</t>
  </si>
  <si>
    <t>under</t>
  </si>
  <si>
    <t>new over</t>
  </si>
  <si>
    <t>new under</t>
  </si>
  <si>
    <t>cost</t>
  </si>
  <si>
    <t>sum</t>
  </si>
  <si>
    <t>new cost</t>
  </si>
  <si>
    <t>c_o</t>
  </si>
  <si>
    <t>c_u</t>
  </si>
  <si>
    <t>new c_o</t>
  </si>
  <si>
    <t>new c_u</t>
  </si>
  <si>
    <t>new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</si>
</sst>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4" fillId="0" borderId="0" xfId="0" applyFont="1"/>
    <xf numFmtId="0" fontId="0" fillId="0" borderId="3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0" xfId="0" applyFont="1" applyFill="1" applyBorder="1" applyAlignment="1">
      <alignment horizontal="left"/>
    </xf>
    <xf numFmtId="0" fontId="0" fillId="0" borderId="0" xfId="0" applyFill="1" applyAlignment="1"/>
    <xf numFmtId="0" fontId="1" fillId="0" borderId="0" xfId="0" applyFont="1" applyFill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NumberFormat="1" applyFill="1" applyBorder="1" applyAlignment="1"/>
    <xf numFmtId="0" fontId="7" fillId="0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87E9-E6E3-694E-95FA-AA709385802B}">
  <dimension ref="A1:H115"/>
  <sheetViews>
    <sheetView showGridLines="0" topLeftCell="A64" workbookViewId="0">
      <selection activeCell="L84" sqref="L84"/>
    </sheetView>
  </sheetViews>
  <sheetFormatPr baseColWidth="10" defaultRowHeight="16" outlineLevelRow="1"/>
  <cols>
    <col min="1" max="1" width="2.33203125" customWidth="1"/>
    <col min="2" max="2" width="6.33203125" bestFit="1" customWidth="1"/>
    <col min="3" max="3" width="15.16406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>
      <c r="A1" s="2" t="s">
        <v>164</v>
      </c>
    </row>
    <row r="2" spans="1:8">
      <c r="A2" s="2" t="s">
        <v>136</v>
      </c>
    </row>
    <row r="3" spans="1:8">
      <c r="A3" s="2" t="s">
        <v>259</v>
      </c>
    </row>
    <row r="6" spans="1:8" ht="17" thickBot="1">
      <c r="A6" t="s">
        <v>139</v>
      </c>
    </row>
    <row r="7" spans="1:8">
      <c r="B7" s="9"/>
      <c r="C7" s="9"/>
      <c r="D7" s="9" t="s">
        <v>165</v>
      </c>
      <c r="E7" s="9" t="s">
        <v>167</v>
      </c>
      <c r="F7" s="9" t="s">
        <v>132</v>
      </c>
      <c r="G7" s="9" t="s">
        <v>170</v>
      </c>
      <c r="H7" s="9" t="s">
        <v>170</v>
      </c>
    </row>
    <row r="8" spans="1:8" ht="17" thickBot="1">
      <c r="B8" s="10" t="s">
        <v>137</v>
      </c>
      <c r="C8" s="10" t="s">
        <v>138</v>
      </c>
      <c r="D8" s="10" t="s">
        <v>166</v>
      </c>
      <c r="E8" s="10" t="s">
        <v>168</v>
      </c>
      <c r="F8" s="10" t="s">
        <v>169</v>
      </c>
      <c r="G8" s="10" t="s">
        <v>171</v>
      </c>
      <c r="H8" s="10" t="s">
        <v>172</v>
      </c>
    </row>
    <row r="9" spans="1:8">
      <c r="B9" s="6" t="s">
        <v>203</v>
      </c>
      <c r="C9" s="11"/>
      <c r="D9" s="11"/>
      <c r="E9" s="11"/>
      <c r="F9" s="11"/>
      <c r="G9" s="11"/>
      <c r="H9" s="11"/>
    </row>
    <row r="10" spans="1:8" outlineLevel="1">
      <c r="B10" s="5" t="s">
        <v>140</v>
      </c>
      <c r="C10" s="5" t="s">
        <v>0</v>
      </c>
      <c r="D10" s="5">
        <v>7.1428571428571423</v>
      </c>
      <c r="E10" s="5">
        <v>0</v>
      </c>
      <c r="F10" s="5">
        <v>5</v>
      </c>
      <c r="G10" s="5">
        <v>5.9999999999999796</v>
      </c>
      <c r="H10" s="5">
        <v>3.8000000000000242</v>
      </c>
    </row>
    <row r="11" spans="1:8" outlineLevel="1">
      <c r="B11" s="5" t="s">
        <v>141</v>
      </c>
      <c r="C11" s="5" t="s">
        <v>1</v>
      </c>
      <c r="D11" s="5">
        <v>0</v>
      </c>
      <c r="E11" s="5">
        <v>5</v>
      </c>
      <c r="F11" s="5">
        <v>5</v>
      </c>
      <c r="G11" s="5">
        <v>1E+30</v>
      </c>
      <c r="H11" s="5">
        <v>5</v>
      </c>
    </row>
    <row r="12" spans="1:8" outlineLevel="1">
      <c r="B12" s="5" t="s">
        <v>142</v>
      </c>
      <c r="C12" s="5" t="s">
        <v>2</v>
      </c>
      <c r="D12" s="5">
        <v>27.142857142857142</v>
      </c>
      <c r="E12" s="5">
        <v>0</v>
      </c>
      <c r="F12" s="5">
        <v>5</v>
      </c>
      <c r="G12" s="5">
        <v>5.9999999999999796</v>
      </c>
      <c r="H12" s="5">
        <v>3.8000000000000242</v>
      </c>
    </row>
    <row r="13" spans="1:8" outlineLevel="1">
      <c r="B13" s="5" t="s">
        <v>143</v>
      </c>
      <c r="C13" s="5" t="s">
        <v>3</v>
      </c>
      <c r="D13" s="5">
        <v>17.142857142857142</v>
      </c>
      <c r="E13" s="5">
        <v>0</v>
      </c>
      <c r="F13" s="5">
        <v>5</v>
      </c>
      <c r="G13" s="5">
        <v>5.9999999999999796</v>
      </c>
      <c r="H13" s="5">
        <v>3.8000000000000242</v>
      </c>
    </row>
    <row r="14" spans="1:8" outlineLevel="1">
      <c r="B14" s="5" t="s">
        <v>144</v>
      </c>
      <c r="C14" s="5" t="s">
        <v>4</v>
      </c>
      <c r="D14" s="5">
        <v>17.142857142857142</v>
      </c>
      <c r="E14" s="5">
        <v>0</v>
      </c>
      <c r="F14" s="5">
        <v>5</v>
      </c>
      <c r="G14" s="5">
        <v>5.9999999999999796</v>
      </c>
      <c r="H14" s="5">
        <v>3.8000000000000242</v>
      </c>
    </row>
    <row r="15" spans="1:8" outlineLevel="1">
      <c r="B15" s="5" t="s">
        <v>145</v>
      </c>
      <c r="C15" s="5" t="s">
        <v>5</v>
      </c>
      <c r="D15" s="5">
        <v>0</v>
      </c>
      <c r="E15" s="5">
        <v>5</v>
      </c>
      <c r="F15" s="5">
        <v>5</v>
      </c>
      <c r="G15" s="5">
        <v>1E+30</v>
      </c>
      <c r="H15" s="5">
        <v>5</v>
      </c>
    </row>
    <row r="16" spans="1:8" outlineLevel="1">
      <c r="B16" s="5" t="s">
        <v>146</v>
      </c>
      <c r="C16" s="5" t="s">
        <v>6</v>
      </c>
      <c r="D16" s="5">
        <v>0</v>
      </c>
      <c r="E16" s="5">
        <v>5</v>
      </c>
      <c r="F16" s="5">
        <v>5</v>
      </c>
      <c r="G16" s="5">
        <v>1E+30</v>
      </c>
      <c r="H16" s="5">
        <v>5</v>
      </c>
    </row>
    <row r="17" spans="2:8" outlineLevel="1">
      <c r="B17" s="5" t="s">
        <v>147</v>
      </c>
      <c r="C17" s="5" t="s">
        <v>7</v>
      </c>
      <c r="D17" s="5">
        <v>0</v>
      </c>
      <c r="E17" s="5">
        <v>5</v>
      </c>
      <c r="F17" s="5">
        <v>5</v>
      </c>
      <c r="G17" s="5">
        <v>1E+30</v>
      </c>
      <c r="H17" s="5">
        <v>5</v>
      </c>
    </row>
    <row r="18" spans="2:8" outlineLevel="1">
      <c r="B18" s="5" t="s">
        <v>148</v>
      </c>
      <c r="C18" s="5" t="s">
        <v>8</v>
      </c>
      <c r="D18" s="5">
        <v>7.1428571428571423</v>
      </c>
      <c r="E18" s="5">
        <v>0</v>
      </c>
      <c r="F18" s="5">
        <v>5</v>
      </c>
      <c r="G18" s="5">
        <v>5.9999999999999796</v>
      </c>
      <c r="H18" s="5">
        <v>3.8000000000000242</v>
      </c>
    </row>
    <row r="19" spans="2:8" outlineLevel="1">
      <c r="B19" s="5" t="s">
        <v>149</v>
      </c>
      <c r="C19" s="5" t="s">
        <v>9</v>
      </c>
      <c r="D19" s="5">
        <v>17.142857142857142</v>
      </c>
      <c r="E19" s="5">
        <v>0</v>
      </c>
      <c r="F19" s="5">
        <v>5</v>
      </c>
      <c r="G19" s="5">
        <v>5.9999999999999796</v>
      </c>
      <c r="H19" s="5">
        <v>3.8000000000000242</v>
      </c>
    </row>
    <row r="20" spans="2:8" outlineLevel="1">
      <c r="B20" s="5" t="s">
        <v>150</v>
      </c>
      <c r="C20" s="5" t="s">
        <v>10</v>
      </c>
      <c r="D20" s="5">
        <v>0</v>
      </c>
      <c r="E20" s="5">
        <v>5</v>
      </c>
      <c r="F20" s="5">
        <v>5</v>
      </c>
      <c r="G20" s="5">
        <v>1E+30</v>
      </c>
      <c r="H20" s="5">
        <v>5</v>
      </c>
    </row>
    <row r="21" spans="2:8" outlineLevel="1">
      <c r="B21" s="5" t="s">
        <v>151</v>
      </c>
      <c r="C21" s="5" t="s">
        <v>11</v>
      </c>
      <c r="D21" s="5">
        <v>0</v>
      </c>
      <c r="E21" s="5">
        <v>5</v>
      </c>
      <c r="F21" s="5">
        <v>5</v>
      </c>
      <c r="G21" s="5">
        <v>1E+30</v>
      </c>
      <c r="H21" s="5">
        <v>5</v>
      </c>
    </row>
    <row r="22" spans="2:8" outlineLevel="1">
      <c r="B22" s="5" t="s">
        <v>152</v>
      </c>
      <c r="C22" s="5" t="s">
        <v>12</v>
      </c>
      <c r="D22" s="5">
        <v>0</v>
      </c>
      <c r="E22" s="5">
        <v>7</v>
      </c>
      <c r="F22" s="5">
        <v>7</v>
      </c>
      <c r="G22" s="5">
        <v>1E+30</v>
      </c>
      <c r="H22" s="5">
        <v>7</v>
      </c>
    </row>
    <row r="23" spans="2:8" outlineLevel="1">
      <c r="B23" s="5" t="s">
        <v>153</v>
      </c>
      <c r="C23" s="5" t="s">
        <v>13</v>
      </c>
      <c r="D23" s="5">
        <v>0</v>
      </c>
      <c r="E23" s="5">
        <v>7</v>
      </c>
      <c r="F23" s="5">
        <v>7</v>
      </c>
      <c r="G23" s="5">
        <v>1E+30</v>
      </c>
      <c r="H23" s="5">
        <v>7</v>
      </c>
    </row>
    <row r="24" spans="2:8" outlineLevel="1">
      <c r="B24" s="5" t="s">
        <v>154</v>
      </c>
      <c r="C24" s="5" t="s">
        <v>14</v>
      </c>
      <c r="D24" s="5">
        <v>10</v>
      </c>
      <c r="E24" s="5">
        <v>0</v>
      </c>
      <c r="F24" s="5">
        <v>7</v>
      </c>
      <c r="G24" s="5">
        <v>2.7142857142857313</v>
      </c>
      <c r="H24" s="5">
        <v>4.2857142857142705</v>
      </c>
    </row>
    <row r="25" spans="2:8" outlineLevel="1">
      <c r="B25" s="5" t="s">
        <v>155</v>
      </c>
      <c r="C25" s="5" t="s">
        <v>15</v>
      </c>
      <c r="D25" s="5">
        <v>30</v>
      </c>
      <c r="E25" s="5">
        <v>0</v>
      </c>
      <c r="F25" s="5">
        <v>7</v>
      </c>
      <c r="G25" s="5">
        <v>2.7142857142857313</v>
      </c>
      <c r="H25" s="5">
        <v>4.2857142857142705</v>
      </c>
    </row>
    <row r="26" spans="2:8" outlineLevel="1">
      <c r="B26" s="5" t="s">
        <v>156</v>
      </c>
      <c r="C26" s="5" t="s">
        <v>16</v>
      </c>
      <c r="D26" s="5">
        <v>0</v>
      </c>
      <c r="E26" s="5">
        <v>4.2857142857142705</v>
      </c>
      <c r="F26" s="5">
        <v>7</v>
      </c>
      <c r="G26" s="5">
        <v>1E+30</v>
      </c>
      <c r="H26" s="5">
        <v>4.2857142857142705</v>
      </c>
    </row>
    <row r="27" spans="2:8" outlineLevel="1">
      <c r="B27" s="5" t="s">
        <v>157</v>
      </c>
      <c r="C27" s="5" t="s">
        <v>17</v>
      </c>
      <c r="D27" s="5">
        <v>0</v>
      </c>
      <c r="E27" s="5">
        <v>7</v>
      </c>
      <c r="F27" s="5">
        <v>7</v>
      </c>
      <c r="G27" s="5">
        <v>1E+30</v>
      </c>
      <c r="H27" s="5">
        <v>7</v>
      </c>
    </row>
    <row r="28" spans="2:8" outlineLevel="1">
      <c r="B28" s="5" t="s">
        <v>158</v>
      </c>
      <c r="C28" s="5" t="s">
        <v>18</v>
      </c>
      <c r="D28" s="5">
        <v>40</v>
      </c>
      <c r="E28" s="5">
        <v>0</v>
      </c>
      <c r="F28" s="5">
        <v>7</v>
      </c>
      <c r="G28" s="5">
        <v>2.7142857142857313</v>
      </c>
      <c r="H28" s="5">
        <v>4.2857142857142705</v>
      </c>
    </row>
    <row r="29" spans="2:8" outlineLevel="1">
      <c r="B29" s="5" t="s">
        <v>159</v>
      </c>
      <c r="C29" s="5" t="s">
        <v>19</v>
      </c>
      <c r="D29" s="5">
        <v>60</v>
      </c>
      <c r="E29" s="5">
        <v>0</v>
      </c>
      <c r="F29" s="5">
        <v>7</v>
      </c>
      <c r="G29" s="5">
        <v>2.7142857142857313</v>
      </c>
      <c r="H29" s="5">
        <v>4.2857142857142705</v>
      </c>
    </row>
    <row r="30" spans="2:8" outlineLevel="1">
      <c r="B30" s="5" t="s">
        <v>160</v>
      </c>
      <c r="C30" s="5" t="s">
        <v>20</v>
      </c>
      <c r="D30" s="5">
        <v>30</v>
      </c>
      <c r="E30" s="5">
        <v>0</v>
      </c>
      <c r="F30" s="5">
        <v>7</v>
      </c>
      <c r="G30" s="5">
        <v>2.7142857142857313</v>
      </c>
      <c r="H30" s="5">
        <v>4.2857142857142705</v>
      </c>
    </row>
    <row r="31" spans="2:8" outlineLevel="1">
      <c r="B31" s="5" t="s">
        <v>161</v>
      </c>
      <c r="C31" s="5" t="s">
        <v>21</v>
      </c>
      <c r="D31" s="5">
        <v>0</v>
      </c>
      <c r="E31" s="5">
        <v>7</v>
      </c>
      <c r="F31" s="5">
        <v>7</v>
      </c>
      <c r="G31" s="5">
        <v>1E+30</v>
      </c>
      <c r="H31" s="5">
        <v>7</v>
      </c>
    </row>
    <row r="32" spans="2:8" outlineLevel="1">
      <c r="B32" s="5" t="s">
        <v>162</v>
      </c>
      <c r="C32" s="5" t="s">
        <v>22</v>
      </c>
      <c r="D32" s="5">
        <v>0</v>
      </c>
      <c r="E32" s="5">
        <v>7</v>
      </c>
      <c r="F32" s="5">
        <v>7</v>
      </c>
      <c r="G32" s="5">
        <v>1E+30</v>
      </c>
      <c r="H32" s="5">
        <v>7</v>
      </c>
    </row>
    <row r="33" spans="2:8" outlineLevel="1">
      <c r="B33" s="5" t="s">
        <v>163</v>
      </c>
      <c r="C33" s="5" t="s">
        <v>23</v>
      </c>
      <c r="D33" s="5">
        <v>0</v>
      </c>
      <c r="E33" s="5">
        <v>7</v>
      </c>
      <c r="F33" s="5">
        <v>7</v>
      </c>
      <c r="G33" s="5">
        <v>1E+30</v>
      </c>
      <c r="H33" s="5">
        <v>7</v>
      </c>
    </row>
    <row r="34" spans="2:8" outlineLevel="1">
      <c r="B34" s="5" t="s">
        <v>177</v>
      </c>
      <c r="C34" s="5" t="s">
        <v>24</v>
      </c>
      <c r="D34" s="5">
        <v>0</v>
      </c>
      <c r="E34" s="5">
        <v>6</v>
      </c>
      <c r="F34" s="5">
        <v>6</v>
      </c>
      <c r="G34" s="5">
        <v>1E+30</v>
      </c>
      <c r="H34" s="5">
        <v>6</v>
      </c>
    </row>
    <row r="35" spans="2:8" outlineLevel="1">
      <c r="B35" s="5" t="s">
        <v>178</v>
      </c>
      <c r="C35" s="5" t="s">
        <v>25</v>
      </c>
      <c r="D35" s="5">
        <v>12.857142857142858</v>
      </c>
      <c r="E35" s="5">
        <v>0</v>
      </c>
      <c r="F35" s="5">
        <v>6</v>
      </c>
      <c r="G35" s="5">
        <v>3.8000000000000242</v>
      </c>
      <c r="H35" s="5">
        <v>5.9999999999999796</v>
      </c>
    </row>
    <row r="36" spans="2:8" outlineLevel="1">
      <c r="B36" s="5" t="s">
        <v>179</v>
      </c>
      <c r="C36" s="5" t="s">
        <v>26</v>
      </c>
      <c r="D36" s="5">
        <v>0</v>
      </c>
      <c r="E36" s="5">
        <v>6</v>
      </c>
      <c r="F36" s="5">
        <v>6</v>
      </c>
      <c r="G36" s="5">
        <v>1E+30</v>
      </c>
      <c r="H36" s="5">
        <v>6</v>
      </c>
    </row>
    <row r="37" spans="2:8" outlineLevel="1">
      <c r="B37" s="5" t="s">
        <v>180</v>
      </c>
      <c r="C37" s="5" t="s">
        <v>27</v>
      </c>
      <c r="D37" s="5">
        <v>0</v>
      </c>
      <c r="E37" s="5">
        <v>6</v>
      </c>
      <c r="F37" s="5">
        <v>6</v>
      </c>
      <c r="G37" s="5">
        <v>1E+30</v>
      </c>
      <c r="H37" s="5">
        <v>6</v>
      </c>
    </row>
    <row r="38" spans="2:8" outlineLevel="1">
      <c r="B38" s="5" t="s">
        <v>181</v>
      </c>
      <c r="C38" s="5" t="s">
        <v>28</v>
      </c>
      <c r="D38" s="5">
        <v>0</v>
      </c>
      <c r="E38" s="5">
        <v>5.9999999999999858</v>
      </c>
      <c r="F38" s="5">
        <v>6</v>
      </c>
      <c r="G38" s="5">
        <v>1E+30</v>
      </c>
      <c r="H38" s="5">
        <v>5.9999999999999858</v>
      </c>
    </row>
    <row r="39" spans="2:8" outlineLevel="1">
      <c r="B39" s="5" t="s">
        <v>182</v>
      </c>
      <c r="C39" s="5" t="s">
        <v>29</v>
      </c>
      <c r="D39" s="5">
        <v>2.8571428571428577</v>
      </c>
      <c r="E39" s="5">
        <v>0</v>
      </c>
      <c r="F39" s="5">
        <v>6</v>
      </c>
      <c r="G39" s="5">
        <v>3.8000000000000242</v>
      </c>
      <c r="H39" s="5">
        <v>5.9999999999999796</v>
      </c>
    </row>
    <row r="40" spans="2:8" outlineLevel="1">
      <c r="B40" s="5" t="s">
        <v>183</v>
      </c>
      <c r="C40" s="5" t="s">
        <v>30</v>
      </c>
      <c r="D40" s="5">
        <v>32.857142857142847</v>
      </c>
      <c r="E40" s="5">
        <v>0</v>
      </c>
      <c r="F40" s="5">
        <v>6</v>
      </c>
      <c r="G40" s="5">
        <v>3.8000000000000242</v>
      </c>
      <c r="H40" s="5">
        <v>5.9999999999999796</v>
      </c>
    </row>
    <row r="41" spans="2:8" outlineLevel="1">
      <c r="B41" s="5" t="s">
        <v>184</v>
      </c>
      <c r="C41" s="5" t="s">
        <v>31</v>
      </c>
      <c r="D41" s="5">
        <v>42.857142857142847</v>
      </c>
      <c r="E41" s="5">
        <v>0</v>
      </c>
      <c r="F41" s="5">
        <v>6</v>
      </c>
      <c r="G41" s="5">
        <v>3.8000000000000242</v>
      </c>
      <c r="H41" s="5">
        <v>5.9999999999999796</v>
      </c>
    </row>
    <row r="42" spans="2:8" outlineLevel="1">
      <c r="B42" s="5" t="s">
        <v>185</v>
      </c>
      <c r="C42" s="5" t="s">
        <v>32</v>
      </c>
      <c r="D42" s="5">
        <v>0</v>
      </c>
      <c r="E42" s="5">
        <v>6</v>
      </c>
      <c r="F42" s="5">
        <v>6</v>
      </c>
      <c r="G42" s="5">
        <v>1E+30</v>
      </c>
      <c r="H42" s="5">
        <v>6</v>
      </c>
    </row>
    <row r="43" spans="2:8" outlineLevel="1">
      <c r="B43" s="5" t="s">
        <v>186</v>
      </c>
      <c r="C43" s="5" t="s">
        <v>33</v>
      </c>
      <c r="D43" s="5">
        <v>0</v>
      </c>
      <c r="E43" s="5">
        <v>6</v>
      </c>
      <c r="F43" s="5">
        <v>6</v>
      </c>
      <c r="G43" s="5">
        <v>1E+30</v>
      </c>
      <c r="H43" s="5">
        <v>6</v>
      </c>
    </row>
    <row r="44" spans="2:8" outlineLevel="1">
      <c r="B44" s="5" t="s">
        <v>187</v>
      </c>
      <c r="C44" s="5" t="s">
        <v>34</v>
      </c>
      <c r="D44" s="5">
        <v>2.8571428571428577</v>
      </c>
      <c r="E44" s="5">
        <v>0</v>
      </c>
      <c r="F44" s="5">
        <v>6</v>
      </c>
      <c r="G44" s="5">
        <v>3.8000000000000242</v>
      </c>
      <c r="H44" s="5">
        <v>5.9999999999999796</v>
      </c>
    </row>
    <row r="45" spans="2:8" outlineLevel="1">
      <c r="B45" s="5" t="s">
        <v>188</v>
      </c>
      <c r="C45" s="5" t="s">
        <v>35</v>
      </c>
      <c r="D45" s="5">
        <v>32.857142857142847</v>
      </c>
      <c r="E45" s="5">
        <v>0</v>
      </c>
      <c r="F45" s="5">
        <v>6</v>
      </c>
      <c r="G45" s="5">
        <v>3.8000000000000242</v>
      </c>
      <c r="H45" s="5">
        <v>5.9999999999999796</v>
      </c>
    </row>
    <row r="46" spans="2:8" outlineLevel="1">
      <c r="B46" s="5" t="s">
        <v>189</v>
      </c>
      <c r="C46" s="5" t="s">
        <v>36</v>
      </c>
      <c r="D46" s="5">
        <v>40</v>
      </c>
      <c r="E46" s="5">
        <v>0</v>
      </c>
      <c r="F46" s="5">
        <v>6</v>
      </c>
      <c r="G46" s="5">
        <v>4.2857142857142705</v>
      </c>
      <c r="H46" s="5">
        <v>2.7142857142857313</v>
      </c>
    </row>
    <row r="47" spans="2:8" outlineLevel="1">
      <c r="B47" s="5" t="s">
        <v>190</v>
      </c>
      <c r="C47" s="5" t="s">
        <v>37</v>
      </c>
      <c r="D47" s="5">
        <v>20</v>
      </c>
      <c r="E47" s="5">
        <v>0</v>
      </c>
      <c r="F47" s="5">
        <v>6</v>
      </c>
      <c r="G47" s="5">
        <v>4.2857142857142705</v>
      </c>
      <c r="H47" s="5">
        <v>2.7142857142857313</v>
      </c>
    </row>
    <row r="48" spans="2:8" outlineLevel="1">
      <c r="B48" s="5" t="s">
        <v>191</v>
      </c>
      <c r="C48" s="5" t="s">
        <v>38</v>
      </c>
      <c r="D48" s="5">
        <v>0</v>
      </c>
      <c r="E48" s="5">
        <v>6</v>
      </c>
      <c r="F48" s="5">
        <v>6</v>
      </c>
      <c r="G48" s="5">
        <v>1E+30</v>
      </c>
      <c r="H48" s="5">
        <v>6</v>
      </c>
    </row>
    <row r="49" spans="1:8" outlineLevel="1">
      <c r="B49" s="5" t="s">
        <v>192</v>
      </c>
      <c r="C49" s="5" t="s">
        <v>39</v>
      </c>
      <c r="D49" s="5">
        <v>0</v>
      </c>
      <c r="E49" s="5">
        <v>6</v>
      </c>
      <c r="F49" s="5">
        <v>6</v>
      </c>
      <c r="G49" s="5">
        <v>1E+30</v>
      </c>
      <c r="H49" s="5">
        <v>6</v>
      </c>
    </row>
    <row r="50" spans="1:8" outlineLevel="1">
      <c r="B50" s="5" t="s">
        <v>193</v>
      </c>
      <c r="C50" s="5" t="s">
        <v>40</v>
      </c>
      <c r="D50" s="5">
        <v>0</v>
      </c>
      <c r="E50" s="5">
        <v>0</v>
      </c>
      <c r="F50" s="5">
        <v>6</v>
      </c>
      <c r="G50" s="5">
        <v>4.2857142857142705</v>
      </c>
      <c r="H50" s="5">
        <v>2.7142857142857313</v>
      </c>
    </row>
    <row r="51" spans="1:8" outlineLevel="1">
      <c r="B51" s="5" t="s">
        <v>194</v>
      </c>
      <c r="C51" s="5" t="s">
        <v>41</v>
      </c>
      <c r="D51" s="5">
        <v>0</v>
      </c>
      <c r="E51" s="5">
        <v>0</v>
      </c>
      <c r="F51" s="5">
        <v>6</v>
      </c>
      <c r="G51" s="5">
        <v>4.2857142857142705</v>
      </c>
      <c r="H51" s="5">
        <v>2.7142857142857313</v>
      </c>
    </row>
    <row r="52" spans="1:8" outlineLevel="1">
      <c r="B52" s="5" t="s">
        <v>195</v>
      </c>
      <c r="C52" s="5" t="s">
        <v>42</v>
      </c>
      <c r="D52" s="5">
        <v>0</v>
      </c>
      <c r="E52" s="5">
        <v>6</v>
      </c>
      <c r="F52" s="5">
        <v>6</v>
      </c>
      <c r="G52" s="5">
        <v>1E+30</v>
      </c>
      <c r="H52" s="5">
        <v>6</v>
      </c>
    </row>
    <row r="53" spans="1:8" outlineLevel="1">
      <c r="B53" s="5" t="s">
        <v>196</v>
      </c>
      <c r="C53" s="5" t="s">
        <v>43</v>
      </c>
      <c r="D53" s="5">
        <v>0</v>
      </c>
      <c r="E53" s="5">
        <v>6</v>
      </c>
      <c r="F53" s="5">
        <v>6</v>
      </c>
      <c r="G53" s="5">
        <v>1E+30</v>
      </c>
      <c r="H53" s="5">
        <v>6</v>
      </c>
    </row>
    <row r="54" spans="1:8" outlineLevel="1">
      <c r="B54" s="5" t="s">
        <v>197</v>
      </c>
      <c r="C54" s="5" t="s">
        <v>44</v>
      </c>
      <c r="D54" s="5">
        <v>0</v>
      </c>
      <c r="E54" s="5">
        <v>6</v>
      </c>
      <c r="F54" s="5">
        <v>6</v>
      </c>
      <c r="G54" s="5">
        <v>1E+30</v>
      </c>
      <c r="H54" s="5">
        <v>6</v>
      </c>
    </row>
    <row r="55" spans="1:8" outlineLevel="1">
      <c r="B55" s="5" t="s">
        <v>198</v>
      </c>
      <c r="C55" s="5" t="s">
        <v>45</v>
      </c>
      <c r="D55" s="5">
        <v>10</v>
      </c>
      <c r="E55" s="5">
        <v>0</v>
      </c>
      <c r="F55" s="5">
        <v>6</v>
      </c>
      <c r="G55" s="5">
        <v>4.2857142857142705</v>
      </c>
      <c r="H55" s="5">
        <v>2.7142857142857313</v>
      </c>
    </row>
    <row r="56" spans="1:8" outlineLevel="1">
      <c r="B56" s="5" t="s">
        <v>199</v>
      </c>
      <c r="C56" s="5" t="s">
        <v>46</v>
      </c>
      <c r="D56" s="5">
        <v>50</v>
      </c>
      <c r="E56" s="5">
        <v>0</v>
      </c>
      <c r="F56" s="5">
        <v>6</v>
      </c>
      <c r="G56" s="5">
        <v>4.2857142857142705</v>
      </c>
      <c r="H56" s="5">
        <v>2.7142857142857313</v>
      </c>
    </row>
    <row r="57" spans="1:8" outlineLevel="1">
      <c r="B57" s="5" t="s">
        <v>200</v>
      </c>
      <c r="C57" s="5" t="s">
        <v>47</v>
      </c>
      <c r="D57" s="5">
        <v>50</v>
      </c>
      <c r="E57" s="5">
        <v>0</v>
      </c>
      <c r="F57" s="5">
        <v>6</v>
      </c>
      <c r="G57" s="5">
        <v>4.2857142857142705</v>
      </c>
      <c r="H57" s="5">
        <v>2.7142857142857313</v>
      </c>
    </row>
    <row r="58" spans="1:8" outlineLevel="1">
      <c r="B58" s="5" t="s">
        <v>201</v>
      </c>
      <c r="C58" s="5" t="s">
        <v>48</v>
      </c>
      <c r="D58" s="5">
        <v>207.14285714285714</v>
      </c>
      <c r="E58" s="5">
        <v>0</v>
      </c>
      <c r="F58" s="5">
        <v>0</v>
      </c>
      <c r="G58" s="5">
        <v>5.9999999999999796</v>
      </c>
      <c r="H58" s="5">
        <v>3.8000000000000242</v>
      </c>
    </row>
    <row r="59" spans="1:8" ht="17" outlineLevel="1" thickBot="1">
      <c r="B59" s="3" t="s">
        <v>202</v>
      </c>
      <c r="C59" s="3" t="s">
        <v>49</v>
      </c>
      <c r="D59" s="3">
        <v>210</v>
      </c>
      <c r="E59" s="3">
        <v>0</v>
      </c>
      <c r="F59" s="3">
        <v>0</v>
      </c>
      <c r="G59" s="3">
        <v>2.7142857142857313</v>
      </c>
      <c r="H59" s="3">
        <v>4.2857142857142705</v>
      </c>
    </row>
    <row r="60" spans="1:8">
      <c r="B60" s="4"/>
      <c r="C60" s="4"/>
      <c r="D60" s="4"/>
      <c r="E60" s="4"/>
      <c r="F60" s="4"/>
      <c r="G60" s="4"/>
      <c r="H60" s="4"/>
    </row>
    <row r="62" spans="1:8" ht="17" thickBot="1">
      <c r="A62" t="s">
        <v>51</v>
      </c>
    </row>
    <row r="63" spans="1:8">
      <c r="B63" s="9"/>
      <c r="C63" s="9"/>
      <c r="D63" s="9" t="s">
        <v>165</v>
      </c>
      <c r="E63" s="9" t="s">
        <v>173</v>
      </c>
      <c r="F63" s="9" t="s">
        <v>175</v>
      </c>
      <c r="G63" s="9" t="s">
        <v>170</v>
      </c>
      <c r="H63" s="9" t="s">
        <v>170</v>
      </c>
    </row>
    <row r="64" spans="1:8" ht="17" thickBot="1">
      <c r="B64" s="10" t="s">
        <v>137</v>
      </c>
      <c r="C64" s="10" t="s">
        <v>138</v>
      </c>
      <c r="D64" s="10" t="s">
        <v>166</v>
      </c>
      <c r="E64" s="10" t="s">
        <v>174</v>
      </c>
      <c r="F64" s="10" t="s">
        <v>176</v>
      </c>
      <c r="G64" s="10" t="s">
        <v>171</v>
      </c>
      <c r="H64" s="10" t="s">
        <v>172</v>
      </c>
    </row>
    <row r="65" spans="2:8">
      <c r="B65" s="5" t="s">
        <v>228</v>
      </c>
      <c r="C65" s="5" t="s">
        <v>81</v>
      </c>
      <c r="D65" s="5">
        <v>2088.5714285714284</v>
      </c>
      <c r="E65" s="5">
        <v>0</v>
      </c>
      <c r="F65" s="5">
        <v>2200</v>
      </c>
      <c r="G65" s="5">
        <v>1E+30</v>
      </c>
      <c r="H65" s="5">
        <v>111.42857142857143</v>
      </c>
    </row>
    <row r="66" spans="2:8">
      <c r="B66" s="5" t="s">
        <v>239</v>
      </c>
      <c r="C66" s="5" t="s">
        <v>82</v>
      </c>
      <c r="D66" s="5">
        <v>2500</v>
      </c>
      <c r="E66" s="5">
        <v>-0.85714285714286209</v>
      </c>
      <c r="F66" s="5">
        <v>2500</v>
      </c>
      <c r="G66" s="5">
        <v>20.000000000000004</v>
      </c>
      <c r="H66" s="5">
        <v>50</v>
      </c>
    </row>
    <row r="67" spans="2:8">
      <c r="B67" s="5" t="s">
        <v>250</v>
      </c>
      <c r="C67" s="5" t="s">
        <v>83</v>
      </c>
      <c r="D67" s="5">
        <v>3337.1428571428569</v>
      </c>
      <c r="E67" s="5">
        <v>0</v>
      </c>
      <c r="F67" s="5">
        <v>3500</v>
      </c>
      <c r="G67" s="5">
        <v>1E+30</v>
      </c>
      <c r="H67" s="5">
        <v>162.85714285714286</v>
      </c>
    </row>
    <row r="68" spans="2:8">
      <c r="B68" s="5" t="s">
        <v>255</v>
      </c>
      <c r="C68" s="5" t="s">
        <v>84</v>
      </c>
      <c r="D68" s="5">
        <v>200</v>
      </c>
      <c r="E68" s="5">
        <v>-5</v>
      </c>
      <c r="F68" s="5">
        <v>200</v>
      </c>
      <c r="G68" s="5">
        <v>7.1428571428571423</v>
      </c>
      <c r="H68" s="5">
        <v>1E+30</v>
      </c>
    </row>
    <row r="69" spans="2:8">
      <c r="B69" s="5" t="s">
        <v>256</v>
      </c>
      <c r="C69" s="5" t="s">
        <v>85</v>
      </c>
      <c r="D69" s="5">
        <v>207.14285714285714</v>
      </c>
      <c r="E69" s="5">
        <v>0</v>
      </c>
      <c r="F69" s="5">
        <v>220</v>
      </c>
      <c r="G69" s="5">
        <v>1E+30</v>
      </c>
      <c r="H69" s="5">
        <v>12.857142857142858</v>
      </c>
    </row>
    <row r="70" spans="2:8">
      <c r="B70" s="5" t="s">
        <v>257</v>
      </c>
      <c r="C70" s="5" t="s">
        <v>86</v>
      </c>
      <c r="D70" s="5">
        <v>180</v>
      </c>
      <c r="E70" s="5">
        <v>-5</v>
      </c>
      <c r="F70" s="5">
        <v>180</v>
      </c>
      <c r="G70" s="5">
        <v>27.142857142857142</v>
      </c>
      <c r="H70" s="5">
        <v>1E+30</v>
      </c>
    </row>
    <row r="71" spans="2:8" ht="17" thickBot="1">
      <c r="B71" s="3" t="s">
        <v>258</v>
      </c>
      <c r="C71" s="5" t="s">
        <v>87</v>
      </c>
      <c r="D71" s="3">
        <v>190</v>
      </c>
      <c r="E71" s="3">
        <v>-5</v>
      </c>
      <c r="F71" s="3">
        <v>190</v>
      </c>
      <c r="G71" s="3">
        <v>17.142857142857142</v>
      </c>
      <c r="H71" s="3">
        <v>1E+30</v>
      </c>
    </row>
    <row r="72" spans="2:8">
      <c r="B72" s="5" t="s">
        <v>208</v>
      </c>
      <c r="C72" s="5" t="s">
        <v>88</v>
      </c>
      <c r="D72" s="5">
        <v>190</v>
      </c>
      <c r="E72" s="5">
        <v>-5</v>
      </c>
      <c r="F72" s="5">
        <v>190</v>
      </c>
      <c r="G72" s="5">
        <v>17.142857142857142</v>
      </c>
      <c r="H72" s="5">
        <v>1E+30</v>
      </c>
    </row>
    <row r="73" spans="2:8">
      <c r="B73" s="5" t="s">
        <v>209</v>
      </c>
      <c r="C73" s="5" t="s">
        <v>89</v>
      </c>
      <c r="D73" s="5">
        <v>207.14285714285714</v>
      </c>
      <c r="E73" s="5">
        <v>0</v>
      </c>
      <c r="F73" s="5">
        <v>210</v>
      </c>
      <c r="G73" s="5">
        <v>1E+30</v>
      </c>
      <c r="H73" s="5">
        <v>2.8571428571428577</v>
      </c>
    </row>
    <row r="74" spans="2:8">
      <c r="B74" s="5" t="s">
        <v>210</v>
      </c>
      <c r="C74" s="5" t="s">
        <v>90</v>
      </c>
      <c r="D74" s="5">
        <v>207.14285714285714</v>
      </c>
      <c r="E74" s="5">
        <v>0</v>
      </c>
      <c r="F74" s="5">
        <v>240</v>
      </c>
      <c r="G74" s="5">
        <v>1E+30</v>
      </c>
      <c r="H74" s="5">
        <v>32.857142857142847</v>
      </c>
    </row>
    <row r="75" spans="2:8">
      <c r="B75" s="5" t="s">
        <v>211</v>
      </c>
      <c r="C75" s="5" t="s">
        <v>91</v>
      </c>
      <c r="D75" s="5">
        <v>207.14285714285714</v>
      </c>
      <c r="E75" s="5">
        <v>0</v>
      </c>
      <c r="F75" s="5">
        <v>250</v>
      </c>
      <c r="G75" s="5">
        <v>1E+30</v>
      </c>
      <c r="H75" s="5">
        <v>42.857142857142847</v>
      </c>
    </row>
    <row r="76" spans="2:8">
      <c r="B76" s="5" t="s">
        <v>212</v>
      </c>
      <c r="C76" s="5" t="s">
        <v>92</v>
      </c>
      <c r="D76" s="5">
        <v>200</v>
      </c>
      <c r="E76" s="5">
        <v>-5</v>
      </c>
      <c r="F76" s="5">
        <v>200</v>
      </c>
      <c r="G76" s="5">
        <v>7.1428571428571423</v>
      </c>
      <c r="H76" s="5">
        <v>1E+30</v>
      </c>
    </row>
    <row r="77" spans="2:8">
      <c r="B77" s="5" t="s">
        <v>213</v>
      </c>
      <c r="C77" s="5" t="s">
        <v>93</v>
      </c>
      <c r="D77" s="5">
        <v>190</v>
      </c>
      <c r="E77" s="5">
        <v>-5</v>
      </c>
      <c r="F77" s="5">
        <v>190</v>
      </c>
      <c r="G77" s="5">
        <v>17.142857142857142</v>
      </c>
      <c r="H77" s="5">
        <v>1E+30</v>
      </c>
    </row>
    <row r="78" spans="2:8">
      <c r="B78" s="5" t="s">
        <v>214</v>
      </c>
      <c r="C78" s="5" t="s">
        <v>94</v>
      </c>
      <c r="D78" s="5">
        <v>207.14285714285714</v>
      </c>
      <c r="E78" s="5">
        <v>0</v>
      </c>
      <c r="F78" s="5">
        <v>210</v>
      </c>
      <c r="G78" s="5">
        <v>1E+30</v>
      </c>
      <c r="H78" s="5">
        <v>2.8571428571428577</v>
      </c>
    </row>
    <row r="79" spans="2:8">
      <c r="B79" s="5" t="s">
        <v>215</v>
      </c>
      <c r="C79" s="5" t="s">
        <v>95</v>
      </c>
      <c r="D79" s="5">
        <v>207.14285714285714</v>
      </c>
      <c r="E79" s="5">
        <v>0</v>
      </c>
      <c r="F79" s="5">
        <v>240</v>
      </c>
      <c r="G79" s="5">
        <v>1E+30</v>
      </c>
      <c r="H79" s="5">
        <v>32.857142857142847</v>
      </c>
    </row>
    <row r="80" spans="2:8">
      <c r="B80" s="5" t="s">
        <v>216</v>
      </c>
      <c r="C80" s="5" t="s">
        <v>96</v>
      </c>
      <c r="D80" s="5">
        <v>207.14285714285714</v>
      </c>
      <c r="E80" s="5">
        <v>0</v>
      </c>
      <c r="F80" s="5">
        <v>200</v>
      </c>
      <c r="G80" s="5">
        <v>7.1428571428571423</v>
      </c>
      <c r="H80" s="5">
        <v>1E+30</v>
      </c>
    </row>
    <row r="81" spans="2:8">
      <c r="B81" s="5" t="s">
        <v>217</v>
      </c>
      <c r="C81" s="5" t="s">
        <v>97</v>
      </c>
      <c r="D81" s="5">
        <v>220</v>
      </c>
      <c r="E81" s="5">
        <v>6</v>
      </c>
      <c r="F81" s="5">
        <v>220</v>
      </c>
      <c r="G81" s="5">
        <v>1E+30</v>
      </c>
      <c r="H81" s="5">
        <v>12.857142857142858</v>
      </c>
    </row>
    <row r="82" spans="2:8">
      <c r="B82" s="5" t="s">
        <v>218</v>
      </c>
      <c r="C82" s="5" t="s">
        <v>98</v>
      </c>
      <c r="D82" s="5">
        <v>207.14285714285714</v>
      </c>
      <c r="E82" s="5">
        <v>0</v>
      </c>
      <c r="F82" s="5">
        <v>180</v>
      </c>
      <c r="G82" s="5">
        <v>27.142857142857142</v>
      </c>
      <c r="H82" s="5">
        <v>1E+30</v>
      </c>
    </row>
    <row r="83" spans="2:8">
      <c r="B83" s="5" t="s">
        <v>219</v>
      </c>
      <c r="C83" s="5" t="s">
        <v>99</v>
      </c>
      <c r="D83" s="5">
        <v>207.14285714285714</v>
      </c>
      <c r="E83" s="5">
        <v>0</v>
      </c>
      <c r="F83" s="5">
        <v>190</v>
      </c>
      <c r="G83" s="5">
        <v>17.142857142857142</v>
      </c>
      <c r="H83" s="5">
        <v>1E+30</v>
      </c>
    </row>
    <row r="84" spans="2:8">
      <c r="B84" s="5" t="s">
        <v>220</v>
      </c>
      <c r="C84" s="5" t="s">
        <v>100</v>
      </c>
      <c r="D84" s="5">
        <v>207.14285714285714</v>
      </c>
      <c r="E84" s="5">
        <v>0</v>
      </c>
      <c r="F84" s="5">
        <v>190</v>
      </c>
      <c r="G84" s="5">
        <v>17.142857142857142</v>
      </c>
      <c r="H84" s="5">
        <v>1E+30</v>
      </c>
    </row>
    <row r="85" spans="2:8">
      <c r="B85" s="5" t="s">
        <v>221</v>
      </c>
      <c r="C85" s="5" t="s">
        <v>101</v>
      </c>
      <c r="D85" s="5">
        <v>210</v>
      </c>
      <c r="E85" s="5">
        <v>6</v>
      </c>
      <c r="F85" s="5">
        <v>210</v>
      </c>
      <c r="G85" s="5">
        <v>1E+30</v>
      </c>
      <c r="H85" s="5">
        <v>2.8571428571428577</v>
      </c>
    </row>
    <row r="86" spans="2:8">
      <c r="B86" s="5" t="s">
        <v>222</v>
      </c>
      <c r="C86" s="5" t="s">
        <v>102</v>
      </c>
      <c r="D86" s="5">
        <v>240</v>
      </c>
      <c r="E86" s="5">
        <v>6</v>
      </c>
      <c r="F86" s="5">
        <v>240</v>
      </c>
      <c r="G86" s="5">
        <v>1E+30</v>
      </c>
      <c r="H86" s="5">
        <v>32.857142857142847</v>
      </c>
    </row>
    <row r="87" spans="2:8">
      <c r="B87" s="5" t="s">
        <v>223</v>
      </c>
      <c r="C87" s="5" t="s">
        <v>103</v>
      </c>
      <c r="D87" s="5">
        <v>250</v>
      </c>
      <c r="E87" s="5">
        <v>6</v>
      </c>
      <c r="F87" s="5">
        <v>250</v>
      </c>
      <c r="G87" s="5">
        <v>1E+30</v>
      </c>
      <c r="H87" s="5">
        <v>42.857142857142847</v>
      </c>
    </row>
    <row r="88" spans="2:8">
      <c r="B88" s="5" t="s">
        <v>224</v>
      </c>
      <c r="C88" s="5" t="s">
        <v>104</v>
      </c>
      <c r="D88" s="5">
        <v>207.14285714285714</v>
      </c>
      <c r="E88" s="5">
        <v>0</v>
      </c>
      <c r="F88" s="5">
        <v>200</v>
      </c>
      <c r="G88" s="5">
        <v>7.1428571428571423</v>
      </c>
      <c r="H88" s="5">
        <v>1E+30</v>
      </c>
    </row>
    <row r="89" spans="2:8">
      <c r="B89" s="5" t="s">
        <v>225</v>
      </c>
      <c r="C89" s="5" t="s">
        <v>105</v>
      </c>
      <c r="D89" s="5">
        <v>207.14285714285714</v>
      </c>
      <c r="E89" s="5">
        <v>0</v>
      </c>
      <c r="F89" s="5">
        <v>190</v>
      </c>
      <c r="G89" s="5">
        <v>17.142857142857142</v>
      </c>
      <c r="H89" s="5">
        <v>1E+30</v>
      </c>
    </row>
    <row r="90" spans="2:8">
      <c r="B90" s="5" t="s">
        <v>226</v>
      </c>
      <c r="C90" s="5" t="s">
        <v>106</v>
      </c>
      <c r="D90" s="5">
        <v>210</v>
      </c>
      <c r="E90" s="5">
        <v>6</v>
      </c>
      <c r="F90" s="5">
        <v>210</v>
      </c>
      <c r="G90" s="5">
        <v>1E+30</v>
      </c>
      <c r="H90" s="5">
        <v>2.8571428571428577</v>
      </c>
    </row>
    <row r="91" spans="2:8">
      <c r="B91" s="5" t="s">
        <v>227</v>
      </c>
      <c r="C91" s="5" t="s">
        <v>107</v>
      </c>
      <c r="D91" s="5">
        <v>240</v>
      </c>
      <c r="E91" s="5">
        <v>6</v>
      </c>
      <c r="F91" s="5">
        <v>240</v>
      </c>
      <c r="G91" s="5">
        <v>1E+30</v>
      </c>
      <c r="H91" s="5">
        <v>32.857142857142847</v>
      </c>
    </row>
    <row r="92" spans="2:8">
      <c r="B92" s="5" t="s">
        <v>229</v>
      </c>
      <c r="C92" s="5" t="s">
        <v>108</v>
      </c>
      <c r="D92" s="5">
        <v>210</v>
      </c>
      <c r="E92" s="5">
        <v>0</v>
      </c>
      <c r="F92" s="5">
        <v>250</v>
      </c>
      <c r="G92" s="5">
        <v>1E+30</v>
      </c>
      <c r="H92" s="5">
        <v>40</v>
      </c>
    </row>
    <row r="93" spans="2:8">
      <c r="B93" s="5" t="s">
        <v>230</v>
      </c>
      <c r="C93" s="5" t="s">
        <v>109</v>
      </c>
      <c r="D93" s="5">
        <v>210</v>
      </c>
      <c r="E93" s="5">
        <v>0</v>
      </c>
      <c r="F93" s="5">
        <v>230</v>
      </c>
      <c r="G93" s="5">
        <v>1E+30</v>
      </c>
      <c r="H93" s="5">
        <v>20</v>
      </c>
    </row>
    <row r="94" spans="2:8">
      <c r="B94" s="5" t="s">
        <v>231</v>
      </c>
      <c r="C94" s="5" t="s">
        <v>110</v>
      </c>
      <c r="D94" s="5">
        <v>200</v>
      </c>
      <c r="E94" s="5">
        <v>-7</v>
      </c>
      <c r="F94" s="5">
        <v>200</v>
      </c>
      <c r="G94" s="5">
        <v>10</v>
      </c>
      <c r="H94" s="5">
        <v>1E+30</v>
      </c>
    </row>
    <row r="95" spans="2:8">
      <c r="B95" s="5" t="s">
        <v>232</v>
      </c>
      <c r="C95" s="5" t="s">
        <v>111</v>
      </c>
      <c r="D95" s="5">
        <v>180</v>
      </c>
      <c r="E95" s="5">
        <v>-7</v>
      </c>
      <c r="F95" s="5">
        <v>180</v>
      </c>
      <c r="G95" s="5">
        <v>30</v>
      </c>
      <c r="H95" s="5">
        <v>1E+30</v>
      </c>
    </row>
    <row r="96" spans="2:8">
      <c r="B96" s="5" t="s">
        <v>233</v>
      </c>
      <c r="C96" s="5" t="s">
        <v>112</v>
      </c>
      <c r="D96" s="5">
        <v>210</v>
      </c>
      <c r="E96" s="5">
        <v>-2.7142857142857313</v>
      </c>
      <c r="F96" s="5">
        <v>210</v>
      </c>
      <c r="G96" s="5">
        <v>0</v>
      </c>
      <c r="H96" s="5">
        <v>4.0000000000000009</v>
      </c>
    </row>
    <row r="97" spans="2:8">
      <c r="B97" s="5" t="s">
        <v>234</v>
      </c>
      <c r="C97" s="5" t="s">
        <v>113</v>
      </c>
      <c r="D97" s="5">
        <v>210</v>
      </c>
      <c r="E97" s="5">
        <v>0</v>
      </c>
      <c r="F97" s="5">
        <v>210</v>
      </c>
      <c r="G97" s="5">
        <v>1E+30</v>
      </c>
      <c r="H97" s="5">
        <v>0</v>
      </c>
    </row>
    <row r="98" spans="2:8">
      <c r="B98" s="5" t="s">
        <v>235</v>
      </c>
      <c r="C98" s="5" t="s">
        <v>114</v>
      </c>
      <c r="D98" s="5">
        <v>170</v>
      </c>
      <c r="E98" s="5">
        <v>-7</v>
      </c>
      <c r="F98" s="5">
        <v>170</v>
      </c>
      <c r="G98" s="5">
        <v>40</v>
      </c>
      <c r="H98" s="5">
        <v>1E+30</v>
      </c>
    </row>
    <row r="99" spans="2:8">
      <c r="B99" s="5" t="s">
        <v>236</v>
      </c>
      <c r="C99" s="5" t="s">
        <v>115</v>
      </c>
      <c r="D99" s="5">
        <v>150</v>
      </c>
      <c r="E99" s="5">
        <v>-7</v>
      </c>
      <c r="F99" s="5">
        <v>150</v>
      </c>
      <c r="G99" s="5">
        <v>60</v>
      </c>
      <c r="H99" s="5">
        <v>1E+30</v>
      </c>
    </row>
    <row r="100" spans="2:8">
      <c r="B100" s="5" t="s">
        <v>237</v>
      </c>
      <c r="C100" s="5" t="s">
        <v>116</v>
      </c>
      <c r="D100" s="5">
        <v>180</v>
      </c>
      <c r="E100" s="5">
        <v>-7</v>
      </c>
      <c r="F100" s="5">
        <v>180</v>
      </c>
      <c r="G100" s="5">
        <v>30</v>
      </c>
      <c r="H100" s="5">
        <v>1E+30</v>
      </c>
    </row>
    <row r="101" spans="2:8">
      <c r="B101" s="5" t="s">
        <v>238</v>
      </c>
      <c r="C101" s="5" t="s">
        <v>117</v>
      </c>
      <c r="D101" s="5">
        <v>210</v>
      </c>
      <c r="E101" s="5">
        <v>0</v>
      </c>
      <c r="F101" s="5">
        <v>220</v>
      </c>
      <c r="G101" s="5">
        <v>1E+30</v>
      </c>
      <c r="H101" s="5">
        <v>10</v>
      </c>
    </row>
    <row r="102" spans="2:8">
      <c r="B102" s="5" t="s">
        <v>240</v>
      </c>
      <c r="C102" s="5" t="s">
        <v>118</v>
      </c>
      <c r="D102" s="5">
        <v>210</v>
      </c>
      <c r="E102" s="5">
        <v>0</v>
      </c>
      <c r="F102" s="5">
        <v>260</v>
      </c>
      <c r="G102" s="5">
        <v>1E+30</v>
      </c>
      <c r="H102" s="5">
        <v>50</v>
      </c>
    </row>
    <row r="103" spans="2:8">
      <c r="B103" s="5" t="s">
        <v>241</v>
      </c>
      <c r="C103" s="5" t="s">
        <v>119</v>
      </c>
      <c r="D103" s="5">
        <v>210</v>
      </c>
      <c r="E103" s="5">
        <v>0</v>
      </c>
      <c r="F103" s="5">
        <v>260</v>
      </c>
      <c r="G103" s="5">
        <v>1E+30</v>
      </c>
      <c r="H103" s="5">
        <v>50</v>
      </c>
    </row>
    <row r="104" spans="2:8">
      <c r="B104" s="5" t="s">
        <v>242</v>
      </c>
      <c r="C104" s="5" t="s">
        <v>120</v>
      </c>
      <c r="D104" s="5">
        <v>250</v>
      </c>
      <c r="E104" s="5">
        <v>6</v>
      </c>
      <c r="F104" s="5">
        <v>250</v>
      </c>
      <c r="G104" s="5">
        <v>1E+30</v>
      </c>
      <c r="H104" s="5">
        <v>40</v>
      </c>
    </row>
    <row r="105" spans="2:8">
      <c r="B105" s="5" t="s">
        <v>243</v>
      </c>
      <c r="C105" s="5" t="s">
        <v>121</v>
      </c>
      <c r="D105" s="5">
        <v>230</v>
      </c>
      <c r="E105" s="5">
        <v>6</v>
      </c>
      <c r="F105" s="5">
        <v>230</v>
      </c>
      <c r="G105" s="5">
        <v>1E+30</v>
      </c>
      <c r="H105" s="5">
        <v>20</v>
      </c>
    </row>
    <row r="106" spans="2:8">
      <c r="B106" s="5" t="s">
        <v>244</v>
      </c>
      <c r="C106" s="5" t="s">
        <v>122</v>
      </c>
      <c r="D106" s="5">
        <v>210</v>
      </c>
      <c r="E106" s="5">
        <v>0</v>
      </c>
      <c r="F106" s="5">
        <v>200</v>
      </c>
      <c r="G106" s="5">
        <v>10</v>
      </c>
      <c r="H106" s="5">
        <v>1E+30</v>
      </c>
    </row>
    <row r="107" spans="2:8">
      <c r="B107" s="5" t="s">
        <v>245</v>
      </c>
      <c r="C107" s="5" t="s">
        <v>123</v>
      </c>
      <c r="D107" s="5">
        <v>210</v>
      </c>
      <c r="E107" s="5">
        <v>0</v>
      </c>
      <c r="F107" s="5">
        <v>180</v>
      </c>
      <c r="G107" s="5">
        <v>30</v>
      </c>
      <c r="H107" s="5">
        <v>1E+30</v>
      </c>
    </row>
    <row r="108" spans="2:8">
      <c r="B108" s="5" t="s">
        <v>246</v>
      </c>
      <c r="C108" s="5" t="s">
        <v>124</v>
      </c>
      <c r="D108" s="5">
        <v>210</v>
      </c>
      <c r="E108" s="5">
        <v>6</v>
      </c>
      <c r="F108" s="5">
        <v>210</v>
      </c>
      <c r="G108" s="5">
        <v>1E+30</v>
      </c>
      <c r="H108" s="5">
        <v>0</v>
      </c>
    </row>
    <row r="109" spans="2:8">
      <c r="B109" s="5" t="s">
        <v>247</v>
      </c>
      <c r="C109" s="5" t="s">
        <v>125</v>
      </c>
      <c r="D109" s="5">
        <v>210</v>
      </c>
      <c r="E109" s="5">
        <v>6</v>
      </c>
      <c r="F109" s="5">
        <v>210</v>
      </c>
      <c r="G109" s="5">
        <v>1E+30</v>
      </c>
      <c r="H109" s="5">
        <v>0</v>
      </c>
    </row>
    <row r="110" spans="2:8">
      <c r="B110" s="5" t="s">
        <v>248</v>
      </c>
      <c r="C110" s="5" t="s">
        <v>126</v>
      </c>
      <c r="D110" s="5">
        <v>210</v>
      </c>
      <c r="E110" s="5">
        <v>0</v>
      </c>
      <c r="F110" s="5">
        <v>170</v>
      </c>
      <c r="G110" s="5">
        <v>40</v>
      </c>
      <c r="H110" s="5">
        <v>1E+30</v>
      </c>
    </row>
    <row r="111" spans="2:8">
      <c r="B111" s="5" t="s">
        <v>249</v>
      </c>
      <c r="C111" s="5" t="s">
        <v>127</v>
      </c>
      <c r="D111" s="5">
        <v>210</v>
      </c>
      <c r="E111" s="5">
        <v>0</v>
      </c>
      <c r="F111" s="5">
        <v>150</v>
      </c>
      <c r="G111" s="5">
        <v>60</v>
      </c>
      <c r="H111" s="5">
        <v>1E+30</v>
      </c>
    </row>
    <row r="112" spans="2:8">
      <c r="B112" s="5" t="s">
        <v>251</v>
      </c>
      <c r="C112" s="5" t="s">
        <v>128</v>
      </c>
      <c r="D112" s="5">
        <v>210</v>
      </c>
      <c r="E112" s="5">
        <v>0</v>
      </c>
      <c r="F112" s="5">
        <v>180</v>
      </c>
      <c r="G112" s="5">
        <v>30</v>
      </c>
      <c r="H112" s="5">
        <v>1E+30</v>
      </c>
    </row>
    <row r="113" spans="2:8">
      <c r="B113" s="5" t="s">
        <v>252</v>
      </c>
      <c r="C113" s="5" t="s">
        <v>129</v>
      </c>
      <c r="D113" s="5">
        <v>220</v>
      </c>
      <c r="E113" s="5">
        <v>6</v>
      </c>
      <c r="F113" s="5">
        <v>220</v>
      </c>
      <c r="G113" s="5">
        <v>1E+30</v>
      </c>
      <c r="H113" s="5">
        <v>10</v>
      </c>
    </row>
    <row r="114" spans="2:8">
      <c r="B114" s="5" t="s">
        <v>253</v>
      </c>
      <c r="C114" s="5" t="s">
        <v>130</v>
      </c>
      <c r="D114" s="5">
        <v>260</v>
      </c>
      <c r="E114" s="5">
        <v>6</v>
      </c>
      <c r="F114" s="5">
        <v>260</v>
      </c>
      <c r="G114" s="5">
        <v>1E+30</v>
      </c>
      <c r="H114" s="5">
        <v>50</v>
      </c>
    </row>
    <row r="115" spans="2:8">
      <c r="B115" s="5" t="s">
        <v>254</v>
      </c>
      <c r="C115" s="5" t="s">
        <v>131</v>
      </c>
      <c r="D115" s="5">
        <v>260</v>
      </c>
      <c r="E115" s="5">
        <v>6</v>
      </c>
      <c r="F115" s="5">
        <v>260</v>
      </c>
      <c r="G115" s="5">
        <v>1E+30</v>
      </c>
      <c r="H115" s="5"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1367-AEC5-0241-9249-8459BE836A65}">
  <dimension ref="A1:G127"/>
  <sheetViews>
    <sheetView showGridLines="0" workbookViewId="0"/>
  </sheetViews>
  <sheetFormatPr baseColWidth="10" defaultRowHeight="16" outlineLevelRow="1"/>
  <cols>
    <col min="1" max="1" width="2.33203125" customWidth="1"/>
    <col min="2" max="2" width="6" bestFit="1" customWidth="1"/>
    <col min="3" max="3" width="15.1640625" bestFit="1" customWidth="1"/>
    <col min="4" max="4" width="12.83203125" bestFit="1" customWidth="1"/>
    <col min="5" max="5" width="13.6640625" bestFit="1" customWidth="1"/>
    <col min="6" max="6" width="10.83203125" bestFit="1" customWidth="1"/>
    <col min="7" max="7" width="12.1640625" bestFit="1" customWidth="1"/>
  </cols>
  <sheetData>
    <row r="1" spans="1:5">
      <c r="A1" s="2" t="s">
        <v>260</v>
      </c>
    </row>
    <row r="2" spans="1:5">
      <c r="A2" s="2" t="s">
        <v>136</v>
      </c>
    </row>
    <row r="3" spans="1:5">
      <c r="A3" s="2" t="s">
        <v>261</v>
      </c>
    </row>
    <row r="4" spans="1:5">
      <c r="A4" s="2" t="s">
        <v>262</v>
      </c>
    </row>
    <row r="5" spans="1:5">
      <c r="A5" s="2" t="s">
        <v>263</v>
      </c>
    </row>
    <row r="6" spans="1:5" hidden="1" outlineLevel="1">
      <c r="A6" s="2"/>
      <c r="B6" t="s">
        <v>264</v>
      </c>
    </row>
    <row r="7" spans="1:5" hidden="1" outlineLevel="1">
      <c r="A7" s="2"/>
      <c r="B7" t="s">
        <v>265</v>
      </c>
    </row>
    <row r="8" spans="1:5" hidden="1" outlineLevel="1">
      <c r="A8" s="2"/>
      <c r="B8" t="s">
        <v>266</v>
      </c>
    </row>
    <row r="9" spans="1:5" collapsed="1">
      <c r="A9" s="2" t="s">
        <v>267</v>
      </c>
    </row>
    <row r="10" spans="1:5" hidden="1" outlineLevel="1">
      <c r="B10" t="s">
        <v>268</v>
      </c>
    </row>
    <row r="11" spans="1:5" hidden="1" outlineLevel="1">
      <c r="B11" t="s">
        <v>269</v>
      </c>
    </row>
    <row r="12" spans="1:5" collapsed="1"/>
    <row r="14" spans="1:5" ht="17" thickBot="1">
      <c r="A14" t="s">
        <v>270</v>
      </c>
    </row>
    <row r="15" spans="1:5" ht="17" thickBot="1">
      <c r="B15" s="12" t="s">
        <v>137</v>
      </c>
      <c r="C15" s="12" t="s">
        <v>138</v>
      </c>
      <c r="D15" s="12" t="s">
        <v>271</v>
      </c>
      <c r="E15" s="12" t="s">
        <v>272</v>
      </c>
    </row>
    <row r="16" spans="1:5" ht="17" thickBot="1">
      <c r="B16" s="3" t="s">
        <v>278</v>
      </c>
      <c r="C16" s="3" t="s">
        <v>279</v>
      </c>
      <c r="D16" s="13">
        <v>3437.1428571428573</v>
      </c>
      <c r="E16" s="13">
        <v>3437.1428571428573</v>
      </c>
    </row>
    <row r="19" spans="1:6" ht="17" thickBot="1">
      <c r="A19" t="s">
        <v>139</v>
      </c>
    </row>
    <row r="20" spans="1:6" ht="17" thickBot="1">
      <c r="B20" s="12" t="s">
        <v>137</v>
      </c>
      <c r="C20" s="12" t="s">
        <v>138</v>
      </c>
      <c r="D20" s="12" t="s">
        <v>271</v>
      </c>
      <c r="E20" s="12" t="s">
        <v>272</v>
      </c>
      <c r="F20" s="12" t="s">
        <v>273</v>
      </c>
    </row>
    <row r="21" spans="1:6">
      <c r="B21" s="6" t="s">
        <v>203</v>
      </c>
      <c r="C21" s="16"/>
      <c r="D21" s="16"/>
      <c r="E21" s="16"/>
      <c r="F21" s="16"/>
    </row>
    <row r="22" spans="1:6" hidden="1" outlineLevel="1">
      <c r="B22" s="5" t="s">
        <v>140</v>
      </c>
      <c r="C22" s="5" t="s">
        <v>0</v>
      </c>
      <c r="D22" s="14">
        <v>7.1428571428571423</v>
      </c>
      <c r="E22" s="14">
        <v>7.1428571428571423</v>
      </c>
      <c r="F22" s="5" t="s">
        <v>280</v>
      </c>
    </row>
    <row r="23" spans="1:6" hidden="1" outlineLevel="1">
      <c r="B23" s="5" t="s">
        <v>141</v>
      </c>
      <c r="C23" s="5" t="s">
        <v>1</v>
      </c>
      <c r="D23" s="14">
        <v>0</v>
      </c>
      <c r="E23" s="14">
        <v>0</v>
      </c>
      <c r="F23" s="5" t="s">
        <v>280</v>
      </c>
    </row>
    <row r="24" spans="1:6" hidden="1" outlineLevel="1">
      <c r="B24" s="5" t="s">
        <v>142</v>
      </c>
      <c r="C24" s="5" t="s">
        <v>2</v>
      </c>
      <c r="D24" s="14">
        <v>27.142857142857142</v>
      </c>
      <c r="E24" s="14">
        <v>27.142857142857142</v>
      </c>
      <c r="F24" s="5" t="s">
        <v>280</v>
      </c>
    </row>
    <row r="25" spans="1:6" hidden="1" outlineLevel="1">
      <c r="B25" s="5" t="s">
        <v>143</v>
      </c>
      <c r="C25" s="5" t="s">
        <v>3</v>
      </c>
      <c r="D25" s="14">
        <v>17.142857142857142</v>
      </c>
      <c r="E25" s="14">
        <v>17.142857142857142</v>
      </c>
      <c r="F25" s="5" t="s">
        <v>280</v>
      </c>
    </row>
    <row r="26" spans="1:6" hidden="1" outlineLevel="1">
      <c r="B26" s="5" t="s">
        <v>144</v>
      </c>
      <c r="C26" s="5" t="s">
        <v>4</v>
      </c>
      <c r="D26" s="14">
        <v>17.142857142857142</v>
      </c>
      <c r="E26" s="14">
        <v>17.142857142857142</v>
      </c>
      <c r="F26" s="5" t="s">
        <v>280</v>
      </c>
    </row>
    <row r="27" spans="1:6" hidden="1" outlineLevel="1">
      <c r="B27" s="5" t="s">
        <v>145</v>
      </c>
      <c r="C27" s="5" t="s">
        <v>5</v>
      </c>
      <c r="D27" s="14">
        <v>0</v>
      </c>
      <c r="E27" s="14">
        <v>0</v>
      </c>
      <c r="F27" s="5" t="s">
        <v>280</v>
      </c>
    </row>
    <row r="28" spans="1:6" hidden="1" outlineLevel="1">
      <c r="B28" s="5" t="s">
        <v>146</v>
      </c>
      <c r="C28" s="5" t="s">
        <v>6</v>
      </c>
      <c r="D28" s="14">
        <v>0</v>
      </c>
      <c r="E28" s="14">
        <v>0</v>
      </c>
      <c r="F28" s="5" t="s">
        <v>280</v>
      </c>
    </row>
    <row r="29" spans="1:6" hidden="1" outlineLevel="1">
      <c r="B29" s="5" t="s">
        <v>147</v>
      </c>
      <c r="C29" s="5" t="s">
        <v>7</v>
      </c>
      <c r="D29" s="14">
        <v>0</v>
      </c>
      <c r="E29" s="14">
        <v>0</v>
      </c>
      <c r="F29" s="5" t="s">
        <v>280</v>
      </c>
    </row>
    <row r="30" spans="1:6" hidden="1" outlineLevel="1">
      <c r="B30" s="5" t="s">
        <v>148</v>
      </c>
      <c r="C30" s="5" t="s">
        <v>8</v>
      </c>
      <c r="D30" s="14">
        <v>7.1428571428571423</v>
      </c>
      <c r="E30" s="14">
        <v>7.1428571428571423</v>
      </c>
      <c r="F30" s="5" t="s">
        <v>280</v>
      </c>
    </row>
    <row r="31" spans="1:6" hidden="1" outlineLevel="1">
      <c r="B31" s="5" t="s">
        <v>149</v>
      </c>
      <c r="C31" s="5" t="s">
        <v>9</v>
      </c>
      <c r="D31" s="14">
        <v>17.142857142857142</v>
      </c>
      <c r="E31" s="14">
        <v>17.142857142857142</v>
      </c>
      <c r="F31" s="5" t="s">
        <v>280</v>
      </c>
    </row>
    <row r="32" spans="1:6" hidden="1" outlineLevel="1">
      <c r="B32" s="5" t="s">
        <v>150</v>
      </c>
      <c r="C32" s="5" t="s">
        <v>10</v>
      </c>
      <c r="D32" s="14">
        <v>0</v>
      </c>
      <c r="E32" s="14">
        <v>0</v>
      </c>
      <c r="F32" s="5" t="s">
        <v>280</v>
      </c>
    </row>
    <row r="33" spans="2:6" hidden="1" outlineLevel="1">
      <c r="B33" s="5" t="s">
        <v>151</v>
      </c>
      <c r="C33" s="5" t="s">
        <v>11</v>
      </c>
      <c r="D33" s="14">
        <v>0</v>
      </c>
      <c r="E33" s="14">
        <v>0</v>
      </c>
      <c r="F33" s="5" t="s">
        <v>280</v>
      </c>
    </row>
    <row r="34" spans="2:6" hidden="1" outlineLevel="1">
      <c r="B34" s="5" t="s">
        <v>152</v>
      </c>
      <c r="C34" s="5" t="s">
        <v>12</v>
      </c>
      <c r="D34" s="14">
        <v>0</v>
      </c>
      <c r="E34" s="14">
        <v>0</v>
      </c>
      <c r="F34" s="5" t="s">
        <v>280</v>
      </c>
    </row>
    <row r="35" spans="2:6" hidden="1" outlineLevel="1">
      <c r="B35" s="5" t="s">
        <v>153</v>
      </c>
      <c r="C35" s="5" t="s">
        <v>13</v>
      </c>
      <c r="D35" s="14">
        <v>0</v>
      </c>
      <c r="E35" s="14">
        <v>0</v>
      </c>
      <c r="F35" s="5" t="s">
        <v>280</v>
      </c>
    </row>
    <row r="36" spans="2:6" hidden="1" outlineLevel="1">
      <c r="B36" s="5" t="s">
        <v>154</v>
      </c>
      <c r="C36" s="5" t="s">
        <v>14</v>
      </c>
      <c r="D36" s="14">
        <v>10</v>
      </c>
      <c r="E36" s="14">
        <v>10</v>
      </c>
      <c r="F36" s="5" t="s">
        <v>280</v>
      </c>
    </row>
    <row r="37" spans="2:6" hidden="1" outlineLevel="1">
      <c r="B37" s="5" t="s">
        <v>155</v>
      </c>
      <c r="C37" s="5" t="s">
        <v>15</v>
      </c>
      <c r="D37" s="14">
        <v>30</v>
      </c>
      <c r="E37" s="14">
        <v>30</v>
      </c>
      <c r="F37" s="5" t="s">
        <v>280</v>
      </c>
    </row>
    <row r="38" spans="2:6" hidden="1" outlineLevel="1">
      <c r="B38" s="5" t="s">
        <v>156</v>
      </c>
      <c r="C38" s="5" t="s">
        <v>16</v>
      </c>
      <c r="D38" s="14">
        <v>0</v>
      </c>
      <c r="E38" s="14">
        <v>0</v>
      </c>
      <c r="F38" s="5" t="s">
        <v>280</v>
      </c>
    </row>
    <row r="39" spans="2:6" hidden="1" outlineLevel="1">
      <c r="B39" s="5" t="s">
        <v>157</v>
      </c>
      <c r="C39" s="5" t="s">
        <v>17</v>
      </c>
      <c r="D39" s="14">
        <v>0</v>
      </c>
      <c r="E39" s="14">
        <v>0</v>
      </c>
      <c r="F39" s="5" t="s">
        <v>280</v>
      </c>
    </row>
    <row r="40" spans="2:6" hidden="1" outlineLevel="1">
      <c r="B40" s="5" t="s">
        <v>158</v>
      </c>
      <c r="C40" s="5" t="s">
        <v>18</v>
      </c>
      <c r="D40" s="14">
        <v>40</v>
      </c>
      <c r="E40" s="14">
        <v>40</v>
      </c>
      <c r="F40" s="5" t="s">
        <v>280</v>
      </c>
    </row>
    <row r="41" spans="2:6" hidden="1" outlineLevel="1">
      <c r="B41" s="5" t="s">
        <v>159</v>
      </c>
      <c r="C41" s="5" t="s">
        <v>19</v>
      </c>
      <c r="D41" s="14">
        <v>60</v>
      </c>
      <c r="E41" s="14">
        <v>60</v>
      </c>
      <c r="F41" s="5" t="s">
        <v>280</v>
      </c>
    </row>
    <row r="42" spans="2:6" hidden="1" outlineLevel="1">
      <c r="B42" s="5" t="s">
        <v>160</v>
      </c>
      <c r="C42" s="5" t="s">
        <v>20</v>
      </c>
      <c r="D42" s="14">
        <v>30</v>
      </c>
      <c r="E42" s="14">
        <v>30</v>
      </c>
      <c r="F42" s="5" t="s">
        <v>280</v>
      </c>
    </row>
    <row r="43" spans="2:6" hidden="1" outlineLevel="1">
      <c r="B43" s="5" t="s">
        <v>161</v>
      </c>
      <c r="C43" s="5" t="s">
        <v>21</v>
      </c>
      <c r="D43" s="14">
        <v>0</v>
      </c>
      <c r="E43" s="14">
        <v>0</v>
      </c>
      <c r="F43" s="5" t="s">
        <v>280</v>
      </c>
    </row>
    <row r="44" spans="2:6" hidden="1" outlineLevel="1">
      <c r="B44" s="5" t="s">
        <v>162</v>
      </c>
      <c r="C44" s="5" t="s">
        <v>22</v>
      </c>
      <c r="D44" s="14">
        <v>0</v>
      </c>
      <c r="E44" s="14">
        <v>0</v>
      </c>
      <c r="F44" s="5" t="s">
        <v>280</v>
      </c>
    </row>
    <row r="45" spans="2:6" hidden="1" outlineLevel="1">
      <c r="B45" s="5" t="s">
        <v>163</v>
      </c>
      <c r="C45" s="5" t="s">
        <v>23</v>
      </c>
      <c r="D45" s="14">
        <v>0</v>
      </c>
      <c r="E45" s="14">
        <v>0</v>
      </c>
      <c r="F45" s="5" t="s">
        <v>280</v>
      </c>
    </row>
    <row r="46" spans="2:6" hidden="1" outlineLevel="1">
      <c r="B46" s="5" t="s">
        <v>177</v>
      </c>
      <c r="C46" s="5" t="s">
        <v>24</v>
      </c>
      <c r="D46" s="14">
        <v>0</v>
      </c>
      <c r="E46" s="14">
        <v>0</v>
      </c>
      <c r="F46" s="5" t="s">
        <v>280</v>
      </c>
    </row>
    <row r="47" spans="2:6" hidden="1" outlineLevel="1">
      <c r="B47" s="5" t="s">
        <v>178</v>
      </c>
      <c r="C47" s="5" t="s">
        <v>25</v>
      </c>
      <c r="D47" s="14">
        <v>12.857142857142858</v>
      </c>
      <c r="E47" s="14">
        <v>12.857142857142858</v>
      </c>
      <c r="F47" s="5" t="s">
        <v>280</v>
      </c>
    </row>
    <row r="48" spans="2:6" hidden="1" outlineLevel="1">
      <c r="B48" s="5" t="s">
        <v>179</v>
      </c>
      <c r="C48" s="5" t="s">
        <v>26</v>
      </c>
      <c r="D48" s="14">
        <v>0</v>
      </c>
      <c r="E48" s="14">
        <v>0</v>
      </c>
      <c r="F48" s="5" t="s">
        <v>280</v>
      </c>
    </row>
    <row r="49" spans="2:6" hidden="1" outlineLevel="1">
      <c r="B49" s="5" t="s">
        <v>180</v>
      </c>
      <c r="C49" s="5" t="s">
        <v>27</v>
      </c>
      <c r="D49" s="14">
        <v>0</v>
      </c>
      <c r="E49" s="14">
        <v>0</v>
      </c>
      <c r="F49" s="5" t="s">
        <v>280</v>
      </c>
    </row>
    <row r="50" spans="2:6" hidden="1" outlineLevel="1">
      <c r="B50" s="5" t="s">
        <v>181</v>
      </c>
      <c r="C50" s="5" t="s">
        <v>28</v>
      </c>
      <c r="D50" s="14">
        <v>0</v>
      </c>
      <c r="E50" s="14">
        <v>0</v>
      </c>
      <c r="F50" s="5" t="s">
        <v>280</v>
      </c>
    </row>
    <row r="51" spans="2:6" hidden="1" outlineLevel="1">
      <c r="B51" s="5" t="s">
        <v>182</v>
      </c>
      <c r="C51" s="5" t="s">
        <v>29</v>
      </c>
      <c r="D51" s="14">
        <v>2.8571428571428577</v>
      </c>
      <c r="E51" s="14">
        <v>2.8571428571428577</v>
      </c>
      <c r="F51" s="5" t="s">
        <v>280</v>
      </c>
    </row>
    <row r="52" spans="2:6" hidden="1" outlineLevel="1">
      <c r="B52" s="5" t="s">
        <v>183</v>
      </c>
      <c r="C52" s="5" t="s">
        <v>30</v>
      </c>
      <c r="D52" s="14">
        <v>32.857142857142847</v>
      </c>
      <c r="E52" s="14">
        <v>32.857142857142847</v>
      </c>
      <c r="F52" s="5" t="s">
        <v>280</v>
      </c>
    </row>
    <row r="53" spans="2:6" hidden="1" outlineLevel="1">
      <c r="B53" s="5" t="s">
        <v>184</v>
      </c>
      <c r="C53" s="5" t="s">
        <v>31</v>
      </c>
      <c r="D53" s="14">
        <v>42.857142857142847</v>
      </c>
      <c r="E53" s="14">
        <v>42.857142857142847</v>
      </c>
      <c r="F53" s="5" t="s">
        <v>280</v>
      </c>
    </row>
    <row r="54" spans="2:6" hidden="1" outlineLevel="1">
      <c r="B54" s="5" t="s">
        <v>185</v>
      </c>
      <c r="C54" s="5" t="s">
        <v>32</v>
      </c>
      <c r="D54" s="14">
        <v>0</v>
      </c>
      <c r="E54" s="14">
        <v>0</v>
      </c>
      <c r="F54" s="5" t="s">
        <v>280</v>
      </c>
    </row>
    <row r="55" spans="2:6" hidden="1" outlineLevel="1">
      <c r="B55" s="5" t="s">
        <v>186</v>
      </c>
      <c r="C55" s="5" t="s">
        <v>33</v>
      </c>
      <c r="D55" s="14">
        <v>0</v>
      </c>
      <c r="E55" s="14">
        <v>0</v>
      </c>
      <c r="F55" s="5" t="s">
        <v>280</v>
      </c>
    </row>
    <row r="56" spans="2:6" hidden="1" outlineLevel="1">
      <c r="B56" s="5" t="s">
        <v>187</v>
      </c>
      <c r="C56" s="5" t="s">
        <v>34</v>
      </c>
      <c r="D56" s="14">
        <v>2.8571428571428577</v>
      </c>
      <c r="E56" s="14">
        <v>2.8571428571428577</v>
      </c>
      <c r="F56" s="5" t="s">
        <v>280</v>
      </c>
    </row>
    <row r="57" spans="2:6" hidden="1" outlineLevel="1">
      <c r="B57" s="5" t="s">
        <v>188</v>
      </c>
      <c r="C57" s="5" t="s">
        <v>35</v>
      </c>
      <c r="D57" s="14">
        <v>32.857142857142847</v>
      </c>
      <c r="E57" s="14">
        <v>32.857142857142847</v>
      </c>
      <c r="F57" s="5" t="s">
        <v>280</v>
      </c>
    </row>
    <row r="58" spans="2:6" hidden="1" outlineLevel="1">
      <c r="B58" s="5" t="s">
        <v>189</v>
      </c>
      <c r="C58" s="5" t="s">
        <v>36</v>
      </c>
      <c r="D58" s="14">
        <v>40</v>
      </c>
      <c r="E58" s="14">
        <v>40</v>
      </c>
      <c r="F58" s="5" t="s">
        <v>280</v>
      </c>
    </row>
    <row r="59" spans="2:6" hidden="1" outlineLevel="1">
      <c r="B59" s="5" t="s">
        <v>190</v>
      </c>
      <c r="C59" s="5" t="s">
        <v>37</v>
      </c>
      <c r="D59" s="14">
        <v>20</v>
      </c>
      <c r="E59" s="14">
        <v>20</v>
      </c>
      <c r="F59" s="5" t="s">
        <v>280</v>
      </c>
    </row>
    <row r="60" spans="2:6" hidden="1" outlineLevel="1">
      <c r="B60" s="5" t="s">
        <v>191</v>
      </c>
      <c r="C60" s="5" t="s">
        <v>38</v>
      </c>
      <c r="D60" s="14">
        <v>0</v>
      </c>
      <c r="E60" s="14">
        <v>0</v>
      </c>
      <c r="F60" s="5" t="s">
        <v>280</v>
      </c>
    </row>
    <row r="61" spans="2:6" hidden="1" outlineLevel="1">
      <c r="B61" s="5" t="s">
        <v>192</v>
      </c>
      <c r="C61" s="5" t="s">
        <v>39</v>
      </c>
      <c r="D61" s="14">
        <v>0</v>
      </c>
      <c r="E61" s="14">
        <v>0</v>
      </c>
      <c r="F61" s="5" t="s">
        <v>280</v>
      </c>
    </row>
    <row r="62" spans="2:6" hidden="1" outlineLevel="1">
      <c r="B62" s="5" t="s">
        <v>193</v>
      </c>
      <c r="C62" s="5" t="s">
        <v>40</v>
      </c>
      <c r="D62" s="14">
        <v>0</v>
      </c>
      <c r="E62" s="14">
        <v>0</v>
      </c>
      <c r="F62" s="5" t="s">
        <v>280</v>
      </c>
    </row>
    <row r="63" spans="2:6" hidden="1" outlineLevel="1">
      <c r="B63" s="5" t="s">
        <v>194</v>
      </c>
      <c r="C63" s="5" t="s">
        <v>41</v>
      </c>
      <c r="D63" s="14">
        <v>0</v>
      </c>
      <c r="E63" s="14">
        <v>0</v>
      </c>
      <c r="F63" s="5" t="s">
        <v>280</v>
      </c>
    </row>
    <row r="64" spans="2:6" hidden="1" outlineLevel="1">
      <c r="B64" s="5" t="s">
        <v>195</v>
      </c>
      <c r="C64" s="5" t="s">
        <v>42</v>
      </c>
      <c r="D64" s="14">
        <v>0</v>
      </c>
      <c r="E64" s="14">
        <v>0</v>
      </c>
      <c r="F64" s="5" t="s">
        <v>280</v>
      </c>
    </row>
    <row r="65" spans="1:7" hidden="1" outlineLevel="1">
      <c r="B65" s="5" t="s">
        <v>196</v>
      </c>
      <c r="C65" s="5" t="s">
        <v>43</v>
      </c>
      <c r="D65" s="14">
        <v>0</v>
      </c>
      <c r="E65" s="14">
        <v>0</v>
      </c>
      <c r="F65" s="5" t="s">
        <v>280</v>
      </c>
    </row>
    <row r="66" spans="1:7" hidden="1" outlineLevel="1">
      <c r="B66" s="5" t="s">
        <v>197</v>
      </c>
      <c r="C66" s="5" t="s">
        <v>44</v>
      </c>
      <c r="D66" s="14">
        <v>0</v>
      </c>
      <c r="E66" s="14">
        <v>0</v>
      </c>
      <c r="F66" s="5" t="s">
        <v>280</v>
      </c>
    </row>
    <row r="67" spans="1:7" hidden="1" outlineLevel="1">
      <c r="B67" s="5" t="s">
        <v>198</v>
      </c>
      <c r="C67" s="5" t="s">
        <v>45</v>
      </c>
      <c r="D67" s="14">
        <v>10</v>
      </c>
      <c r="E67" s="14">
        <v>10</v>
      </c>
      <c r="F67" s="5" t="s">
        <v>280</v>
      </c>
    </row>
    <row r="68" spans="1:7" hidden="1" outlineLevel="1">
      <c r="B68" s="5" t="s">
        <v>199</v>
      </c>
      <c r="C68" s="5" t="s">
        <v>46</v>
      </c>
      <c r="D68" s="14">
        <v>50</v>
      </c>
      <c r="E68" s="14">
        <v>50</v>
      </c>
      <c r="F68" s="5" t="s">
        <v>280</v>
      </c>
    </row>
    <row r="69" spans="1:7" hidden="1" outlineLevel="1">
      <c r="B69" s="5" t="s">
        <v>200</v>
      </c>
      <c r="C69" s="5" t="s">
        <v>47</v>
      </c>
      <c r="D69" s="14">
        <v>50</v>
      </c>
      <c r="E69" s="14">
        <v>50</v>
      </c>
      <c r="F69" s="5" t="s">
        <v>280</v>
      </c>
    </row>
    <row r="70" spans="1:7" hidden="1" outlineLevel="1">
      <c r="B70" s="5" t="s">
        <v>201</v>
      </c>
      <c r="C70" s="5" t="s">
        <v>48</v>
      </c>
      <c r="D70" s="14">
        <v>207.14285714285714</v>
      </c>
      <c r="E70" s="14">
        <v>207.14285714285714</v>
      </c>
      <c r="F70" s="5" t="s">
        <v>280</v>
      </c>
    </row>
    <row r="71" spans="1:7" ht="17" hidden="1" outlineLevel="1" thickBot="1">
      <c r="B71" s="3" t="s">
        <v>202</v>
      </c>
      <c r="C71" s="3" t="s">
        <v>49</v>
      </c>
      <c r="D71" s="13">
        <v>210</v>
      </c>
      <c r="E71" s="13">
        <v>210</v>
      </c>
      <c r="F71" s="3" t="s">
        <v>280</v>
      </c>
    </row>
    <row r="72" spans="1:7" collapsed="1">
      <c r="B72" s="4"/>
      <c r="C72" s="4"/>
      <c r="D72" s="15"/>
      <c r="E72" s="15"/>
      <c r="F72" s="4"/>
    </row>
    <row r="75" spans="1:7" ht="17" thickBot="1">
      <c r="A75" t="s">
        <v>51</v>
      </c>
    </row>
    <row r="76" spans="1:7" ht="17" thickBot="1">
      <c r="B76" s="12" t="s">
        <v>137</v>
      </c>
      <c r="C76" s="12" t="s">
        <v>138</v>
      </c>
      <c r="D76" s="12" t="s">
        <v>274</v>
      </c>
      <c r="E76" s="12" t="s">
        <v>275</v>
      </c>
      <c r="F76" s="12" t="s">
        <v>276</v>
      </c>
      <c r="G76" s="12" t="s">
        <v>277</v>
      </c>
    </row>
    <row r="77" spans="1:7">
      <c r="B77" s="5" t="s">
        <v>208</v>
      </c>
      <c r="C77" s="5" t="s">
        <v>281</v>
      </c>
      <c r="D77" s="14">
        <v>190</v>
      </c>
      <c r="E77" s="5" t="s">
        <v>282</v>
      </c>
      <c r="F77" s="5" t="s">
        <v>283</v>
      </c>
      <c r="G77" s="5">
        <v>0</v>
      </c>
    </row>
    <row r="78" spans="1:7">
      <c r="B78" s="5" t="s">
        <v>209</v>
      </c>
      <c r="C78" s="5" t="s">
        <v>284</v>
      </c>
      <c r="D78" s="14">
        <v>207.14285714285714</v>
      </c>
      <c r="E78" s="5" t="s">
        <v>285</v>
      </c>
      <c r="F78" s="5" t="s">
        <v>286</v>
      </c>
      <c r="G78" s="5">
        <v>2.8571428571428612</v>
      </c>
    </row>
    <row r="79" spans="1:7">
      <c r="B79" s="5" t="s">
        <v>210</v>
      </c>
      <c r="C79" s="5" t="s">
        <v>287</v>
      </c>
      <c r="D79" s="14">
        <v>207.14285714285714</v>
      </c>
      <c r="E79" s="5" t="s">
        <v>288</v>
      </c>
      <c r="F79" s="5" t="s">
        <v>286</v>
      </c>
      <c r="G79" s="5">
        <v>32.857142857142861</v>
      </c>
    </row>
    <row r="80" spans="1:7">
      <c r="B80" s="5" t="s">
        <v>211</v>
      </c>
      <c r="C80" s="5" t="s">
        <v>289</v>
      </c>
      <c r="D80" s="14">
        <v>207.14285714285714</v>
      </c>
      <c r="E80" s="5" t="s">
        <v>290</v>
      </c>
      <c r="F80" s="5" t="s">
        <v>286</v>
      </c>
      <c r="G80" s="5">
        <v>42.857142857142861</v>
      </c>
    </row>
    <row r="81" spans="2:7">
      <c r="B81" s="5" t="s">
        <v>212</v>
      </c>
      <c r="C81" s="5" t="s">
        <v>291</v>
      </c>
      <c r="D81" s="14">
        <v>200</v>
      </c>
      <c r="E81" s="5" t="s">
        <v>292</v>
      </c>
      <c r="F81" s="5" t="s">
        <v>283</v>
      </c>
      <c r="G81" s="5">
        <v>0</v>
      </c>
    </row>
    <row r="82" spans="2:7">
      <c r="B82" s="5" t="s">
        <v>213</v>
      </c>
      <c r="C82" s="5" t="s">
        <v>293</v>
      </c>
      <c r="D82" s="14">
        <v>190</v>
      </c>
      <c r="E82" s="5" t="s">
        <v>294</v>
      </c>
      <c r="F82" s="5" t="s">
        <v>283</v>
      </c>
      <c r="G82" s="5">
        <v>0</v>
      </c>
    </row>
    <row r="83" spans="2:7">
      <c r="B83" s="5" t="s">
        <v>214</v>
      </c>
      <c r="C83" s="5" t="s">
        <v>295</v>
      </c>
      <c r="D83" s="14">
        <v>207.14285714285714</v>
      </c>
      <c r="E83" s="5" t="s">
        <v>296</v>
      </c>
      <c r="F83" s="5" t="s">
        <v>286</v>
      </c>
      <c r="G83" s="5">
        <v>2.8571428571428612</v>
      </c>
    </row>
    <row r="84" spans="2:7">
      <c r="B84" s="5" t="s">
        <v>215</v>
      </c>
      <c r="C84" s="5" t="s">
        <v>297</v>
      </c>
      <c r="D84" s="14">
        <v>207.14285714285714</v>
      </c>
      <c r="E84" s="5" t="s">
        <v>298</v>
      </c>
      <c r="F84" s="5" t="s">
        <v>286</v>
      </c>
      <c r="G84" s="5">
        <v>32.857142857142861</v>
      </c>
    </row>
    <row r="85" spans="2:7">
      <c r="B85" s="5" t="s">
        <v>216</v>
      </c>
      <c r="C85" s="5" t="s">
        <v>299</v>
      </c>
      <c r="D85" s="14">
        <v>207.14285714285714</v>
      </c>
      <c r="E85" s="5" t="s">
        <v>300</v>
      </c>
      <c r="F85" s="5" t="s">
        <v>286</v>
      </c>
      <c r="G85" s="14">
        <v>7.1428571428571388</v>
      </c>
    </row>
    <row r="86" spans="2:7">
      <c r="B86" s="5" t="s">
        <v>217</v>
      </c>
      <c r="C86" s="5" t="s">
        <v>301</v>
      </c>
      <c r="D86" s="14">
        <v>220</v>
      </c>
      <c r="E86" s="5" t="s">
        <v>302</v>
      </c>
      <c r="F86" s="5" t="s">
        <v>283</v>
      </c>
      <c r="G86" s="14">
        <v>0</v>
      </c>
    </row>
    <row r="87" spans="2:7">
      <c r="B87" s="5" t="s">
        <v>218</v>
      </c>
      <c r="C87" s="5" t="s">
        <v>303</v>
      </c>
      <c r="D87" s="14">
        <v>207.14285714285714</v>
      </c>
      <c r="E87" s="5" t="s">
        <v>304</v>
      </c>
      <c r="F87" s="5" t="s">
        <v>286</v>
      </c>
      <c r="G87" s="14">
        <v>27.142857142857139</v>
      </c>
    </row>
    <row r="88" spans="2:7">
      <c r="B88" s="5" t="s">
        <v>219</v>
      </c>
      <c r="C88" s="5" t="s">
        <v>305</v>
      </c>
      <c r="D88" s="14">
        <v>207.14285714285714</v>
      </c>
      <c r="E88" s="5" t="s">
        <v>306</v>
      </c>
      <c r="F88" s="5" t="s">
        <v>286</v>
      </c>
      <c r="G88" s="14">
        <v>17.142857142857139</v>
      </c>
    </row>
    <row r="89" spans="2:7">
      <c r="B89" s="5" t="s">
        <v>220</v>
      </c>
      <c r="C89" s="5" t="s">
        <v>307</v>
      </c>
      <c r="D89" s="14">
        <v>207.14285714285714</v>
      </c>
      <c r="E89" s="5" t="s">
        <v>308</v>
      </c>
      <c r="F89" s="5" t="s">
        <v>286</v>
      </c>
      <c r="G89" s="14">
        <v>17.142857142857139</v>
      </c>
    </row>
    <row r="90" spans="2:7">
      <c r="B90" s="5" t="s">
        <v>221</v>
      </c>
      <c r="C90" s="5" t="s">
        <v>309</v>
      </c>
      <c r="D90" s="14">
        <v>210</v>
      </c>
      <c r="E90" s="5" t="s">
        <v>310</v>
      </c>
      <c r="F90" s="5" t="s">
        <v>283</v>
      </c>
      <c r="G90" s="14">
        <v>0</v>
      </c>
    </row>
    <row r="91" spans="2:7">
      <c r="B91" s="5" t="s">
        <v>222</v>
      </c>
      <c r="C91" s="5" t="s">
        <v>311</v>
      </c>
      <c r="D91" s="14">
        <v>240</v>
      </c>
      <c r="E91" s="5" t="s">
        <v>312</v>
      </c>
      <c r="F91" s="5" t="s">
        <v>283</v>
      </c>
      <c r="G91" s="14">
        <v>0</v>
      </c>
    </row>
    <row r="92" spans="2:7">
      <c r="B92" s="5" t="s">
        <v>223</v>
      </c>
      <c r="C92" s="5" t="s">
        <v>313</v>
      </c>
      <c r="D92" s="14">
        <v>250</v>
      </c>
      <c r="E92" s="5" t="s">
        <v>314</v>
      </c>
      <c r="F92" s="5" t="s">
        <v>283</v>
      </c>
      <c r="G92" s="14">
        <v>0</v>
      </c>
    </row>
    <row r="93" spans="2:7">
      <c r="B93" s="5" t="s">
        <v>224</v>
      </c>
      <c r="C93" s="5" t="s">
        <v>315</v>
      </c>
      <c r="D93" s="14">
        <v>207.14285714285714</v>
      </c>
      <c r="E93" s="5" t="s">
        <v>316</v>
      </c>
      <c r="F93" s="5" t="s">
        <v>286</v>
      </c>
      <c r="G93" s="14">
        <v>7.1428571428571388</v>
      </c>
    </row>
    <row r="94" spans="2:7">
      <c r="B94" s="5" t="s">
        <v>225</v>
      </c>
      <c r="C94" s="5" t="s">
        <v>317</v>
      </c>
      <c r="D94" s="14">
        <v>207.14285714285714</v>
      </c>
      <c r="E94" s="5" t="s">
        <v>318</v>
      </c>
      <c r="F94" s="5" t="s">
        <v>286</v>
      </c>
      <c r="G94" s="14">
        <v>17.142857142857139</v>
      </c>
    </row>
    <row r="95" spans="2:7">
      <c r="B95" s="5" t="s">
        <v>226</v>
      </c>
      <c r="C95" s="5" t="s">
        <v>319</v>
      </c>
      <c r="D95" s="14">
        <v>210</v>
      </c>
      <c r="E95" s="5" t="s">
        <v>320</v>
      </c>
      <c r="F95" s="5" t="s">
        <v>283</v>
      </c>
      <c r="G95" s="14">
        <v>0</v>
      </c>
    </row>
    <row r="96" spans="2:7">
      <c r="B96" s="5" t="s">
        <v>227</v>
      </c>
      <c r="C96" s="5" t="s">
        <v>321</v>
      </c>
      <c r="D96" s="14">
        <v>240</v>
      </c>
      <c r="E96" s="5" t="s">
        <v>322</v>
      </c>
      <c r="F96" s="5" t="s">
        <v>283</v>
      </c>
      <c r="G96" s="14">
        <v>0</v>
      </c>
    </row>
    <row r="97" spans="2:7">
      <c r="B97" s="5" t="s">
        <v>228</v>
      </c>
      <c r="C97" s="5" t="s">
        <v>323</v>
      </c>
      <c r="D97" s="14">
        <v>2088.5714285714284</v>
      </c>
      <c r="E97" s="5" t="s">
        <v>324</v>
      </c>
      <c r="F97" s="5" t="s">
        <v>286</v>
      </c>
      <c r="G97" s="5">
        <v>111.42857142857156</v>
      </c>
    </row>
    <row r="98" spans="2:7">
      <c r="B98" s="5" t="s">
        <v>229</v>
      </c>
      <c r="C98" s="5" t="s">
        <v>325</v>
      </c>
      <c r="D98" s="14">
        <v>210</v>
      </c>
      <c r="E98" s="5" t="s">
        <v>326</v>
      </c>
      <c r="F98" s="5" t="s">
        <v>286</v>
      </c>
      <c r="G98" s="5">
        <v>40</v>
      </c>
    </row>
    <row r="99" spans="2:7">
      <c r="B99" s="5" t="s">
        <v>230</v>
      </c>
      <c r="C99" s="5" t="s">
        <v>327</v>
      </c>
      <c r="D99" s="14">
        <v>210</v>
      </c>
      <c r="E99" s="5" t="s">
        <v>328</v>
      </c>
      <c r="F99" s="5" t="s">
        <v>286</v>
      </c>
      <c r="G99" s="5">
        <v>20</v>
      </c>
    </row>
    <row r="100" spans="2:7">
      <c r="B100" s="5" t="s">
        <v>231</v>
      </c>
      <c r="C100" s="5" t="s">
        <v>329</v>
      </c>
      <c r="D100" s="14">
        <v>200</v>
      </c>
      <c r="E100" s="5" t="s">
        <v>330</v>
      </c>
      <c r="F100" s="5" t="s">
        <v>283</v>
      </c>
      <c r="G100" s="5">
        <v>0</v>
      </c>
    </row>
    <row r="101" spans="2:7">
      <c r="B101" s="5" t="s">
        <v>232</v>
      </c>
      <c r="C101" s="5" t="s">
        <v>331</v>
      </c>
      <c r="D101" s="14">
        <v>180</v>
      </c>
      <c r="E101" s="5" t="s">
        <v>332</v>
      </c>
      <c r="F101" s="5" t="s">
        <v>283</v>
      </c>
      <c r="G101" s="5">
        <v>0</v>
      </c>
    </row>
    <row r="102" spans="2:7">
      <c r="B102" s="5" t="s">
        <v>233</v>
      </c>
      <c r="C102" s="5" t="s">
        <v>333</v>
      </c>
      <c r="D102" s="14">
        <v>210</v>
      </c>
      <c r="E102" s="5" t="s">
        <v>334</v>
      </c>
      <c r="F102" s="5" t="s">
        <v>283</v>
      </c>
      <c r="G102" s="5">
        <v>0</v>
      </c>
    </row>
    <row r="103" spans="2:7">
      <c r="B103" s="5" t="s">
        <v>234</v>
      </c>
      <c r="C103" s="5" t="s">
        <v>335</v>
      </c>
      <c r="D103" s="14">
        <v>210</v>
      </c>
      <c r="E103" s="5" t="s">
        <v>336</v>
      </c>
      <c r="F103" s="5" t="s">
        <v>283</v>
      </c>
      <c r="G103" s="5">
        <v>0</v>
      </c>
    </row>
    <row r="104" spans="2:7">
      <c r="B104" s="5" t="s">
        <v>235</v>
      </c>
      <c r="C104" s="5" t="s">
        <v>337</v>
      </c>
      <c r="D104" s="14">
        <v>170</v>
      </c>
      <c r="E104" s="5" t="s">
        <v>338</v>
      </c>
      <c r="F104" s="5" t="s">
        <v>283</v>
      </c>
      <c r="G104" s="5">
        <v>0</v>
      </c>
    </row>
    <row r="105" spans="2:7">
      <c r="B105" s="5" t="s">
        <v>236</v>
      </c>
      <c r="C105" s="5" t="s">
        <v>339</v>
      </c>
      <c r="D105" s="14">
        <v>150</v>
      </c>
      <c r="E105" s="5" t="s">
        <v>340</v>
      </c>
      <c r="F105" s="5" t="s">
        <v>283</v>
      </c>
      <c r="G105" s="5">
        <v>0</v>
      </c>
    </row>
    <row r="106" spans="2:7">
      <c r="B106" s="5" t="s">
        <v>237</v>
      </c>
      <c r="C106" s="5" t="s">
        <v>341</v>
      </c>
      <c r="D106" s="14">
        <v>180</v>
      </c>
      <c r="E106" s="5" t="s">
        <v>342</v>
      </c>
      <c r="F106" s="5" t="s">
        <v>283</v>
      </c>
      <c r="G106" s="5">
        <v>0</v>
      </c>
    </row>
    <row r="107" spans="2:7">
      <c r="B107" s="5" t="s">
        <v>238</v>
      </c>
      <c r="C107" s="5" t="s">
        <v>343</v>
      </c>
      <c r="D107" s="14">
        <v>210</v>
      </c>
      <c r="E107" s="5" t="s">
        <v>344</v>
      </c>
      <c r="F107" s="5" t="s">
        <v>286</v>
      </c>
      <c r="G107" s="5">
        <v>10</v>
      </c>
    </row>
    <row r="108" spans="2:7">
      <c r="B108" s="5" t="s">
        <v>239</v>
      </c>
      <c r="C108" s="5" t="s">
        <v>345</v>
      </c>
      <c r="D108" s="14">
        <v>2500</v>
      </c>
      <c r="E108" s="5" t="s">
        <v>346</v>
      </c>
      <c r="F108" s="5" t="s">
        <v>283</v>
      </c>
      <c r="G108" s="5">
        <v>0</v>
      </c>
    </row>
    <row r="109" spans="2:7">
      <c r="B109" s="5" t="s">
        <v>240</v>
      </c>
      <c r="C109" s="5" t="s">
        <v>347</v>
      </c>
      <c r="D109" s="14">
        <v>210</v>
      </c>
      <c r="E109" s="5" t="s">
        <v>348</v>
      </c>
      <c r="F109" s="5" t="s">
        <v>286</v>
      </c>
      <c r="G109" s="5">
        <v>50</v>
      </c>
    </row>
    <row r="110" spans="2:7">
      <c r="B110" s="5" t="s">
        <v>241</v>
      </c>
      <c r="C110" s="5" t="s">
        <v>349</v>
      </c>
      <c r="D110" s="14">
        <v>210</v>
      </c>
      <c r="E110" s="5" t="s">
        <v>350</v>
      </c>
      <c r="F110" s="5" t="s">
        <v>286</v>
      </c>
      <c r="G110" s="5">
        <v>50</v>
      </c>
    </row>
    <row r="111" spans="2:7">
      <c r="B111" s="5" t="s">
        <v>242</v>
      </c>
      <c r="C111" s="5" t="s">
        <v>351</v>
      </c>
      <c r="D111" s="14">
        <v>250</v>
      </c>
      <c r="E111" s="5" t="s">
        <v>352</v>
      </c>
      <c r="F111" s="5" t="s">
        <v>283</v>
      </c>
      <c r="G111" s="14">
        <v>0</v>
      </c>
    </row>
    <row r="112" spans="2:7">
      <c r="B112" s="5" t="s">
        <v>243</v>
      </c>
      <c r="C112" s="5" t="s">
        <v>353</v>
      </c>
      <c r="D112" s="14">
        <v>230</v>
      </c>
      <c r="E112" s="5" t="s">
        <v>354</v>
      </c>
      <c r="F112" s="5" t="s">
        <v>283</v>
      </c>
      <c r="G112" s="14">
        <v>0</v>
      </c>
    </row>
    <row r="113" spans="2:7">
      <c r="B113" s="5" t="s">
        <v>244</v>
      </c>
      <c r="C113" s="5" t="s">
        <v>355</v>
      </c>
      <c r="D113" s="14">
        <v>210</v>
      </c>
      <c r="E113" s="5" t="s">
        <v>356</v>
      </c>
      <c r="F113" s="5" t="s">
        <v>286</v>
      </c>
      <c r="G113" s="14">
        <v>10</v>
      </c>
    </row>
    <row r="114" spans="2:7">
      <c r="B114" s="5" t="s">
        <v>245</v>
      </c>
      <c r="C114" s="5" t="s">
        <v>357</v>
      </c>
      <c r="D114" s="14">
        <v>210</v>
      </c>
      <c r="E114" s="5" t="s">
        <v>358</v>
      </c>
      <c r="F114" s="5" t="s">
        <v>286</v>
      </c>
      <c r="G114" s="14">
        <v>30</v>
      </c>
    </row>
    <row r="115" spans="2:7">
      <c r="B115" s="5" t="s">
        <v>246</v>
      </c>
      <c r="C115" s="5" t="s">
        <v>359</v>
      </c>
      <c r="D115" s="14">
        <v>210</v>
      </c>
      <c r="E115" s="5" t="s">
        <v>360</v>
      </c>
      <c r="F115" s="5" t="s">
        <v>283</v>
      </c>
      <c r="G115" s="14">
        <v>0</v>
      </c>
    </row>
    <row r="116" spans="2:7">
      <c r="B116" s="5" t="s">
        <v>247</v>
      </c>
      <c r="C116" s="5" t="s">
        <v>361</v>
      </c>
      <c r="D116" s="14">
        <v>210</v>
      </c>
      <c r="E116" s="5" t="s">
        <v>362</v>
      </c>
      <c r="F116" s="5" t="s">
        <v>283</v>
      </c>
      <c r="G116" s="14">
        <v>0</v>
      </c>
    </row>
    <row r="117" spans="2:7">
      <c r="B117" s="5" t="s">
        <v>248</v>
      </c>
      <c r="C117" s="5" t="s">
        <v>363</v>
      </c>
      <c r="D117" s="14">
        <v>210</v>
      </c>
      <c r="E117" s="5" t="s">
        <v>364</v>
      </c>
      <c r="F117" s="5" t="s">
        <v>286</v>
      </c>
      <c r="G117" s="14">
        <v>40</v>
      </c>
    </row>
    <row r="118" spans="2:7">
      <c r="B118" s="5" t="s">
        <v>249</v>
      </c>
      <c r="C118" s="5" t="s">
        <v>365</v>
      </c>
      <c r="D118" s="14">
        <v>210</v>
      </c>
      <c r="E118" s="5" t="s">
        <v>366</v>
      </c>
      <c r="F118" s="5" t="s">
        <v>286</v>
      </c>
      <c r="G118" s="14">
        <v>60</v>
      </c>
    </row>
    <row r="119" spans="2:7">
      <c r="B119" s="5" t="s">
        <v>250</v>
      </c>
      <c r="C119" s="5" t="s">
        <v>367</v>
      </c>
      <c r="D119" s="14">
        <v>3337.1428571428569</v>
      </c>
      <c r="E119" s="5" t="s">
        <v>368</v>
      </c>
      <c r="F119" s="5" t="s">
        <v>286</v>
      </c>
      <c r="G119" s="5">
        <v>162.85714285714312</v>
      </c>
    </row>
    <row r="120" spans="2:7">
      <c r="B120" s="5" t="s">
        <v>251</v>
      </c>
      <c r="C120" s="5" t="s">
        <v>369</v>
      </c>
      <c r="D120" s="14">
        <v>210</v>
      </c>
      <c r="E120" s="5" t="s">
        <v>370</v>
      </c>
      <c r="F120" s="5" t="s">
        <v>286</v>
      </c>
      <c r="G120" s="14">
        <v>30</v>
      </c>
    </row>
    <row r="121" spans="2:7">
      <c r="B121" s="5" t="s">
        <v>252</v>
      </c>
      <c r="C121" s="5" t="s">
        <v>371</v>
      </c>
      <c r="D121" s="14">
        <v>220</v>
      </c>
      <c r="E121" s="5" t="s">
        <v>372</v>
      </c>
      <c r="F121" s="5" t="s">
        <v>283</v>
      </c>
      <c r="G121" s="14">
        <v>0</v>
      </c>
    </row>
    <row r="122" spans="2:7">
      <c r="B122" s="5" t="s">
        <v>253</v>
      </c>
      <c r="C122" s="5" t="s">
        <v>373</v>
      </c>
      <c r="D122" s="14">
        <v>260</v>
      </c>
      <c r="E122" s="5" t="s">
        <v>374</v>
      </c>
      <c r="F122" s="5" t="s">
        <v>283</v>
      </c>
      <c r="G122" s="14">
        <v>0</v>
      </c>
    </row>
    <row r="123" spans="2:7">
      <c r="B123" s="5" t="s">
        <v>254</v>
      </c>
      <c r="C123" s="5" t="s">
        <v>375</v>
      </c>
      <c r="D123" s="14">
        <v>260</v>
      </c>
      <c r="E123" s="5" t="s">
        <v>376</v>
      </c>
      <c r="F123" s="5" t="s">
        <v>283</v>
      </c>
      <c r="G123" s="14">
        <v>0</v>
      </c>
    </row>
    <row r="124" spans="2:7">
      <c r="B124" s="5" t="s">
        <v>255</v>
      </c>
      <c r="C124" s="5" t="s">
        <v>377</v>
      </c>
      <c r="D124" s="14">
        <v>200</v>
      </c>
      <c r="E124" s="5" t="s">
        <v>378</v>
      </c>
      <c r="F124" s="5" t="s">
        <v>283</v>
      </c>
      <c r="G124" s="5">
        <v>0</v>
      </c>
    </row>
    <row r="125" spans="2:7">
      <c r="B125" s="5" t="s">
        <v>256</v>
      </c>
      <c r="C125" s="5" t="s">
        <v>379</v>
      </c>
      <c r="D125" s="14">
        <v>207.14285714285714</v>
      </c>
      <c r="E125" s="5" t="s">
        <v>380</v>
      </c>
      <c r="F125" s="5" t="s">
        <v>286</v>
      </c>
      <c r="G125" s="5">
        <v>12.857142857142861</v>
      </c>
    </row>
    <row r="126" spans="2:7">
      <c r="B126" s="5" t="s">
        <v>257</v>
      </c>
      <c r="C126" s="5" t="s">
        <v>381</v>
      </c>
      <c r="D126" s="14">
        <v>180</v>
      </c>
      <c r="E126" s="5" t="s">
        <v>382</v>
      </c>
      <c r="F126" s="5" t="s">
        <v>283</v>
      </c>
      <c r="G126" s="5">
        <v>0</v>
      </c>
    </row>
    <row r="127" spans="2:7" ht="17" thickBot="1">
      <c r="B127" s="3" t="s">
        <v>258</v>
      </c>
      <c r="C127" s="3" t="s">
        <v>383</v>
      </c>
      <c r="D127" s="13">
        <v>190</v>
      </c>
      <c r="E127" s="3" t="s">
        <v>384</v>
      </c>
      <c r="F127" s="3" t="s">
        <v>283</v>
      </c>
      <c r="G12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00EE-BDB0-0D4C-A25A-D8E1E44907FC}">
  <dimension ref="A1:R53"/>
  <sheetViews>
    <sheetView tabSelected="1" topLeftCell="A27" workbookViewId="0">
      <selection activeCell="AB11" sqref="AB11"/>
    </sheetView>
  </sheetViews>
  <sheetFormatPr baseColWidth="10" defaultRowHeight="16"/>
  <cols>
    <col min="5" max="5" width="11.6640625" customWidth="1"/>
  </cols>
  <sheetData>
    <row r="1" spans="1:18">
      <c r="A1" s="21" t="s">
        <v>50</v>
      </c>
      <c r="B1" s="21"/>
      <c r="C1" s="7"/>
      <c r="D1" s="18" t="s">
        <v>52</v>
      </c>
      <c r="E1" s="18"/>
      <c r="F1" s="18"/>
      <c r="H1" s="20" t="s">
        <v>204</v>
      </c>
      <c r="I1" s="20"/>
      <c r="J1" s="20"/>
      <c r="L1" s="20" t="s">
        <v>205</v>
      </c>
      <c r="M1" s="20"/>
      <c r="N1" s="8"/>
      <c r="P1" s="17" t="s">
        <v>132</v>
      </c>
      <c r="Q1" s="17"/>
      <c r="R1" s="17"/>
    </row>
    <row r="2" spans="1:18">
      <c r="A2" t="s">
        <v>0</v>
      </c>
      <c r="B2">
        <v>7.1428571428571423</v>
      </c>
      <c r="E2" t="s">
        <v>65</v>
      </c>
      <c r="F2" t="s">
        <v>66</v>
      </c>
      <c r="I2" t="s">
        <v>133</v>
      </c>
      <c r="J2" t="s">
        <v>134</v>
      </c>
      <c r="L2" t="s">
        <v>206</v>
      </c>
      <c r="M2" t="s">
        <v>207</v>
      </c>
      <c r="Q2" t="s">
        <v>65</v>
      </c>
      <c r="R2" t="s">
        <v>66</v>
      </c>
    </row>
    <row r="3" spans="1:18">
      <c r="A3" t="s">
        <v>1</v>
      </c>
      <c r="B3">
        <v>0</v>
      </c>
      <c r="D3" t="s">
        <v>53</v>
      </c>
      <c r="E3">
        <v>200</v>
      </c>
      <c r="F3">
        <v>250</v>
      </c>
      <c r="H3" t="s">
        <v>81</v>
      </c>
      <c r="I3">
        <f>F28*B50+F31*B51</f>
        <v>2088.5714285714284</v>
      </c>
      <c r="J3">
        <f>F35</f>
        <v>2200</v>
      </c>
      <c r="L3">
        <f>4*B50+6*B51</f>
        <v>2088.5714285714284</v>
      </c>
      <c r="M3">
        <f>F35</f>
        <v>2200</v>
      </c>
      <c r="P3" t="s">
        <v>53</v>
      </c>
      <c r="Q3">
        <f t="shared" ref="Q3:Q14" si="0">$F$39*B2+$F$41*B26</f>
        <v>35.714285714285708</v>
      </c>
      <c r="R3">
        <f t="shared" ref="R3:R14" si="1">$F$40*B14+$F$42*B38</f>
        <v>240</v>
      </c>
    </row>
    <row r="4" spans="1:18">
      <c r="A4" t="s">
        <v>2</v>
      </c>
      <c r="B4">
        <v>27.142857142857142</v>
      </c>
      <c r="D4" t="s">
        <v>54</v>
      </c>
      <c r="E4">
        <v>220</v>
      </c>
      <c r="F4">
        <v>230</v>
      </c>
      <c r="H4" t="s">
        <v>82</v>
      </c>
      <c r="I4">
        <f>F29*B50+F32*B51</f>
        <v>2500</v>
      </c>
      <c r="J4">
        <f>F36</f>
        <v>2500</v>
      </c>
      <c r="L4">
        <f>7*B50+5*B51</f>
        <v>2500</v>
      </c>
      <c r="M4">
        <f>F36</f>
        <v>2500</v>
      </c>
      <c r="P4" t="s">
        <v>54</v>
      </c>
      <c r="Q4">
        <f t="shared" si="0"/>
        <v>77.142857142857139</v>
      </c>
      <c r="R4">
        <f t="shared" si="1"/>
        <v>120</v>
      </c>
    </row>
    <row r="5" spans="1:18">
      <c r="A5" t="s">
        <v>3</v>
      </c>
      <c r="B5">
        <v>17.142857142857142</v>
      </c>
      <c r="D5" t="s">
        <v>55</v>
      </c>
      <c r="E5">
        <v>180</v>
      </c>
      <c r="F5">
        <v>200</v>
      </c>
      <c r="H5" t="s">
        <v>83</v>
      </c>
      <c r="I5">
        <f>F30*B50+F33*B51</f>
        <v>3337.1428571428569</v>
      </c>
      <c r="J5">
        <f>F37</f>
        <v>3500</v>
      </c>
      <c r="L5">
        <f>8*B50+8*B51</f>
        <v>3337.1428571428569</v>
      </c>
      <c r="M5">
        <f>F37</f>
        <v>3500</v>
      </c>
      <c r="P5" t="s">
        <v>55</v>
      </c>
      <c r="Q5">
        <f t="shared" si="0"/>
        <v>135.71428571428572</v>
      </c>
      <c r="R5">
        <f t="shared" si="1"/>
        <v>70</v>
      </c>
    </row>
    <row r="6" spans="1:18">
      <c r="A6" t="s">
        <v>4</v>
      </c>
      <c r="B6">
        <v>17.142857142857142</v>
      </c>
      <c r="D6" t="s">
        <v>56</v>
      </c>
      <c r="E6">
        <v>190</v>
      </c>
      <c r="F6">
        <v>180</v>
      </c>
      <c r="H6" t="s">
        <v>84</v>
      </c>
      <c r="I6">
        <f>B2</f>
        <v>7.1428571428571423</v>
      </c>
      <c r="J6">
        <f>$B$50-E3</f>
        <v>7.1428571428571388</v>
      </c>
      <c r="L6">
        <f>$B$50-B2</f>
        <v>200</v>
      </c>
      <c r="M6">
        <f>E3</f>
        <v>200</v>
      </c>
      <c r="P6" t="s">
        <v>56</v>
      </c>
      <c r="Q6">
        <f t="shared" si="0"/>
        <v>85.714285714285708</v>
      </c>
      <c r="R6">
        <f t="shared" si="1"/>
        <v>210</v>
      </c>
    </row>
    <row r="7" spans="1:18">
      <c r="A7" t="s">
        <v>5</v>
      </c>
      <c r="B7">
        <v>0</v>
      </c>
      <c r="D7" t="s">
        <v>57</v>
      </c>
      <c r="E7">
        <v>190</v>
      </c>
      <c r="F7">
        <v>210</v>
      </c>
      <c r="H7" t="s">
        <v>85</v>
      </c>
      <c r="I7">
        <f t="shared" ref="I7:I17" si="2">B3</f>
        <v>0</v>
      </c>
      <c r="J7">
        <f>$B$50-E4</f>
        <v>-12.857142857142861</v>
      </c>
      <c r="L7">
        <f t="shared" ref="L7:L17" si="3">$B$50-B3</f>
        <v>207.14285714285714</v>
      </c>
      <c r="M7">
        <f t="shared" ref="M7:M17" si="4">E4</f>
        <v>220</v>
      </c>
      <c r="P7" t="s">
        <v>57</v>
      </c>
      <c r="Q7">
        <f>$F$39*B6+$F$41*B30</f>
        <v>85.714285714285708</v>
      </c>
      <c r="R7">
        <f t="shared" si="1"/>
        <v>0</v>
      </c>
    </row>
    <row r="8" spans="1:18">
      <c r="A8" t="s">
        <v>6</v>
      </c>
      <c r="B8">
        <v>0</v>
      </c>
      <c r="D8" t="s">
        <v>58</v>
      </c>
      <c r="E8">
        <v>210</v>
      </c>
      <c r="F8">
        <v>210</v>
      </c>
      <c r="H8" t="s">
        <v>86</v>
      </c>
      <c r="I8">
        <f t="shared" si="2"/>
        <v>27.142857142857142</v>
      </c>
      <c r="J8">
        <f t="shared" ref="J8:J17" si="5">$B$50-E5</f>
        <v>27.142857142857139</v>
      </c>
      <c r="L8">
        <f t="shared" si="3"/>
        <v>180</v>
      </c>
      <c r="M8">
        <f t="shared" si="4"/>
        <v>180</v>
      </c>
      <c r="P8" t="s">
        <v>58</v>
      </c>
      <c r="Q8">
        <f t="shared" si="0"/>
        <v>17.142857142857146</v>
      </c>
      <c r="R8">
        <f t="shared" si="1"/>
        <v>0</v>
      </c>
    </row>
    <row r="9" spans="1:18">
      <c r="A9" t="s">
        <v>7</v>
      </c>
      <c r="B9">
        <v>0</v>
      </c>
      <c r="D9" t="s">
        <v>59</v>
      </c>
      <c r="E9">
        <v>240</v>
      </c>
      <c r="F9">
        <v>170</v>
      </c>
      <c r="H9" t="s">
        <v>87</v>
      </c>
      <c r="I9">
        <f t="shared" si="2"/>
        <v>17.142857142857142</v>
      </c>
      <c r="J9">
        <f t="shared" si="5"/>
        <v>17.142857142857139</v>
      </c>
      <c r="L9">
        <f t="shared" si="3"/>
        <v>190</v>
      </c>
      <c r="M9">
        <f t="shared" si="4"/>
        <v>190</v>
      </c>
      <c r="P9" t="s">
        <v>59</v>
      </c>
      <c r="Q9">
        <f t="shared" si="0"/>
        <v>197.14285714285708</v>
      </c>
      <c r="R9">
        <f t="shared" si="1"/>
        <v>280</v>
      </c>
    </row>
    <row r="10" spans="1:18">
      <c r="A10" t="s">
        <v>8</v>
      </c>
      <c r="B10">
        <v>7.1428571428571423</v>
      </c>
      <c r="D10" t="s">
        <v>60</v>
      </c>
      <c r="E10">
        <v>250</v>
      </c>
      <c r="F10">
        <v>150</v>
      </c>
      <c r="H10" t="s">
        <v>88</v>
      </c>
      <c r="I10">
        <f t="shared" si="2"/>
        <v>17.142857142857142</v>
      </c>
      <c r="J10">
        <f t="shared" si="5"/>
        <v>17.142857142857139</v>
      </c>
      <c r="L10">
        <f t="shared" si="3"/>
        <v>190</v>
      </c>
      <c r="M10">
        <f t="shared" si="4"/>
        <v>190</v>
      </c>
      <c r="P10" t="s">
        <v>60</v>
      </c>
      <c r="Q10">
        <f t="shared" si="0"/>
        <v>257.14285714285711</v>
      </c>
      <c r="R10">
        <f t="shared" si="1"/>
        <v>420</v>
      </c>
    </row>
    <row r="11" spans="1:18">
      <c r="A11" t="s">
        <v>9</v>
      </c>
      <c r="B11">
        <v>17.142857142857142</v>
      </c>
      <c r="D11" t="s">
        <v>61</v>
      </c>
      <c r="E11">
        <v>200</v>
      </c>
      <c r="F11">
        <v>180</v>
      </c>
      <c r="H11" t="s">
        <v>89</v>
      </c>
      <c r="I11">
        <f t="shared" si="2"/>
        <v>0</v>
      </c>
      <c r="J11">
        <f t="shared" si="5"/>
        <v>-2.8571428571428612</v>
      </c>
      <c r="L11">
        <f t="shared" si="3"/>
        <v>207.14285714285714</v>
      </c>
      <c r="M11">
        <f t="shared" si="4"/>
        <v>210</v>
      </c>
      <c r="P11" t="s">
        <v>61</v>
      </c>
      <c r="Q11">
        <f t="shared" si="0"/>
        <v>35.714285714285708</v>
      </c>
      <c r="R11">
        <f t="shared" si="1"/>
        <v>210</v>
      </c>
    </row>
    <row r="12" spans="1:18">
      <c r="A12" t="s">
        <v>10</v>
      </c>
      <c r="B12">
        <v>0</v>
      </c>
      <c r="D12" t="s">
        <v>62</v>
      </c>
      <c r="E12">
        <v>190</v>
      </c>
      <c r="F12">
        <v>220</v>
      </c>
      <c r="H12" t="s">
        <v>90</v>
      </c>
      <c r="I12">
        <f t="shared" si="2"/>
        <v>0</v>
      </c>
      <c r="J12">
        <f t="shared" si="5"/>
        <v>-32.857142857142861</v>
      </c>
      <c r="L12">
        <f t="shared" si="3"/>
        <v>207.14285714285714</v>
      </c>
      <c r="M12">
        <f>E9</f>
        <v>240</v>
      </c>
      <c r="P12" t="s">
        <v>62</v>
      </c>
      <c r="Q12">
        <f t="shared" si="0"/>
        <v>85.714285714285708</v>
      </c>
      <c r="R12">
        <f t="shared" si="1"/>
        <v>60</v>
      </c>
    </row>
    <row r="13" spans="1:18">
      <c r="A13" t="s">
        <v>11</v>
      </c>
      <c r="B13">
        <v>0</v>
      </c>
      <c r="D13" t="s">
        <v>63</v>
      </c>
      <c r="E13">
        <v>210</v>
      </c>
      <c r="F13">
        <v>260</v>
      </c>
      <c r="H13" t="s">
        <v>91</v>
      </c>
      <c r="I13">
        <f t="shared" si="2"/>
        <v>0</v>
      </c>
      <c r="J13">
        <f t="shared" si="5"/>
        <v>-42.857142857142861</v>
      </c>
      <c r="L13">
        <f t="shared" si="3"/>
        <v>207.14285714285714</v>
      </c>
      <c r="M13">
        <f t="shared" si="4"/>
        <v>250</v>
      </c>
      <c r="P13" t="s">
        <v>63</v>
      </c>
      <c r="Q13">
        <f t="shared" si="0"/>
        <v>17.142857142857146</v>
      </c>
      <c r="R13">
        <f t="shared" si="1"/>
        <v>300</v>
      </c>
    </row>
    <row r="14" spans="1:18">
      <c r="A14" t="s">
        <v>12</v>
      </c>
      <c r="B14">
        <v>0</v>
      </c>
      <c r="D14" t="s">
        <v>64</v>
      </c>
      <c r="E14">
        <v>240</v>
      </c>
      <c r="F14">
        <v>260</v>
      </c>
      <c r="H14" t="s">
        <v>92</v>
      </c>
      <c r="I14">
        <f t="shared" si="2"/>
        <v>7.1428571428571423</v>
      </c>
      <c r="J14">
        <f t="shared" si="5"/>
        <v>7.1428571428571388</v>
      </c>
      <c r="L14">
        <f t="shared" si="3"/>
        <v>200</v>
      </c>
      <c r="M14">
        <f t="shared" si="4"/>
        <v>200</v>
      </c>
      <c r="P14" t="s">
        <v>64</v>
      </c>
      <c r="Q14">
        <f t="shared" si="0"/>
        <v>197.14285714285708</v>
      </c>
      <c r="R14">
        <f t="shared" si="1"/>
        <v>300</v>
      </c>
    </row>
    <row r="15" spans="1:18">
      <c r="A15" t="s">
        <v>13</v>
      </c>
      <c r="B15">
        <v>0</v>
      </c>
      <c r="H15" t="s">
        <v>93</v>
      </c>
      <c r="I15">
        <f t="shared" si="2"/>
        <v>17.142857142857142</v>
      </c>
      <c r="J15">
        <f t="shared" si="5"/>
        <v>17.142857142857139</v>
      </c>
      <c r="L15">
        <f t="shared" si="3"/>
        <v>190</v>
      </c>
      <c r="M15">
        <f t="shared" si="4"/>
        <v>190</v>
      </c>
    </row>
    <row r="16" spans="1:18">
      <c r="A16" t="s">
        <v>14</v>
      </c>
      <c r="B16">
        <v>10</v>
      </c>
      <c r="H16" t="s">
        <v>94</v>
      </c>
      <c r="I16">
        <f t="shared" si="2"/>
        <v>0</v>
      </c>
      <c r="J16">
        <f t="shared" si="5"/>
        <v>-2.8571428571428612</v>
      </c>
      <c r="L16">
        <f t="shared" si="3"/>
        <v>207.14285714285714</v>
      </c>
      <c r="M16">
        <f t="shared" si="4"/>
        <v>210</v>
      </c>
      <c r="P16" s="1" t="s">
        <v>135</v>
      </c>
      <c r="Q16">
        <f>SUM(Q3:R14)</f>
        <v>3437.1428571428573</v>
      </c>
    </row>
    <row r="17" spans="1:13">
      <c r="A17" t="s">
        <v>15</v>
      </c>
      <c r="B17">
        <v>30</v>
      </c>
      <c r="H17" t="s">
        <v>95</v>
      </c>
      <c r="I17">
        <f t="shared" si="2"/>
        <v>0</v>
      </c>
      <c r="J17">
        <f t="shared" si="5"/>
        <v>-32.857142857142861</v>
      </c>
      <c r="L17">
        <f t="shared" si="3"/>
        <v>207.14285714285714</v>
      </c>
      <c r="M17">
        <f t="shared" si="4"/>
        <v>240</v>
      </c>
    </row>
    <row r="18" spans="1:13">
      <c r="A18" t="s">
        <v>16</v>
      </c>
      <c r="B18">
        <v>0</v>
      </c>
      <c r="H18" t="s">
        <v>96</v>
      </c>
      <c r="I18">
        <f>B26</f>
        <v>0</v>
      </c>
      <c r="J18">
        <f>E3-$B$50</f>
        <v>-7.1428571428571388</v>
      </c>
      <c r="L18">
        <f>$B$50+B26</f>
        <v>207.14285714285714</v>
      </c>
      <c r="M18">
        <f>E3</f>
        <v>200</v>
      </c>
    </row>
    <row r="19" spans="1:13">
      <c r="A19" t="s">
        <v>17</v>
      </c>
      <c r="B19">
        <v>0</v>
      </c>
      <c r="H19" t="s">
        <v>97</v>
      </c>
      <c r="I19">
        <f t="shared" ref="I19:I29" si="6">B27</f>
        <v>12.857142857142858</v>
      </c>
      <c r="J19">
        <f t="shared" ref="J19:J29" si="7">E4-$B$50</f>
        <v>12.857142857142861</v>
      </c>
      <c r="L19">
        <f t="shared" ref="L19:L29" si="8">$B$50+B27</f>
        <v>220</v>
      </c>
      <c r="M19">
        <f t="shared" ref="M19:M29" si="9">E4</f>
        <v>220</v>
      </c>
    </row>
    <row r="20" spans="1:13">
      <c r="A20" t="s">
        <v>18</v>
      </c>
      <c r="B20">
        <v>40</v>
      </c>
      <c r="H20" t="s">
        <v>98</v>
      </c>
      <c r="I20">
        <f t="shared" si="6"/>
        <v>0</v>
      </c>
      <c r="J20">
        <f t="shared" si="7"/>
        <v>-27.142857142857139</v>
      </c>
      <c r="L20">
        <f t="shared" si="8"/>
        <v>207.14285714285714</v>
      </c>
      <c r="M20">
        <f t="shared" si="9"/>
        <v>180</v>
      </c>
    </row>
    <row r="21" spans="1:13">
      <c r="A21" t="s">
        <v>19</v>
      </c>
      <c r="B21">
        <v>60</v>
      </c>
      <c r="H21" t="s">
        <v>99</v>
      </c>
      <c r="I21">
        <f t="shared" si="6"/>
        <v>0</v>
      </c>
      <c r="J21">
        <f t="shared" si="7"/>
        <v>-17.142857142857139</v>
      </c>
      <c r="L21">
        <f t="shared" si="8"/>
        <v>207.14285714285714</v>
      </c>
      <c r="M21">
        <f t="shared" si="9"/>
        <v>190</v>
      </c>
    </row>
    <row r="22" spans="1:13">
      <c r="A22" t="s">
        <v>20</v>
      </c>
      <c r="B22">
        <v>30</v>
      </c>
      <c r="H22" t="s">
        <v>100</v>
      </c>
      <c r="I22">
        <f t="shared" si="6"/>
        <v>0</v>
      </c>
      <c r="J22">
        <f t="shared" si="7"/>
        <v>-17.142857142857139</v>
      </c>
      <c r="L22">
        <f t="shared" si="8"/>
        <v>207.14285714285714</v>
      </c>
      <c r="M22">
        <f t="shared" si="9"/>
        <v>190</v>
      </c>
    </row>
    <row r="23" spans="1:13">
      <c r="A23" t="s">
        <v>21</v>
      </c>
      <c r="B23">
        <v>0</v>
      </c>
      <c r="H23" t="s">
        <v>101</v>
      </c>
      <c r="I23">
        <f t="shared" si="6"/>
        <v>2.8571428571428577</v>
      </c>
      <c r="J23">
        <f t="shared" si="7"/>
        <v>2.8571428571428612</v>
      </c>
      <c r="L23">
        <f t="shared" si="8"/>
        <v>210</v>
      </c>
      <c r="M23">
        <f t="shared" si="9"/>
        <v>210</v>
      </c>
    </row>
    <row r="24" spans="1:13">
      <c r="A24" t="s">
        <v>22</v>
      </c>
      <c r="B24">
        <v>0</v>
      </c>
      <c r="H24" t="s">
        <v>102</v>
      </c>
      <c r="I24">
        <f t="shared" si="6"/>
        <v>32.857142857142847</v>
      </c>
      <c r="J24">
        <f t="shared" si="7"/>
        <v>32.857142857142861</v>
      </c>
      <c r="L24">
        <f t="shared" si="8"/>
        <v>240</v>
      </c>
      <c r="M24">
        <f t="shared" si="9"/>
        <v>240</v>
      </c>
    </row>
    <row r="25" spans="1:13">
      <c r="A25" t="s">
        <v>23</v>
      </c>
      <c r="B25">
        <v>0</v>
      </c>
      <c r="H25" t="s">
        <v>103</v>
      </c>
      <c r="I25">
        <f t="shared" si="6"/>
        <v>42.857142857142847</v>
      </c>
      <c r="J25">
        <f t="shared" si="7"/>
        <v>42.857142857142861</v>
      </c>
      <c r="L25">
        <f t="shared" si="8"/>
        <v>250</v>
      </c>
      <c r="M25">
        <f t="shared" si="9"/>
        <v>250</v>
      </c>
    </row>
    <row r="26" spans="1:13">
      <c r="A26" t="s">
        <v>24</v>
      </c>
      <c r="B26">
        <v>0</v>
      </c>
      <c r="H26" t="s">
        <v>104</v>
      </c>
      <c r="I26">
        <f t="shared" si="6"/>
        <v>0</v>
      </c>
      <c r="J26">
        <f t="shared" si="7"/>
        <v>-7.1428571428571388</v>
      </c>
      <c r="L26">
        <f t="shared" si="8"/>
        <v>207.14285714285714</v>
      </c>
      <c r="M26">
        <f t="shared" si="9"/>
        <v>200</v>
      </c>
    </row>
    <row r="27" spans="1:13">
      <c r="A27" t="s">
        <v>25</v>
      </c>
      <c r="B27">
        <v>12.857142857142858</v>
      </c>
      <c r="E27" s="19" t="s">
        <v>80</v>
      </c>
      <c r="F27" s="19"/>
      <c r="H27" t="s">
        <v>105</v>
      </c>
      <c r="I27">
        <f t="shared" si="6"/>
        <v>0</v>
      </c>
      <c r="J27">
        <f t="shared" si="7"/>
        <v>-17.142857142857139</v>
      </c>
      <c r="L27">
        <f t="shared" si="8"/>
        <v>207.14285714285714</v>
      </c>
      <c r="M27">
        <f t="shared" si="9"/>
        <v>190</v>
      </c>
    </row>
    <row r="28" spans="1:13">
      <c r="A28" t="s">
        <v>26</v>
      </c>
      <c r="B28">
        <v>0</v>
      </c>
      <c r="E28" t="s">
        <v>67</v>
      </c>
      <c r="F28">
        <v>4</v>
      </c>
      <c r="H28" t="s">
        <v>106</v>
      </c>
      <c r="I28">
        <f t="shared" si="6"/>
        <v>2.8571428571428577</v>
      </c>
      <c r="J28">
        <f t="shared" si="7"/>
        <v>2.8571428571428612</v>
      </c>
      <c r="L28">
        <f t="shared" si="8"/>
        <v>210</v>
      </c>
      <c r="M28">
        <f t="shared" si="9"/>
        <v>210</v>
      </c>
    </row>
    <row r="29" spans="1:13">
      <c r="A29" t="s">
        <v>27</v>
      </c>
      <c r="B29">
        <v>0</v>
      </c>
      <c r="E29" t="s">
        <v>68</v>
      </c>
      <c r="F29">
        <v>7</v>
      </c>
      <c r="H29" t="s">
        <v>107</v>
      </c>
      <c r="I29">
        <f t="shared" si="6"/>
        <v>32.857142857142847</v>
      </c>
      <c r="J29">
        <f t="shared" si="7"/>
        <v>32.857142857142861</v>
      </c>
      <c r="L29">
        <f t="shared" si="8"/>
        <v>240</v>
      </c>
      <c r="M29">
        <f t="shared" si="9"/>
        <v>240</v>
      </c>
    </row>
    <row r="30" spans="1:13">
      <c r="A30" t="s">
        <v>28</v>
      </c>
      <c r="B30">
        <v>0</v>
      </c>
      <c r="E30" t="s">
        <v>69</v>
      </c>
      <c r="F30">
        <v>8</v>
      </c>
      <c r="H30" t="s">
        <v>108</v>
      </c>
      <c r="I30">
        <f>B14</f>
        <v>0</v>
      </c>
      <c r="J30">
        <f>$B$51-F3</f>
        <v>-40</v>
      </c>
      <c r="L30">
        <f>$B$51-B14</f>
        <v>210</v>
      </c>
      <c r="M30">
        <f>F3</f>
        <v>250</v>
      </c>
    </row>
    <row r="31" spans="1:13">
      <c r="A31" t="s">
        <v>29</v>
      </c>
      <c r="B31">
        <v>2.8571428571428577</v>
      </c>
      <c r="E31" t="s">
        <v>70</v>
      </c>
      <c r="F31">
        <v>6</v>
      </c>
      <c r="H31" t="s">
        <v>109</v>
      </c>
      <c r="I31">
        <f t="shared" ref="I31:I41" si="10">B15</f>
        <v>0</v>
      </c>
      <c r="J31">
        <f t="shared" ref="J31:J41" si="11">$B$51-F4</f>
        <v>-20</v>
      </c>
      <c r="L31">
        <f t="shared" ref="L31:L41" si="12">$B$51-B15</f>
        <v>210</v>
      </c>
      <c r="M31">
        <f t="shared" ref="M31:M41" si="13">F4</f>
        <v>230</v>
      </c>
    </row>
    <row r="32" spans="1:13">
      <c r="A32" t="s">
        <v>30</v>
      </c>
      <c r="B32">
        <v>32.857142857142847</v>
      </c>
      <c r="E32" t="s">
        <v>71</v>
      </c>
      <c r="F32">
        <v>5</v>
      </c>
      <c r="H32" t="s">
        <v>110</v>
      </c>
      <c r="I32">
        <f t="shared" si="10"/>
        <v>10</v>
      </c>
      <c r="J32">
        <f t="shared" si="11"/>
        <v>10</v>
      </c>
      <c r="L32">
        <f t="shared" si="12"/>
        <v>200</v>
      </c>
      <c r="M32">
        <f t="shared" si="13"/>
        <v>200</v>
      </c>
    </row>
    <row r="33" spans="1:13">
      <c r="A33" t="s">
        <v>31</v>
      </c>
      <c r="B33">
        <v>42.857142857142847</v>
      </c>
      <c r="E33" t="s">
        <v>72</v>
      </c>
      <c r="F33">
        <v>8</v>
      </c>
      <c r="H33" t="s">
        <v>111</v>
      </c>
      <c r="I33">
        <f t="shared" si="10"/>
        <v>30</v>
      </c>
      <c r="J33">
        <f t="shared" si="11"/>
        <v>30</v>
      </c>
      <c r="L33">
        <f t="shared" si="12"/>
        <v>180</v>
      </c>
      <c r="M33">
        <f t="shared" si="13"/>
        <v>180</v>
      </c>
    </row>
    <row r="34" spans="1:13">
      <c r="A34" t="s">
        <v>32</v>
      </c>
      <c r="B34">
        <v>0</v>
      </c>
      <c r="H34" t="s">
        <v>112</v>
      </c>
      <c r="I34">
        <f t="shared" si="10"/>
        <v>0</v>
      </c>
      <c r="J34">
        <f t="shared" si="11"/>
        <v>0</v>
      </c>
      <c r="L34">
        <f t="shared" si="12"/>
        <v>210</v>
      </c>
      <c r="M34">
        <f t="shared" si="13"/>
        <v>210</v>
      </c>
    </row>
    <row r="35" spans="1:13">
      <c r="A35" t="s">
        <v>33</v>
      </c>
      <c r="B35">
        <v>0</v>
      </c>
      <c r="E35" t="s">
        <v>73</v>
      </c>
      <c r="F35">
        <v>2200</v>
      </c>
      <c r="H35" t="s">
        <v>113</v>
      </c>
      <c r="I35">
        <f t="shared" si="10"/>
        <v>0</v>
      </c>
      <c r="J35">
        <f t="shared" si="11"/>
        <v>0</v>
      </c>
      <c r="L35">
        <f t="shared" si="12"/>
        <v>210</v>
      </c>
      <c r="M35">
        <f t="shared" si="13"/>
        <v>210</v>
      </c>
    </row>
    <row r="36" spans="1:13">
      <c r="A36" t="s">
        <v>34</v>
      </c>
      <c r="B36">
        <v>2.8571428571428577</v>
      </c>
      <c r="E36" t="s">
        <v>74</v>
      </c>
      <c r="F36">
        <v>2500</v>
      </c>
      <c r="H36" t="s">
        <v>114</v>
      </c>
      <c r="I36">
        <f t="shared" si="10"/>
        <v>40</v>
      </c>
      <c r="J36">
        <f t="shared" si="11"/>
        <v>40</v>
      </c>
      <c r="L36">
        <f t="shared" si="12"/>
        <v>170</v>
      </c>
      <c r="M36">
        <f t="shared" si="13"/>
        <v>170</v>
      </c>
    </row>
    <row r="37" spans="1:13">
      <c r="A37" t="s">
        <v>35</v>
      </c>
      <c r="B37">
        <v>32.857142857142847</v>
      </c>
      <c r="E37" t="s">
        <v>75</v>
      </c>
      <c r="F37">
        <v>3500</v>
      </c>
      <c r="H37" t="s">
        <v>115</v>
      </c>
      <c r="I37">
        <f t="shared" si="10"/>
        <v>60</v>
      </c>
      <c r="J37">
        <f t="shared" si="11"/>
        <v>60</v>
      </c>
      <c r="L37">
        <f t="shared" si="12"/>
        <v>150</v>
      </c>
      <c r="M37">
        <f t="shared" si="13"/>
        <v>150</v>
      </c>
    </row>
    <row r="38" spans="1:13">
      <c r="A38" t="s">
        <v>36</v>
      </c>
      <c r="B38">
        <v>40</v>
      </c>
      <c r="H38" t="s">
        <v>116</v>
      </c>
      <c r="I38">
        <f t="shared" si="10"/>
        <v>30</v>
      </c>
      <c r="J38">
        <f t="shared" si="11"/>
        <v>30</v>
      </c>
      <c r="L38">
        <f t="shared" si="12"/>
        <v>180</v>
      </c>
      <c r="M38">
        <f t="shared" si="13"/>
        <v>180</v>
      </c>
    </row>
    <row r="39" spans="1:13">
      <c r="A39" t="s">
        <v>37</v>
      </c>
      <c r="B39">
        <v>20</v>
      </c>
      <c r="E39" t="s">
        <v>76</v>
      </c>
      <c r="F39">
        <v>5</v>
      </c>
      <c r="H39" t="s">
        <v>117</v>
      </c>
      <c r="I39">
        <f t="shared" si="10"/>
        <v>0</v>
      </c>
      <c r="J39">
        <f t="shared" si="11"/>
        <v>-10</v>
      </c>
      <c r="L39">
        <f t="shared" si="12"/>
        <v>210</v>
      </c>
      <c r="M39">
        <f t="shared" si="13"/>
        <v>220</v>
      </c>
    </row>
    <row r="40" spans="1:13">
      <c r="A40" t="s">
        <v>38</v>
      </c>
      <c r="B40">
        <v>0</v>
      </c>
      <c r="E40" t="s">
        <v>77</v>
      </c>
      <c r="F40">
        <v>7</v>
      </c>
      <c r="H40" t="s">
        <v>118</v>
      </c>
      <c r="I40">
        <f t="shared" si="10"/>
        <v>0</v>
      </c>
      <c r="J40">
        <f t="shared" si="11"/>
        <v>-50</v>
      </c>
      <c r="L40">
        <f t="shared" si="12"/>
        <v>210</v>
      </c>
      <c r="M40">
        <f t="shared" si="13"/>
        <v>260</v>
      </c>
    </row>
    <row r="41" spans="1:13">
      <c r="A41" t="s">
        <v>39</v>
      </c>
      <c r="B41">
        <v>0</v>
      </c>
      <c r="E41" t="s">
        <v>78</v>
      </c>
      <c r="F41">
        <v>6</v>
      </c>
      <c r="H41" t="s">
        <v>119</v>
      </c>
      <c r="I41">
        <f t="shared" si="10"/>
        <v>0</v>
      </c>
      <c r="J41">
        <f t="shared" si="11"/>
        <v>-50</v>
      </c>
      <c r="L41">
        <f t="shared" si="12"/>
        <v>210</v>
      </c>
      <c r="M41">
        <f t="shared" si="13"/>
        <v>260</v>
      </c>
    </row>
    <row r="42" spans="1:13">
      <c r="A42" t="s">
        <v>40</v>
      </c>
      <c r="B42">
        <v>0</v>
      </c>
      <c r="E42" t="s">
        <v>79</v>
      </c>
      <c r="F42">
        <v>6</v>
      </c>
      <c r="H42" t="s">
        <v>120</v>
      </c>
      <c r="I42">
        <f>B38</f>
        <v>40</v>
      </c>
      <c r="J42">
        <f>F3-$B$51</f>
        <v>40</v>
      </c>
      <c r="L42">
        <f>$B$51+B38</f>
        <v>250</v>
      </c>
      <c r="M42">
        <f>F3</f>
        <v>250</v>
      </c>
    </row>
    <row r="43" spans="1:13">
      <c r="A43" t="s">
        <v>41</v>
      </c>
      <c r="B43">
        <v>0</v>
      </c>
      <c r="H43" t="s">
        <v>121</v>
      </c>
      <c r="I43">
        <f t="shared" ref="I43:I53" si="14">B39</f>
        <v>20</v>
      </c>
      <c r="J43">
        <f t="shared" ref="J43:J53" si="15">F4-$B$51</f>
        <v>20</v>
      </c>
      <c r="L43">
        <f t="shared" ref="L43:L53" si="16">$B$51+B39</f>
        <v>230</v>
      </c>
      <c r="M43">
        <f t="shared" ref="M43:M53" si="17">F4</f>
        <v>230</v>
      </c>
    </row>
    <row r="44" spans="1:13">
      <c r="A44" t="s">
        <v>42</v>
      </c>
      <c r="B44">
        <v>0</v>
      </c>
      <c r="H44" t="s">
        <v>122</v>
      </c>
      <c r="I44">
        <f t="shared" si="14"/>
        <v>0</v>
      </c>
      <c r="J44">
        <f t="shared" si="15"/>
        <v>-10</v>
      </c>
      <c r="L44">
        <f t="shared" si="16"/>
        <v>210</v>
      </c>
      <c r="M44">
        <f t="shared" si="17"/>
        <v>200</v>
      </c>
    </row>
    <row r="45" spans="1:13">
      <c r="A45" t="s">
        <v>43</v>
      </c>
      <c r="B45">
        <v>0</v>
      </c>
      <c r="H45" t="s">
        <v>123</v>
      </c>
      <c r="I45">
        <f t="shared" si="14"/>
        <v>0</v>
      </c>
      <c r="J45">
        <f t="shared" si="15"/>
        <v>-30</v>
      </c>
      <c r="L45">
        <f t="shared" si="16"/>
        <v>210</v>
      </c>
      <c r="M45">
        <f t="shared" si="17"/>
        <v>180</v>
      </c>
    </row>
    <row r="46" spans="1:13">
      <c r="A46" t="s">
        <v>44</v>
      </c>
      <c r="B46">
        <v>0</v>
      </c>
      <c r="H46" t="s">
        <v>124</v>
      </c>
      <c r="I46">
        <f t="shared" si="14"/>
        <v>0</v>
      </c>
      <c r="J46">
        <f t="shared" si="15"/>
        <v>0</v>
      </c>
      <c r="L46">
        <f t="shared" si="16"/>
        <v>210</v>
      </c>
      <c r="M46">
        <f t="shared" si="17"/>
        <v>210</v>
      </c>
    </row>
    <row r="47" spans="1:13">
      <c r="A47" t="s">
        <v>45</v>
      </c>
      <c r="B47">
        <v>10</v>
      </c>
      <c r="H47" t="s">
        <v>125</v>
      </c>
      <c r="I47">
        <f t="shared" si="14"/>
        <v>0</v>
      </c>
      <c r="J47">
        <f t="shared" si="15"/>
        <v>0</v>
      </c>
      <c r="L47">
        <f t="shared" si="16"/>
        <v>210</v>
      </c>
      <c r="M47">
        <f t="shared" si="17"/>
        <v>210</v>
      </c>
    </row>
    <row r="48" spans="1:13">
      <c r="A48" t="s">
        <v>46</v>
      </c>
      <c r="B48">
        <v>50</v>
      </c>
      <c r="H48" t="s">
        <v>126</v>
      </c>
      <c r="I48">
        <f t="shared" si="14"/>
        <v>0</v>
      </c>
      <c r="J48">
        <f t="shared" si="15"/>
        <v>-40</v>
      </c>
      <c r="L48">
        <f t="shared" si="16"/>
        <v>210</v>
      </c>
      <c r="M48">
        <f t="shared" si="17"/>
        <v>170</v>
      </c>
    </row>
    <row r="49" spans="1:13">
      <c r="A49" t="s">
        <v>47</v>
      </c>
      <c r="B49">
        <v>50</v>
      </c>
      <c r="H49" t="s">
        <v>127</v>
      </c>
      <c r="I49">
        <f t="shared" si="14"/>
        <v>0</v>
      </c>
      <c r="J49">
        <f t="shared" si="15"/>
        <v>-60</v>
      </c>
      <c r="L49">
        <f t="shared" si="16"/>
        <v>210</v>
      </c>
      <c r="M49">
        <f t="shared" si="17"/>
        <v>150</v>
      </c>
    </row>
    <row r="50" spans="1:13">
      <c r="A50" t="s">
        <v>48</v>
      </c>
      <c r="B50">
        <v>207.14285714285714</v>
      </c>
      <c r="H50" t="s">
        <v>128</v>
      </c>
      <c r="I50">
        <f t="shared" si="14"/>
        <v>0</v>
      </c>
      <c r="J50">
        <f t="shared" si="15"/>
        <v>-30</v>
      </c>
      <c r="L50">
        <f t="shared" si="16"/>
        <v>210</v>
      </c>
      <c r="M50">
        <f t="shared" si="17"/>
        <v>180</v>
      </c>
    </row>
    <row r="51" spans="1:13">
      <c r="A51" t="s">
        <v>49</v>
      </c>
      <c r="B51">
        <v>210</v>
      </c>
      <c r="H51" t="s">
        <v>129</v>
      </c>
      <c r="I51">
        <f t="shared" si="14"/>
        <v>10</v>
      </c>
      <c r="J51">
        <f t="shared" si="15"/>
        <v>10</v>
      </c>
      <c r="L51">
        <f t="shared" si="16"/>
        <v>220</v>
      </c>
      <c r="M51">
        <f t="shared" si="17"/>
        <v>220</v>
      </c>
    </row>
    <row r="52" spans="1:13">
      <c r="H52" t="s">
        <v>130</v>
      </c>
      <c r="I52">
        <f t="shared" si="14"/>
        <v>50</v>
      </c>
      <c r="J52">
        <f t="shared" si="15"/>
        <v>50</v>
      </c>
      <c r="L52">
        <f t="shared" si="16"/>
        <v>260</v>
      </c>
      <c r="M52">
        <f t="shared" si="17"/>
        <v>260</v>
      </c>
    </row>
    <row r="53" spans="1:13">
      <c r="H53" t="s">
        <v>131</v>
      </c>
      <c r="I53">
        <f t="shared" si="14"/>
        <v>50</v>
      </c>
      <c r="J53">
        <f t="shared" si="15"/>
        <v>50</v>
      </c>
      <c r="L53">
        <f t="shared" si="16"/>
        <v>260</v>
      </c>
      <c r="M53">
        <f t="shared" si="17"/>
        <v>260</v>
      </c>
    </row>
  </sheetData>
  <mergeCells count="6">
    <mergeCell ref="P1:R1"/>
    <mergeCell ref="D1:F1"/>
    <mergeCell ref="E27:F27"/>
    <mergeCell ref="H1:J1"/>
    <mergeCell ref="A1:B1"/>
    <mergeCell ref="L1:M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A547-BC81-3049-B2DE-18A6D13FC94A}">
  <dimension ref="A1:AE53"/>
  <sheetViews>
    <sheetView topLeftCell="O1" workbookViewId="0">
      <selection activeCell="AB18" sqref="AB18"/>
    </sheetView>
  </sheetViews>
  <sheetFormatPr baseColWidth="10" defaultRowHeight="16"/>
  <cols>
    <col min="5" max="5" width="12" customWidth="1"/>
    <col min="17" max="17" width="12.1640625" bestFit="1" customWidth="1"/>
  </cols>
  <sheetData>
    <row r="1" spans="1:30">
      <c r="A1" s="21" t="s">
        <v>50</v>
      </c>
      <c r="B1" s="21"/>
      <c r="C1" s="7"/>
      <c r="D1" s="18" t="s">
        <v>52</v>
      </c>
      <c r="E1" s="18"/>
      <c r="F1" s="18"/>
      <c r="H1" s="20" t="s">
        <v>204</v>
      </c>
      <c r="I1" s="20"/>
      <c r="J1" s="20"/>
      <c r="L1" s="20" t="s">
        <v>205</v>
      </c>
      <c r="M1" s="20"/>
      <c r="N1" s="8"/>
      <c r="P1" s="17" t="s">
        <v>132</v>
      </c>
      <c r="Q1" s="17"/>
      <c r="R1" s="17"/>
    </row>
    <row r="2" spans="1:30">
      <c r="A2" t="s">
        <v>0</v>
      </c>
      <c r="B2">
        <v>7.1428571428571423</v>
      </c>
      <c r="E2" t="s">
        <v>65</v>
      </c>
      <c r="F2" t="s">
        <v>66</v>
      </c>
      <c r="I2" t="s">
        <v>133</v>
      </c>
      <c r="J2" t="s">
        <v>134</v>
      </c>
      <c r="L2" t="s">
        <v>206</v>
      </c>
      <c r="M2" t="s">
        <v>207</v>
      </c>
      <c r="Q2" t="s">
        <v>65</v>
      </c>
      <c r="R2" t="s">
        <v>66</v>
      </c>
      <c r="X2" t="s">
        <v>391</v>
      </c>
      <c r="Y2" t="s">
        <v>392</v>
      </c>
      <c r="Z2" t="s">
        <v>393</v>
      </c>
      <c r="AA2" t="s">
        <v>394</v>
      </c>
    </row>
    <row r="3" spans="1:30">
      <c r="A3" t="s">
        <v>1</v>
      </c>
      <c r="B3">
        <v>0</v>
      </c>
      <c r="D3" t="s">
        <v>53</v>
      </c>
      <c r="E3">
        <f>F44+F45*F41-10</f>
        <v>200</v>
      </c>
      <c r="F3">
        <f>F44+F45*F42+40</f>
        <v>250</v>
      </c>
      <c r="H3" t="s">
        <v>81</v>
      </c>
      <c r="I3">
        <f>F28*B50+F31*B51</f>
        <v>2088.5714285714284</v>
      </c>
      <c r="J3">
        <f>F35</f>
        <v>2200</v>
      </c>
      <c r="L3">
        <f>4*B50+6*B51</f>
        <v>2088.5714285714284</v>
      </c>
      <c r="M3">
        <f>F35</f>
        <v>2200</v>
      </c>
      <c r="P3" t="s">
        <v>53</v>
      </c>
      <c r="Q3">
        <f t="shared" ref="Q3:Q14" si="0">$F$39*B2+$F$41*B26</f>
        <v>35.714285714285708</v>
      </c>
      <c r="R3">
        <f t="shared" ref="R3:R14" si="1">$F$40*B14+$F$42*B38</f>
        <v>240</v>
      </c>
      <c r="X3">
        <v>7.1428571428571423</v>
      </c>
      <c r="Y3">
        <v>0</v>
      </c>
      <c r="Z3">
        <f>X3-4</f>
        <v>3.1428571428571423</v>
      </c>
      <c r="AA3">
        <v>0</v>
      </c>
    </row>
    <row r="4" spans="1:30">
      <c r="A4" t="s">
        <v>2</v>
      </c>
      <c r="B4">
        <v>27.142857142857142</v>
      </c>
      <c r="D4" t="s">
        <v>54</v>
      </c>
      <c r="E4">
        <f>F44+F45*F41+10</f>
        <v>220</v>
      </c>
      <c r="F4">
        <f>F44+F45*F42+20</f>
        <v>230</v>
      </c>
      <c r="H4" t="s">
        <v>82</v>
      </c>
      <c r="I4">
        <f>F29*B50+F32*B51</f>
        <v>2500</v>
      </c>
      <c r="J4">
        <f>F36</f>
        <v>2500</v>
      </c>
      <c r="L4">
        <f>7*B50+5*B51</f>
        <v>2500</v>
      </c>
      <c r="M4">
        <f>F36</f>
        <v>2500</v>
      </c>
      <c r="P4" t="s">
        <v>54</v>
      </c>
      <c r="Q4">
        <f t="shared" si="0"/>
        <v>77.142857142857139</v>
      </c>
      <c r="R4">
        <f t="shared" si="1"/>
        <v>120</v>
      </c>
      <c r="X4">
        <v>0</v>
      </c>
      <c r="Y4">
        <v>12.857142857142858</v>
      </c>
      <c r="Z4">
        <v>0</v>
      </c>
      <c r="AA4">
        <f>Y4+4</f>
        <v>16.857142857142858</v>
      </c>
      <c r="AC4" t="s">
        <v>398</v>
      </c>
      <c r="AD4">
        <v>5</v>
      </c>
    </row>
    <row r="5" spans="1:30">
      <c r="A5" t="s">
        <v>3</v>
      </c>
      <c r="B5">
        <v>17.142857142857142</v>
      </c>
      <c r="D5" t="s">
        <v>55</v>
      </c>
      <c r="E5">
        <f>F44+F45*F41-30</f>
        <v>180</v>
      </c>
      <c r="F5">
        <f>F44+F45*F42-10</f>
        <v>200</v>
      </c>
      <c r="H5" t="s">
        <v>83</v>
      </c>
      <c r="I5">
        <f>F30*B50+F33*B51</f>
        <v>3337.1428571428569</v>
      </c>
      <c r="J5">
        <f>F37</f>
        <v>3500</v>
      </c>
      <c r="L5">
        <f>8*B50+8*B51</f>
        <v>3337.1428571428569</v>
      </c>
      <c r="M5">
        <f>F37</f>
        <v>3500</v>
      </c>
      <c r="P5" t="s">
        <v>55</v>
      </c>
      <c r="Q5">
        <f>$F$39*B4+$F$41*B28</f>
        <v>135.71428571428572</v>
      </c>
      <c r="R5">
        <f t="shared" si="1"/>
        <v>70</v>
      </c>
      <c r="X5">
        <v>27.142857142857142</v>
      </c>
      <c r="Y5">
        <v>0</v>
      </c>
      <c r="Z5">
        <f t="shared" ref="Z4:Z14" si="2">X5-4</f>
        <v>23.142857142857142</v>
      </c>
      <c r="AA5">
        <v>0</v>
      </c>
      <c r="AC5" t="s">
        <v>399</v>
      </c>
      <c r="AD5">
        <v>6</v>
      </c>
    </row>
    <row r="6" spans="1:30">
      <c r="A6" t="s">
        <v>4</v>
      </c>
      <c r="B6">
        <v>17.142857142857142</v>
      </c>
      <c r="D6" t="s">
        <v>56</v>
      </c>
      <c r="E6">
        <f>F44+F45*F41-20</f>
        <v>190</v>
      </c>
      <c r="F6">
        <f>F44+F45*F42-30</f>
        <v>180</v>
      </c>
      <c r="H6" t="s">
        <v>84</v>
      </c>
      <c r="I6">
        <f>B2</f>
        <v>7.1428571428571423</v>
      </c>
      <c r="J6">
        <f>$B$50-E3</f>
        <v>7.1428571428571388</v>
      </c>
      <c r="L6">
        <f>$B$50-B2</f>
        <v>200</v>
      </c>
      <c r="M6">
        <f>E3</f>
        <v>200</v>
      </c>
      <c r="P6" t="s">
        <v>56</v>
      </c>
      <c r="Q6">
        <f t="shared" si="0"/>
        <v>85.714285714285708</v>
      </c>
      <c r="R6">
        <f t="shared" si="1"/>
        <v>210</v>
      </c>
      <c r="X6">
        <v>17.142857142857142</v>
      </c>
      <c r="Y6">
        <v>0</v>
      </c>
      <c r="Z6">
        <f t="shared" si="2"/>
        <v>13.142857142857142</v>
      </c>
      <c r="AA6">
        <v>0</v>
      </c>
      <c r="AC6" t="s">
        <v>400</v>
      </c>
      <c r="AD6">
        <v>5</v>
      </c>
    </row>
    <row r="7" spans="1:30">
      <c r="A7" t="s">
        <v>5</v>
      </c>
      <c r="B7">
        <v>0</v>
      </c>
      <c r="D7" t="s">
        <v>57</v>
      </c>
      <c r="E7">
        <f>F44+F45*F41-20</f>
        <v>190</v>
      </c>
      <c r="F7">
        <f>F44+F45*F42</f>
        <v>210</v>
      </c>
      <c r="H7" t="s">
        <v>85</v>
      </c>
      <c r="I7">
        <f t="shared" ref="I7:I17" si="3">B3</f>
        <v>0</v>
      </c>
      <c r="J7">
        <f>$B$50-E4</f>
        <v>-12.857142857142861</v>
      </c>
      <c r="L7">
        <f t="shared" ref="L7:L17" si="4">$B$50-B3</f>
        <v>207.14285714285714</v>
      </c>
      <c r="M7">
        <f t="shared" ref="M7:M17" si="5">E4</f>
        <v>220</v>
      </c>
      <c r="P7" t="s">
        <v>57</v>
      </c>
      <c r="Q7">
        <f>$F$39*B6+$F$41*B30</f>
        <v>85.714285714285708</v>
      </c>
      <c r="R7">
        <f t="shared" si="1"/>
        <v>0</v>
      </c>
      <c r="X7">
        <v>17.142857142857142</v>
      </c>
      <c r="Y7">
        <v>0</v>
      </c>
      <c r="Z7">
        <f t="shared" si="2"/>
        <v>13.142857142857142</v>
      </c>
      <c r="AA7">
        <v>0</v>
      </c>
      <c r="AC7" t="s">
        <v>401</v>
      </c>
      <c r="AD7">
        <v>5.6</v>
      </c>
    </row>
    <row r="8" spans="1:30">
      <c r="A8" t="s">
        <v>6</v>
      </c>
      <c r="B8">
        <v>0</v>
      </c>
      <c r="D8" t="s">
        <v>58</v>
      </c>
      <c r="E8">
        <f>F44+F45*F41</f>
        <v>210</v>
      </c>
      <c r="F8">
        <f>F44+F45*F42</f>
        <v>210</v>
      </c>
      <c r="H8" t="s">
        <v>86</v>
      </c>
      <c r="I8">
        <f t="shared" si="3"/>
        <v>27.142857142857142</v>
      </c>
      <c r="J8">
        <f t="shared" ref="J8:J17" si="6">$B$50-E5</f>
        <v>27.142857142857139</v>
      </c>
      <c r="L8">
        <f>$B$50-B4</f>
        <v>180</v>
      </c>
      <c r="M8">
        <f t="shared" si="5"/>
        <v>180</v>
      </c>
      <c r="P8" t="s">
        <v>58</v>
      </c>
      <c r="Q8">
        <f>$F$39*B7+$F$41*B31</f>
        <v>17.142857142857146</v>
      </c>
      <c r="R8">
        <f t="shared" si="1"/>
        <v>0</v>
      </c>
      <c r="X8">
        <v>0</v>
      </c>
      <c r="Y8">
        <v>2.8571428571428577</v>
      </c>
      <c r="Z8">
        <v>0</v>
      </c>
      <c r="AA8">
        <f t="shared" ref="AA5:AA14" si="7">Y8+4</f>
        <v>6.8571428571428577</v>
      </c>
    </row>
    <row r="9" spans="1:30">
      <c r="A9" t="s">
        <v>7</v>
      </c>
      <c r="B9">
        <v>0</v>
      </c>
      <c r="D9" t="s">
        <v>59</v>
      </c>
      <c r="E9">
        <f>F44+F45*F41+30</f>
        <v>240</v>
      </c>
      <c r="F9">
        <f>F44+F45*F42-40</f>
        <v>170</v>
      </c>
      <c r="H9" t="s">
        <v>87</v>
      </c>
      <c r="I9">
        <f t="shared" si="3"/>
        <v>17.142857142857142</v>
      </c>
      <c r="J9">
        <f t="shared" si="6"/>
        <v>17.142857142857139</v>
      </c>
      <c r="L9">
        <f t="shared" si="4"/>
        <v>190</v>
      </c>
      <c r="M9">
        <f t="shared" si="5"/>
        <v>190</v>
      </c>
      <c r="P9" t="s">
        <v>59</v>
      </c>
      <c r="Q9">
        <f t="shared" si="0"/>
        <v>197.14285714285717</v>
      </c>
      <c r="R9">
        <f t="shared" si="1"/>
        <v>280</v>
      </c>
      <c r="X9">
        <v>0</v>
      </c>
      <c r="Y9">
        <v>32.857142857142861</v>
      </c>
      <c r="Z9">
        <v>0</v>
      </c>
      <c r="AA9">
        <f t="shared" si="7"/>
        <v>36.857142857142861</v>
      </c>
    </row>
    <row r="10" spans="1:30">
      <c r="A10" t="s">
        <v>8</v>
      </c>
      <c r="B10">
        <v>7.1428571428571423</v>
      </c>
      <c r="D10" t="s">
        <v>60</v>
      </c>
      <c r="E10">
        <f>F44+F45*F41+40</f>
        <v>250</v>
      </c>
      <c r="F10">
        <f>F44+F45*F42-60</f>
        <v>150</v>
      </c>
      <c r="H10" t="s">
        <v>88</v>
      </c>
      <c r="I10">
        <f t="shared" si="3"/>
        <v>17.142857142857142</v>
      </c>
      <c r="J10">
        <f t="shared" si="6"/>
        <v>17.142857142857139</v>
      </c>
      <c r="L10">
        <f t="shared" si="4"/>
        <v>190</v>
      </c>
      <c r="M10">
        <f t="shared" si="5"/>
        <v>190</v>
      </c>
      <c r="P10" t="s">
        <v>60</v>
      </c>
      <c r="Q10">
        <f t="shared" si="0"/>
        <v>257.14285714285717</v>
      </c>
      <c r="R10">
        <f t="shared" si="1"/>
        <v>420</v>
      </c>
      <c r="X10">
        <v>0</v>
      </c>
      <c r="Y10">
        <v>42.857142857142861</v>
      </c>
      <c r="Z10">
        <v>0</v>
      </c>
      <c r="AA10">
        <f t="shared" si="7"/>
        <v>46.857142857142861</v>
      </c>
    </row>
    <row r="11" spans="1:30">
      <c r="A11" t="s">
        <v>9</v>
      </c>
      <c r="B11">
        <v>17.142857142857142</v>
      </c>
      <c r="D11" t="s">
        <v>61</v>
      </c>
      <c r="E11">
        <f>F44+F45*F41-10</f>
        <v>200</v>
      </c>
      <c r="F11">
        <f>F44+F45*F42-30</f>
        <v>180</v>
      </c>
      <c r="H11" t="s">
        <v>89</v>
      </c>
      <c r="I11">
        <f t="shared" si="3"/>
        <v>0</v>
      </c>
      <c r="J11">
        <f t="shared" si="6"/>
        <v>-2.8571428571428612</v>
      </c>
      <c r="L11">
        <f t="shared" si="4"/>
        <v>207.14285714285714</v>
      </c>
      <c r="M11">
        <f t="shared" si="5"/>
        <v>210</v>
      </c>
      <c r="P11" t="s">
        <v>61</v>
      </c>
      <c r="Q11">
        <f t="shared" si="0"/>
        <v>35.714285714285708</v>
      </c>
      <c r="R11">
        <f t="shared" si="1"/>
        <v>210</v>
      </c>
      <c r="X11">
        <v>7.1428571428571423</v>
      </c>
      <c r="Y11">
        <v>0</v>
      </c>
      <c r="Z11">
        <f t="shared" si="2"/>
        <v>3.1428571428571423</v>
      </c>
      <c r="AA11">
        <v>0</v>
      </c>
    </row>
    <row r="12" spans="1:30">
      <c r="A12" t="s">
        <v>10</v>
      </c>
      <c r="B12">
        <v>0</v>
      </c>
      <c r="D12" t="s">
        <v>62</v>
      </c>
      <c r="E12">
        <f>F44+F45*F41-20</f>
        <v>190</v>
      </c>
      <c r="F12">
        <f>F44+F45*F42+10</f>
        <v>220</v>
      </c>
      <c r="H12" t="s">
        <v>90</v>
      </c>
      <c r="I12">
        <f t="shared" si="3"/>
        <v>0</v>
      </c>
      <c r="J12">
        <f t="shared" si="6"/>
        <v>-32.857142857142861</v>
      </c>
      <c r="L12">
        <f t="shared" si="4"/>
        <v>207.14285714285714</v>
      </c>
      <c r="M12">
        <f>E9</f>
        <v>240</v>
      </c>
      <c r="P12" t="s">
        <v>62</v>
      </c>
      <c r="Q12">
        <f t="shared" si="0"/>
        <v>85.714285714285708</v>
      </c>
      <c r="R12">
        <f t="shared" si="1"/>
        <v>60</v>
      </c>
      <c r="X12">
        <v>17.142857142857142</v>
      </c>
      <c r="Y12">
        <v>0</v>
      </c>
      <c r="Z12">
        <f t="shared" si="2"/>
        <v>13.142857142857142</v>
      </c>
      <c r="AA12">
        <v>0</v>
      </c>
    </row>
    <row r="13" spans="1:30">
      <c r="A13" t="s">
        <v>11</v>
      </c>
      <c r="B13">
        <v>0</v>
      </c>
      <c r="D13" t="s">
        <v>63</v>
      </c>
      <c r="E13">
        <f>F44+F45*F41</f>
        <v>210</v>
      </c>
      <c r="F13">
        <f>F44+F45*F42+50</f>
        <v>260</v>
      </c>
      <c r="H13" t="s">
        <v>91</v>
      </c>
      <c r="I13">
        <f t="shared" si="3"/>
        <v>0</v>
      </c>
      <c r="J13">
        <f t="shared" si="6"/>
        <v>-42.857142857142861</v>
      </c>
      <c r="L13">
        <f t="shared" si="4"/>
        <v>207.14285714285714</v>
      </c>
      <c r="M13">
        <f t="shared" si="5"/>
        <v>250</v>
      </c>
      <c r="P13" t="s">
        <v>63</v>
      </c>
      <c r="Q13">
        <f t="shared" si="0"/>
        <v>17.142857142857146</v>
      </c>
      <c r="R13">
        <f t="shared" si="1"/>
        <v>300</v>
      </c>
      <c r="X13">
        <v>0</v>
      </c>
      <c r="Y13">
        <v>2.8571428571428577</v>
      </c>
      <c r="Z13">
        <v>0</v>
      </c>
      <c r="AA13">
        <f t="shared" si="7"/>
        <v>6.8571428571428577</v>
      </c>
    </row>
    <row r="14" spans="1:30">
      <c r="A14" t="s">
        <v>12</v>
      </c>
      <c r="B14">
        <v>0</v>
      </c>
      <c r="D14" t="s">
        <v>64</v>
      </c>
      <c r="E14">
        <f>F44+F45*F41+30</f>
        <v>240</v>
      </c>
      <c r="F14">
        <f>F44+F45*F42+50</f>
        <v>260</v>
      </c>
      <c r="H14" t="s">
        <v>92</v>
      </c>
      <c r="I14">
        <f t="shared" si="3"/>
        <v>7.1428571428571423</v>
      </c>
      <c r="J14">
        <f t="shared" si="6"/>
        <v>7.1428571428571388</v>
      </c>
      <c r="L14">
        <f t="shared" si="4"/>
        <v>200</v>
      </c>
      <c r="M14">
        <f t="shared" si="5"/>
        <v>200</v>
      </c>
      <c r="P14" t="s">
        <v>64</v>
      </c>
      <c r="Q14">
        <f t="shared" si="0"/>
        <v>197.14285714285717</v>
      </c>
      <c r="R14">
        <f t="shared" si="1"/>
        <v>300</v>
      </c>
      <c r="X14">
        <v>0</v>
      </c>
      <c r="Y14">
        <v>32.857142857142861</v>
      </c>
      <c r="Z14">
        <v>0</v>
      </c>
      <c r="AA14">
        <f t="shared" si="7"/>
        <v>36.857142857142861</v>
      </c>
    </row>
    <row r="15" spans="1:30">
      <c r="A15" t="s">
        <v>13</v>
      </c>
      <c r="B15">
        <v>0</v>
      </c>
      <c r="H15" t="s">
        <v>93</v>
      </c>
      <c r="I15">
        <f t="shared" si="3"/>
        <v>17.142857142857142</v>
      </c>
      <c r="J15">
        <f t="shared" si="6"/>
        <v>17.142857142857139</v>
      </c>
      <c r="L15">
        <f t="shared" si="4"/>
        <v>190</v>
      </c>
      <c r="M15">
        <f t="shared" si="5"/>
        <v>190</v>
      </c>
    </row>
    <row r="16" spans="1:30">
      <c r="A16" t="s">
        <v>14</v>
      </c>
      <c r="B16">
        <v>10</v>
      </c>
      <c r="H16" t="s">
        <v>94</v>
      </c>
      <c r="I16">
        <f t="shared" si="3"/>
        <v>0</v>
      </c>
      <c r="J16">
        <f t="shared" si="6"/>
        <v>-2.8571428571428612</v>
      </c>
      <c r="L16">
        <f t="shared" si="4"/>
        <v>207.14285714285714</v>
      </c>
      <c r="M16">
        <f t="shared" si="5"/>
        <v>210</v>
      </c>
      <c r="P16" s="1" t="s">
        <v>135</v>
      </c>
      <c r="Q16">
        <f>SUM(Q3:R14)</f>
        <v>3437.1428571428578</v>
      </c>
      <c r="X16" t="s">
        <v>395</v>
      </c>
      <c r="AA16" t="s">
        <v>397</v>
      </c>
    </row>
    <row r="17" spans="1:31">
      <c r="A17" t="s">
        <v>15</v>
      </c>
      <c r="B17">
        <v>30</v>
      </c>
      <c r="H17" t="s">
        <v>95</v>
      </c>
      <c r="I17">
        <f t="shared" si="3"/>
        <v>0</v>
      </c>
      <c r="J17">
        <f t="shared" si="6"/>
        <v>-32.857142857142861</v>
      </c>
      <c r="L17">
        <f t="shared" si="4"/>
        <v>207.14285714285714</v>
      </c>
      <c r="M17">
        <f t="shared" si="5"/>
        <v>240</v>
      </c>
      <c r="X17">
        <f>X3*$AD$4</f>
        <v>35.714285714285708</v>
      </c>
      <c r="Y17">
        <f>Y3*$AD$5</f>
        <v>0</v>
      </c>
      <c r="AA17">
        <f>Z3*$AD$6</f>
        <v>15.714285714285712</v>
      </c>
      <c r="AB17">
        <f>AA3*$AD$7</f>
        <v>0</v>
      </c>
    </row>
    <row r="18" spans="1:31">
      <c r="A18" t="s">
        <v>16</v>
      </c>
      <c r="B18">
        <v>0</v>
      </c>
      <c r="H18" t="s">
        <v>96</v>
      </c>
      <c r="I18">
        <f>B26</f>
        <v>0</v>
      </c>
      <c r="J18">
        <f>E3-$B$50</f>
        <v>-7.1428571428571388</v>
      </c>
      <c r="L18">
        <f>$B$50+B26</f>
        <v>207.14285714285714</v>
      </c>
      <c r="M18">
        <f>E3</f>
        <v>200</v>
      </c>
      <c r="X18">
        <f t="shared" ref="X18:X28" si="8">X4*$AD$4</f>
        <v>0</v>
      </c>
      <c r="Y18">
        <f t="shared" ref="Y18:Y28" si="9">Y4*$AD$5</f>
        <v>77.142857142857139</v>
      </c>
      <c r="AA18">
        <f t="shared" ref="AA18:AA27" si="10">Z4*$AD$6</f>
        <v>0</v>
      </c>
      <c r="AB18">
        <f t="shared" ref="AB18:AB28" si="11">AA4*$AD$7</f>
        <v>94.399999999999991</v>
      </c>
    </row>
    <row r="19" spans="1:31">
      <c r="A19" t="s">
        <v>17</v>
      </c>
      <c r="B19">
        <v>0</v>
      </c>
      <c r="H19" t="s">
        <v>97</v>
      </c>
      <c r="I19">
        <f t="shared" ref="I19:I29" si="12">B27</f>
        <v>12.857142857142858</v>
      </c>
      <c r="J19">
        <f t="shared" ref="J19:J29" si="13">E4-$B$50</f>
        <v>12.857142857142861</v>
      </c>
      <c r="L19">
        <f t="shared" ref="L19:L29" si="14">$B$50+B27</f>
        <v>220</v>
      </c>
      <c r="M19">
        <f t="shared" ref="M19:M29" si="15">E4</f>
        <v>220</v>
      </c>
      <c r="X19">
        <f t="shared" si="8"/>
        <v>135.71428571428572</v>
      </c>
      <c r="Y19">
        <f t="shared" si="9"/>
        <v>0</v>
      </c>
      <c r="AA19">
        <f t="shared" si="10"/>
        <v>115.71428571428571</v>
      </c>
      <c r="AB19">
        <f t="shared" si="11"/>
        <v>0</v>
      </c>
    </row>
    <row r="20" spans="1:31">
      <c r="A20" t="s">
        <v>18</v>
      </c>
      <c r="B20">
        <v>40</v>
      </c>
      <c r="H20" t="s">
        <v>98</v>
      </c>
      <c r="I20">
        <f t="shared" si="12"/>
        <v>0</v>
      </c>
      <c r="J20">
        <f t="shared" si="13"/>
        <v>-27.142857142857139</v>
      </c>
      <c r="L20">
        <f t="shared" si="14"/>
        <v>207.14285714285714</v>
      </c>
      <c r="M20">
        <f t="shared" si="15"/>
        <v>180</v>
      </c>
      <c r="X20">
        <f t="shared" si="8"/>
        <v>85.714285714285708</v>
      </c>
      <c r="Y20">
        <f t="shared" si="9"/>
        <v>0</v>
      </c>
      <c r="AA20">
        <f t="shared" si="10"/>
        <v>65.714285714285708</v>
      </c>
      <c r="AB20">
        <f t="shared" si="11"/>
        <v>0</v>
      </c>
    </row>
    <row r="21" spans="1:31">
      <c r="A21" t="s">
        <v>19</v>
      </c>
      <c r="B21">
        <v>60</v>
      </c>
      <c r="H21" t="s">
        <v>99</v>
      </c>
      <c r="I21">
        <f t="shared" si="12"/>
        <v>0</v>
      </c>
      <c r="J21">
        <f t="shared" si="13"/>
        <v>-17.142857142857139</v>
      </c>
      <c r="L21">
        <f t="shared" si="14"/>
        <v>207.14285714285714</v>
      </c>
      <c r="M21">
        <f t="shared" si="15"/>
        <v>190</v>
      </c>
      <c r="X21">
        <f t="shared" si="8"/>
        <v>85.714285714285708</v>
      </c>
      <c r="Y21">
        <f t="shared" si="9"/>
        <v>0</v>
      </c>
      <c r="AA21">
        <f t="shared" si="10"/>
        <v>65.714285714285708</v>
      </c>
      <c r="AB21">
        <f t="shared" si="11"/>
        <v>0</v>
      </c>
    </row>
    <row r="22" spans="1:31">
      <c r="A22" t="s">
        <v>20</v>
      </c>
      <c r="B22">
        <v>30</v>
      </c>
      <c r="H22" t="s">
        <v>100</v>
      </c>
      <c r="I22">
        <f t="shared" si="12"/>
        <v>0</v>
      </c>
      <c r="J22">
        <f t="shared" si="13"/>
        <v>-17.142857142857139</v>
      </c>
      <c r="L22">
        <f t="shared" si="14"/>
        <v>207.14285714285714</v>
      </c>
      <c r="M22">
        <f t="shared" si="15"/>
        <v>190</v>
      </c>
      <c r="X22">
        <f t="shared" si="8"/>
        <v>0</v>
      </c>
      <c r="Y22">
        <f t="shared" si="9"/>
        <v>17.142857142857146</v>
      </c>
      <c r="AA22">
        <f t="shared" si="10"/>
        <v>0</v>
      </c>
      <c r="AB22">
        <f t="shared" si="11"/>
        <v>38.4</v>
      </c>
    </row>
    <row r="23" spans="1:31">
      <c r="A23" t="s">
        <v>21</v>
      </c>
      <c r="B23">
        <v>0</v>
      </c>
      <c r="H23" t="s">
        <v>101</v>
      </c>
      <c r="I23">
        <f t="shared" si="12"/>
        <v>2.8571428571428577</v>
      </c>
      <c r="J23">
        <f t="shared" si="13"/>
        <v>2.8571428571428612</v>
      </c>
      <c r="L23">
        <f t="shared" si="14"/>
        <v>210</v>
      </c>
      <c r="M23">
        <f t="shared" si="15"/>
        <v>210</v>
      </c>
      <c r="X23">
        <f t="shared" si="8"/>
        <v>0</v>
      </c>
      <c r="Y23">
        <f t="shared" si="9"/>
        <v>197.14285714285717</v>
      </c>
      <c r="AA23">
        <f t="shared" si="10"/>
        <v>0</v>
      </c>
      <c r="AB23">
        <f t="shared" si="11"/>
        <v>206.4</v>
      </c>
    </row>
    <row r="24" spans="1:31">
      <c r="A24" t="s">
        <v>22</v>
      </c>
      <c r="B24">
        <v>0</v>
      </c>
      <c r="H24" t="s">
        <v>102</v>
      </c>
      <c r="I24">
        <f t="shared" si="12"/>
        <v>32.857142857142861</v>
      </c>
      <c r="J24">
        <f t="shared" si="13"/>
        <v>32.857142857142861</v>
      </c>
      <c r="L24">
        <f t="shared" si="14"/>
        <v>240</v>
      </c>
      <c r="M24">
        <f t="shared" si="15"/>
        <v>240</v>
      </c>
      <c r="X24">
        <f t="shared" si="8"/>
        <v>0</v>
      </c>
      <c r="Y24">
        <f t="shared" si="9"/>
        <v>257.14285714285717</v>
      </c>
      <c r="AA24">
        <f t="shared" si="10"/>
        <v>0</v>
      </c>
      <c r="AB24">
        <f t="shared" si="11"/>
        <v>262.40000000000003</v>
      </c>
    </row>
    <row r="25" spans="1:31">
      <c r="A25" t="s">
        <v>23</v>
      </c>
      <c r="B25">
        <v>0</v>
      </c>
      <c r="H25" t="s">
        <v>103</v>
      </c>
      <c r="I25">
        <f t="shared" si="12"/>
        <v>42.857142857142861</v>
      </c>
      <c r="J25">
        <f t="shared" si="13"/>
        <v>42.857142857142861</v>
      </c>
      <c r="L25">
        <f t="shared" si="14"/>
        <v>250</v>
      </c>
      <c r="M25">
        <f t="shared" si="15"/>
        <v>250</v>
      </c>
      <c r="X25">
        <f t="shared" si="8"/>
        <v>35.714285714285708</v>
      </c>
      <c r="Y25">
        <f t="shared" si="9"/>
        <v>0</v>
      </c>
      <c r="AA25">
        <f t="shared" si="10"/>
        <v>15.714285714285712</v>
      </c>
      <c r="AB25">
        <f t="shared" si="11"/>
        <v>0</v>
      </c>
    </row>
    <row r="26" spans="1:31">
      <c r="A26" t="s">
        <v>24</v>
      </c>
      <c r="B26">
        <v>0</v>
      </c>
      <c r="H26" t="s">
        <v>104</v>
      </c>
      <c r="I26">
        <f t="shared" si="12"/>
        <v>0</v>
      </c>
      <c r="J26">
        <f>E11-$B$50</f>
        <v>-7.1428571428571388</v>
      </c>
      <c r="L26">
        <f t="shared" si="14"/>
        <v>207.14285714285714</v>
      </c>
      <c r="M26">
        <f t="shared" si="15"/>
        <v>200</v>
      </c>
      <c r="X26">
        <f t="shared" si="8"/>
        <v>85.714285714285708</v>
      </c>
      <c r="Y26">
        <f t="shared" si="9"/>
        <v>0</v>
      </c>
      <c r="AA26">
        <f t="shared" si="10"/>
        <v>65.714285714285708</v>
      </c>
      <c r="AB26">
        <f t="shared" si="11"/>
        <v>0</v>
      </c>
    </row>
    <row r="27" spans="1:31">
      <c r="A27" t="s">
        <v>25</v>
      </c>
      <c r="B27">
        <v>12.857142857142858</v>
      </c>
      <c r="E27" s="19" t="s">
        <v>80</v>
      </c>
      <c r="F27" s="19"/>
      <c r="H27" t="s">
        <v>105</v>
      </c>
      <c r="I27">
        <f t="shared" si="12"/>
        <v>0</v>
      </c>
      <c r="J27">
        <f t="shared" si="13"/>
        <v>-17.142857142857139</v>
      </c>
      <c r="L27">
        <f t="shared" si="14"/>
        <v>207.14285714285714</v>
      </c>
      <c r="M27">
        <f t="shared" si="15"/>
        <v>190</v>
      </c>
      <c r="X27">
        <f t="shared" si="8"/>
        <v>0</v>
      </c>
      <c r="Y27">
        <f t="shared" si="9"/>
        <v>17.142857142857146</v>
      </c>
      <c r="AA27">
        <f t="shared" si="10"/>
        <v>0</v>
      </c>
      <c r="AB27">
        <f t="shared" si="11"/>
        <v>38.4</v>
      </c>
    </row>
    <row r="28" spans="1:31">
      <c r="A28" t="s">
        <v>26</v>
      </c>
      <c r="B28">
        <v>0</v>
      </c>
      <c r="E28" t="s">
        <v>67</v>
      </c>
      <c r="F28">
        <v>4</v>
      </c>
      <c r="H28" t="s">
        <v>106</v>
      </c>
      <c r="I28">
        <f t="shared" si="12"/>
        <v>2.8571428571428577</v>
      </c>
      <c r="J28">
        <f t="shared" si="13"/>
        <v>2.8571428571428612</v>
      </c>
      <c r="L28">
        <f t="shared" si="14"/>
        <v>210</v>
      </c>
      <c r="M28">
        <f t="shared" si="15"/>
        <v>210</v>
      </c>
      <c r="X28">
        <f t="shared" si="8"/>
        <v>0</v>
      </c>
      <c r="Y28">
        <f t="shared" si="9"/>
        <v>197.14285714285717</v>
      </c>
      <c r="AA28">
        <f>Z14*$AD$6</f>
        <v>0</v>
      </c>
      <c r="AB28">
        <f t="shared" si="11"/>
        <v>206.4</v>
      </c>
    </row>
    <row r="29" spans="1:31">
      <c r="A29" t="s">
        <v>27</v>
      </c>
      <c r="B29">
        <v>0</v>
      </c>
      <c r="E29" t="s">
        <v>68</v>
      </c>
      <c r="F29">
        <v>7</v>
      </c>
      <c r="H29" t="s">
        <v>107</v>
      </c>
      <c r="I29">
        <f t="shared" si="12"/>
        <v>32.857142857142861</v>
      </c>
      <c r="J29">
        <f t="shared" si="13"/>
        <v>32.857142857142861</v>
      </c>
      <c r="L29">
        <f t="shared" si="14"/>
        <v>240</v>
      </c>
      <c r="M29">
        <f t="shared" si="15"/>
        <v>240</v>
      </c>
    </row>
    <row r="30" spans="1:31">
      <c r="A30" t="s">
        <v>28</v>
      </c>
      <c r="B30">
        <v>0</v>
      </c>
      <c r="E30" t="s">
        <v>69</v>
      </c>
      <c r="F30">
        <v>8</v>
      </c>
      <c r="H30" t="s">
        <v>108</v>
      </c>
      <c r="I30">
        <f>B14</f>
        <v>0</v>
      </c>
      <c r="J30">
        <f>$B$51-F3</f>
        <v>-40</v>
      </c>
      <c r="L30">
        <f>$B$51-B14</f>
        <v>210</v>
      </c>
      <c r="M30">
        <f>F3</f>
        <v>250</v>
      </c>
      <c r="X30" t="s">
        <v>396</v>
      </c>
      <c r="Y30">
        <f>SUM(X17:Y28)</f>
        <v>1227.1428571428571</v>
      </c>
      <c r="AA30" t="s">
        <v>402</v>
      </c>
      <c r="AB30">
        <f>SUM(AA17:AB28)</f>
        <v>1190.6857142857141</v>
      </c>
      <c r="AD30" t="s">
        <v>390</v>
      </c>
      <c r="AE30">
        <f>AB30-Y30</f>
        <v>-36.457142857143026</v>
      </c>
    </row>
    <row r="31" spans="1:31">
      <c r="A31" t="s">
        <v>29</v>
      </c>
      <c r="B31">
        <v>2.8571428571428577</v>
      </c>
      <c r="E31" t="s">
        <v>70</v>
      </c>
      <c r="F31">
        <v>6</v>
      </c>
      <c r="H31" t="s">
        <v>109</v>
      </c>
      <c r="I31">
        <f t="shared" ref="I31:I41" si="16">B15</f>
        <v>0</v>
      </c>
      <c r="J31">
        <f t="shared" ref="J31:J41" si="17">$B$51-F4</f>
        <v>-20</v>
      </c>
      <c r="L31">
        <f t="shared" ref="L31:L41" si="18">$B$51-B15</f>
        <v>210</v>
      </c>
      <c r="M31">
        <f t="shared" ref="M31:M41" si="19">F4</f>
        <v>230</v>
      </c>
    </row>
    <row r="32" spans="1:31">
      <c r="A32" t="s">
        <v>30</v>
      </c>
      <c r="B32">
        <v>32.857142857142861</v>
      </c>
      <c r="E32" t="s">
        <v>71</v>
      </c>
      <c r="F32">
        <v>5</v>
      </c>
      <c r="H32" t="s">
        <v>110</v>
      </c>
      <c r="I32">
        <f t="shared" si="16"/>
        <v>10</v>
      </c>
      <c r="J32">
        <f t="shared" si="17"/>
        <v>10</v>
      </c>
      <c r="L32">
        <f t="shared" si="18"/>
        <v>200</v>
      </c>
      <c r="M32">
        <f t="shared" si="19"/>
        <v>200</v>
      </c>
    </row>
    <row r="33" spans="1:13">
      <c r="A33" t="s">
        <v>31</v>
      </c>
      <c r="B33">
        <v>42.857142857142861</v>
      </c>
      <c r="E33" t="s">
        <v>72</v>
      </c>
      <c r="F33">
        <v>8</v>
      </c>
      <c r="H33" t="s">
        <v>111</v>
      </c>
      <c r="I33">
        <f t="shared" si="16"/>
        <v>30</v>
      </c>
      <c r="J33">
        <f t="shared" si="17"/>
        <v>30</v>
      </c>
      <c r="L33">
        <f t="shared" si="18"/>
        <v>180</v>
      </c>
      <c r="M33">
        <f t="shared" si="19"/>
        <v>180</v>
      </c>
    </row>
    <row r="34" spans="1:13">
      <c r="A34" t="s">
        <v>32</v>
      </c>
      <c r="B34">
        <v>0</v>
      </c>
      <c r="H34" t="s">
        <v>112</v>
      </c>
      <c r="I34">
        <f t="shared" si="16"/>
        <v>0</v>
      </c>
      <c r="J34">
        <f t="shared" si="17"/>
        <v>0</v>
      </c>
      <c r="L34">
        <f t="shared" si="18"/>
        <v>210</v>
      </c>
      <c r="M34">
        <f t="shared" si="19"/>
        <v>210</v>
      </c>
    </row>
    <row r="35" spans="1:13">
      <c r="A35" t="s">
        <v>33</v>
      </c>
      <c r="B35">
        <v>0</v>
      </c>
      <c r="E35" t="s">
        <v>73</v>
      </c>
      <c r="F35">
        <v>2200</v>
      </c>
      <c r="H35" t="s">
        <v>113</v>
      </c>
      <c r="I35">
        <f t="shared" si="16"/>
        <v>0</v>
      </c>
      <c r="J35">
        <f t="shared" si="17"/>
        <v>0</v>
      </c>
      <c r="L35">
        <f t="shared" si="18"/>
        <v>210</v>
      </c>
      <c r="M35">
        <f t="shared" si="19"/>
        <v>210</v>
      </c>
    </row>
    <row r="36" spans="1:13">
      <c r="A36" t="s">
        <v>34</v>
      </c>
      <c r="B36">
        <v>2.8571428571428577</v>
      </c>
      <c r="E36" t="s">
        <v>74</v>
      </c>
      <c r="F36">
        <v>2500</v>
      </c>
      <c r="H36" t="s">
        <v>114</v>
      </c>
      <c r="I36">
        <f t="shared" si="16"/>
        <v>40</v>
      </c>
      <c r="J36">
        <f t="shared" si="17"/>
        <v>40</v>
      </c>
      <c r="L36">
        <f t="shared" si="18"/>
        <v>170</v>
      </c>
      <c r="M36">
        <f t="shared" si="19"/>
        <v>170</v>
      </c>
    </row>
    <row r="37" spans="1:13">
      <c r="A37" t="s">
        <v>35</v>
      </c>
      <c r="B37">
        <v>32.857142857142861</v>
      </c>
      <c r="E37" t="s">
        <v>75</v>
      </c>
      <c r="F37">
        <v>3500</v>
      </c>
      <c r="H37" t="s">
        <v>115</v>
      </c>
      <c r="I37">
        <f t="shared" si="16"/>
        <v>60</v>
      </c>
      <c r="J37">
        <f t="shared" si="17"/>
        <v>60</v>
      </c>
      <c r="L37">
        <f t="shared" si="18"/>
        <v>150</v>
      </c>
      <c r="M37">
        <f t="shared" si="19"/>
        <v>150</v>
      </c>
    </row>
    <row r="38" spans="1:13">
      <c r="A38" t="s">
        <v>36</v>
      </c>
      <c r="B38">
        <v>40</v>
      </c>
      <c r="H38" t="s">
        <v>116</v>
      </c>
      <c r="I38">
        <f t="shared" si="16"/>
        <v>30</v>
      </c>
      <c r="J38">
        <f t="shared" si="17"/>
        <v>30</v>
      </c>
      <c r="L38">
        <f t="shared" si="18"/>
        <v>180</v>
      </c>
      <c r="M38">
        <f t="shared" si="19"/>
        <v>180</v>
      </c>
    </row>
    <row r="39" spans="1:13">
      <c r="A39" t="s">
        <v>37</v>
      </c>
      <c r="B39">
        <v>20</v>
      </c>
      <c r="E39" t="s">
        <v>76</v>
      </c>
      <c r="F39">
        <v>5</v>
      </c>
      <c r="H39" t="s">
        <v>117</v>
      </c>
      <c r="I39">
        <f t="shared" si="16"/>
        <v>0</v>
      </c>
      <c r="J39">
        <f t="shared" si="17"/>
        <v>-10</v>
      </c>
      <c r="L39">
        <f t="shared" si="18"/>
        <v>210</v>
      </c>
      <c r="M39">
        <f t="shared" si="19"/>
        <v>220</v>
      </c>
    </row>
    <row r="40" spans="1:13">
      <c r="A40" t="s">
        <v>38</v>
      </c>
      <c r="B40">
        <v>0</v>
      </c>
      <c r="E40" t="s">
        <v>77</v>
      </c>
      <c r="F40">
        <v>7</v>
      </c>
      <c r="H40" t="s">
        <v>118</v>
      </c>
      <c r="I40">
        <f t="shared" si="16"/>
        <v>0</v>
      </c>
      <c r="J40">
        <f t="shared" si="17"/>
        <v>-50</v>
      </c>
      <c r="L40">
        <f t="shared" si="18"/>
        <v>210</v>
      </c>
      <c r="M40">
        <f t="shared" si="19"/>
        <v>260</v>
      </c>
    </row>
    <row r="41" spans="1:13">
      <c r="A41" t="s">
        <v>39</v>
      </c>
      <c r="B41">
        <v>0</v>
      </c>
      <c r="E41" t="s">
        <v>78</v>
      </c>
      <c r="F41">
        <v>6</v>
      </c>
      <c r="H41" t="s">
        <v>119</v>
      </c>
      <c r="I41">
        <f t="shared" si="16"/>
        <v>0</v>
      </c>
      <c r="J41">
        <f t="shared" si="17"/>
        <v>-50</v>
      </c>
      <c r="L41">
        <f t="shared" si="18"/>
        <v>210</v>
      </c>
      <c r="M41">
        <f t="shared" si="19"/>
        <v>260</v>
      </c>
    </row>
    <row r="42" spans="1:13">
      <c r="A42" t="s">
        <v>40</v>
      </c>
      <c r="B42">
        <v>0</v>
      </c>
      <c r="E42" t="s">
        <v>79</v>
      </c>
      <c r="F42">
        <v>6</v>
      </c>
      <c r="H42" t="s">
        <v>120</v>
      </c>
      <c r="I42">
        <f>B38</f>
        <v>40</v>
      </c>
      <c r="J42">
        <f>F3-$B$51</f>
        <v>40</v>
      </c>
      <c r="L42">
        <f>$B$51+B38</f>
        <v>250</v>
      </c>
      <c r="M42">
        <f>F3</f>
        <v>250</v>
      </c>
    </row>
    <row r="43" spans="1:13">
      <c r="A43" t="s">
        <v>41</v>
      </c>
      <c r="B43">
        <v>0</v>
      </c>
      <c r="H43" t="s">
        <v>121</v>
      </c>
      <c r="I43">
        <f t="shared" ref="I43:I53" si="20">B39</f>
        <v>20</v>
      </c>
      <c r="J43">
        <f t="shared" ref="J43:J53" si="21">F4-$B$51</f>
        <v>20</v>
      </c>
      <c r="L43">
        <f t="shared" ref="L43:L53" si="22">$B$51+B39</f>
        <v>230</v>
      </c>
      <c r="M43">
        <f t="shared" ref="M43:M53" si="23">F4</f>
        <v>230</v>
      </c>
    </row>
    <row r="44" spans="1:13">
      <c r="A44" t="s">
        <v>42</v>
      </c>
      <c r="B44">
        <v>0</v>
      </c>
      <c r="E44" t="s">
        <v>385</v>
      </c>
      <c r="F44">
        <v>270</v>
      </c>
      <c r="H44" t="s">
        <v>122</v>
      </c>
      <c r="I44">
        <f t="shared" si="20"/>
        <v>0</v>
      </c>
      <c r="J44">
        <f t="shared" si="21"/>
        <v>-10</v>
      </c>
      <c r="L44">
        <f t="shared" si="22"/>
        <v>210</v>
      </c>
      <c r="M44">
        <f t="shared" si="23"/>
        <v>200</v>
      </c>
    </row>
    <row r="45" spans="1:13">
      <c r="A45" t="s">
        <v>43</v>
      </c>
      <c r="B45">
        <v>0</v>
      </c>
      <c r="E45" t="s">
        <v>386</v>
      </c>
      <c r="F45">
        <v>-10</v>
      </c>
      <c r="H45" t="s">
        <v>123</v>
      </c>
      <c r="I45">
        <f t="shared" si="20"/>
        <v>0</v>
      </c>
      <c r="J45">
        <f t="shared" si="21"/>
        <v>-30</v>
      </c>
      <c r="L45">
        <f t="shared" si="22"/>
        <v>210</v>
      </c>
      <c r="M45">
        <f t="shared" si="23"/>
        <v>180</v>
      </c>
    </row>
    <row r="46" spans="1:13">
      <c r="A46" t="s">
        <v>44</v>
      </c>
      <c r="B46">
        <v>0</v>
      </c>
      <c r="H46" t="s">
        <v>124</v>
      </c>
      <c r="I46">
        <f t="shared" si="20"/>
        <v>0</v>
      </c>
      <c r="J46">
        <f t="shared" si="21"/>
        <v>0</v>
      </c>
      <c r="L46">
        <f t="shared" si="22"/>
        <v>210</v>
      </c>
      <c r="M46">
        <f t="shared" si="23"/>
        <v>210</v>
      </c>
    </row>
    <row r="47" spans="1:13">
      <c r="A47" t="s">
        <v>45</v>
      </c>
      <c r="B47">
        <v>10</v>
      </c>
      <c r="H47" t="s">
        <v>125</v>
      </c>
      <c r="I47">
        <f t="shared" si="20"/>
        <v>0</v>
      </c>
      <c r="J47">
        <f t="shared" si="21"/>
        <v>0</v>
      </c>
      <c r="L47">
        <f t="shared" si="22"/>
        <v>210</v>
      </c>
      <c r="M47">
        <f t="shared" si="23"/>
        <v>210</v>
      </c>
    </row>
    <row r="48" spans="1:13">
      <c r="A48" t="s">
        <v>46</v>
      </c>
      <c r="B48">
        <v>50</v>
      </c>
      <c r="H48" t="s">
        <v>126</v>
      </c>
      <c r="I48">
        <f t="shared" si="20"/>
        <v>0</v>
      </c>
      <c r="J48">
        <f t="shared" si="21"/>
        <v>-40</v>
      </c>
      <c r="L48">
        <f t="shared" si="22"/>
        <v>210</v>
      </c>
      <c r="M48">
        <f t="shared" si="23"/>
        <v>170</v>
      </c>
    </row>
    <row r="49" spans="1:13">
      <c r="A49" t="s">
        <v>47</v>
      </c>
      <c r="B49">
        <v>50</v>
      </c>
      <c r="H49" t="s">
        <v>127</v>
      </c>
      <c r="I49">
        <f t="shared" si="20"/>
        <v>0</v>
      </c>
      <c r="J49">
        <f t="shared" si="21"/>
        <v>-60</v>
      </c>
      <c r="L49">
        <f t="shared" si="22"/>
        <v>210</v>
      </c>
      <c r="M49">
        <f t="shared" si="23"/>
        <v>150</v>
      </c>
    </row>
    <row r="50" spans="1:13">
      <c r="A50" t="s">
        <v>48</v>
      </c>
      <c r="B50">
        <v>207.14285714285714</v>
      </c>
      <c r="H50" t="s">
        <v>128</v>
      </c>
      <c r="I50">
        <f t="shared" si="20"/>
        <v>0</v>
      </c>
      <c r="J50">
        <f t="shared" si="21"/>
        <v>-30</v>
      </c>
      <c r="L50">
        <f t="shared" si="22"/>
        <v>210</v>
      </c>
      <c r="M50">
        <f t="shared" si="23"/>
        <v>180</v>
      </c>
    </row>
    <row r="51" spans="1:13">
      <c r="A51" t="s">
        <v>49</v>
      </c>
      <c r="B51">
        <v>210</v>
      </c>
      <c r="H51" t="s">
        <v>129</v>
      </c>
      <c r="I51">
        <f t="shared" si="20"/>
        <v>10</v>
      </c>
      <c r="J51">
        <f t="shared" si="21"/>
        <v>10</v>
      </c>
      <c r="L51">
        <f t="shared" si="22"/>
        <v>220</v>
      </c>
      <c r="M51">
        <f t="shared" si="23"/>
        <v>220</v>
      </c>
    </row>
    <row r="52" spans="1:13">
      <c r="H52" t="s">
        <v>130</v>
      </c>
      <c r="I52">
        <f t="shared" si="20"/>
        <v>50</v>
      </c>
      <c r="J52">
        <f t="shared" si="21"/>
        <v>50</v>
      </c>
      <c r="L52">
        <f t="shared" si="22"/>
        <v>260</v>
      </c>
      <c r="M52">
        <f t="shared" si="23"/>
        <v>260</v>
      </c>
    </row>
    <row r="53" spans="1:13">
      <c r="H53" t="s">
        <v>131</v>
      </c>
      <c r="I53">
        <f t="shared" si="20"/>
        <v>50</v>
      </c>
      <c r="J53">
        <f t="shared" si="21"/>
        <v>50</v>
      </c>
      <c r="L53">
        <f t="shared" si="22"/>
        <v>260</v>
      </c>
      <c r="M53">
        <f t="shared" si="23"/>
        <v>260</v>
      </c>
    </row>
  </sheetData>
  <mergeCells count="6">
    <mergeCell ref="P1:R1"/>
    <mergeCell ref="E27:F27"/>
    <mergeCell ref="A1:B1"/>
    <mergeCell ref="D1:F1"/>
    <mergeCell ref="H1:J1"/>
    <mergeCell ref="L1:M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3456-2E27-424F-AC4E-288FF9B4AA2C}">
  <dimension ref="A1:M22"/>
  <sheetViews>
    <sheetView workbookViewId="0">
      <selection activeCell="G7" sqref="G7"/>
    </sheetView>
  </sheetViews>
  <sheetFormatPr baseColWidth="10" defaultRowHeight="16"/>
  <sheetData>
    <row r="1" spans="1:13">
      <c r="A1" t="s">
        <v>387</v>
      </c>
      <c r="B1" t="s">
        <v>389</v>
      </c>
      <c r="C1" t="s">
        <v>48</v>
      </c>
      <c r="D1" t="s">
        <v>49</v>
      </c>
      <c r="E1" t="s">
        <v>388</v>
      </c>
      <c r="F1" t="s">
        <v>390</v>
      </c>
      <c r="H1" t="s">
        <v>387</v>
      </c>
      <c r="I1" t="s">
        <v>389</v>
      </c>
      <c r="J1" t="s">
        <v>48</v>
      </c>
      <c r="K1" t="s">
        <v>49</v>
      </c>
      <c r="L1" t="s">
        <v>388</v>
      </c>
      <c r="M1" t="s">
        <v>390</v>
      </c>
    </row>
    <row r="2" spans="1:13">
      <c r="A2">
        <v>4</v>
      </c>
      <c r="B2">
        <v>6</v>
      </c>
      <c r="C2">
        <v>214.28571428571428</v>
      </c>
      <c r="D2">
        <v>200</v>
      </c>
      <c r="E2">
        <v>3278.5714285714284</v>
      </c>
      <c r="F2">
        <f>E3-E2</f>
        <v>15.942857142857065</v>
      </c>
      <c r="H2">
        <v>6</v>
      </c>
      <c r="I2">
        <v>4</v>
      </c>
      <c r="J2">
        <v>210</v>
      </c>
      <c r="K2">
        <v>206</v>
      </c>
      <c r="L2">
        <v>3066</v>
      </c>
      <c r="M2">
        <f t="shared" ref="M2:M21" si="0">L3-L2</f>
        <v>43.428571428572013</v>
      </c>
    </row>
    <row r="3" spans="1:13">
      <c r="A3">
        <v>4.2</v>
      </c>
      <c r="B3">
        <v>6</v>
      </c>
      <c r="C3">
        <v>214.28571428571428</v>
      </c>
      <c r="D3">
        <v>200</v>
      </c>
      <c r="E3">
        <v>3294.5142857142855</v>
      </c>
      <c r="F3">
        <f t="shared" ref="F3:F21" si="1">E4-E3</f>
        <v>9.5428571428574287</v>
      </c>
      <c r="H3">
        <v>6</v>
      </c>
      <c r="I3">
        <v>4.2</v>
      </c>
      <c r="J3">
        <v>201.42857142857142</v>
      </c>
      <c r="K3">
        <v>218</v>
      </c>
      <c r="L3">
        <v>3109.428571428572</v>
      </c>
      <c r="M3">
        <f t="shared" si="0"/>
        <v>39.428571428570194</v>
      </c>
    </row>
    <row r="4" spans="1:13">
      <c r="A4">
        <v>4.4000000000000004</v>
      </c>
      <c r="B4">
        <v>6</v>
      </c>
      <c r="C4">
        <v>214.28571428571428</v>
      </c>
      <c r="D4">
        <v>200</v>
      </c>
      <c r="E4">
        <v>3304.0571428571429</v>
      </c>
      <c r="F4">
        <f t="shared" si="1"/>
        <v>5.142857142856883</v>
      </c>
      <c r="H4">
        <v>6</v>
      </c>
      <c r="I4">
        <v>4.4000000000000004</v>
      </c>
      <c r="J4">
        <v>202.85714285714286</v>
      </c>
      <c r="K4">
        <v>216</v>
      </c>
      <c r="L4">
        <v>3148.8571428571422</v>
      </c>
      <c r="M4">
        <f t="shared" si="0"/>
        <v>39.428571428572468</v>
      </c>
    </row>
    <row r="5" spans="1:13">
      <c r="A5">
        <v>4.5999999999999996</v>
      </c>
      <c r="B5">
        <v>6</v>
      </c>
      <c r="C5">
        <v>214</v>
      </c>
      <c r="D5">
        <v>200.4</v>
      </c>
      <c r="E5">
        <v>3309.2</v>
      </c>
      <c r="F5">
        <f t="shared" si="1"/>
        <v>14.400000000000546</v>
      </c>
      <c r="H5">
        <v>6</v>
      </c>
      <c r="I5">
        <v>4.5999999999999996</v>
      </c>
      <c r="J5">
        <v>204.28571428571428</v>
      </c>
      <c r="K5">
        <v>214</v>
      </c>
      <c r="L5">
        <v>3188.2857142857147</v>
      </c>
      <c r="M5">
        <f t="shared" si="0"/>
        <v>39.428571428571104</v>
      </c>
    </row>
    <row r="6" spans="1:13">
      <c r="A6">
        <v>4.8</v>
      </c>
      <c r="B6">
        <v>6</v>
      </c>
      <c r="C6">
        <v>212</v>
      </c>
      <c r="D6">
        <v>203.2</v>
      </c>
      <c r="E6">
        <v>3323.6000000000004</v>
      </c>
      <c r="F6">
        <f t="shared" si="1"/>
        <v>14.399999999999636</v>
      </c>
      <c r="H6">
        <v>6</v>
      </c>
      <c r="I6">
        <v>4.8</v>
      </c>
      <c r="J6">
        <v>205.71428571428572</v>
      </c>
      <c r="K6">
        <v>212</v>
      </c>
      <c r="L6">
        <v>3227.7142857142858</v>
      </c>
      <c r="M6">
        <f t="shared" si="0"/>
        <v>39.428571428572013</v>
      </c>
    </row>
    <row r="7" spans="1:13">
      <c r="A7">
        <v>5</v>
      </c>
      <c r="B7">
        <v>6</v>
      </c>
      <c r="C7">
        <v>210</v>
      </c>
      <c r="D7">
        <v>206</v>
      </c>
      <c r="E7">
        <v>3338</v>
      </c>
      <c r="F7">
        <f t="shared" si="1"/>
        <v>14.399999999999636</v>
      </c>
      <c r="H7">
        <v>6</v>
      </c>
      <c r="I7">
        <v>5</v>
      </c>
      <c r="J7">
        <v>207.14285714285714</v>
      </c>
      <c r="K7">
        <v>210</v>
      </c>
      <c r="L7">
        <v>3267.1428571428578</v>
      </c>
      <c r="M7">
        <f t="shared" si="0"/>
        <v>39.428571428570649</v>
      </c>
    </row>
    <row r="8" spans="1:13">
      <c r="A8">
        <v>5.2</v>
      </c>
      <c r="B8">
        <v>6</v>
      </c>
      <c r="C8">
        <v>208</v>
      </c>
      <c r="D8">
        <v>208.8</v>
      </c>
      <c r="E8">
        <v>3352.3999999999996</v>
      </c>
      <c r="F8">
        <f t="shared" si="1"/>
        <v>22.857142857144026</v>
      </c>
      <c r="H8">
        <v>6</v>
      </c>
      <c r="I8">
        <v>5.2</v>
      </c>
      <c r="J8">
        <v>208.57142857142856</v>
      </c>
      <c r="K8">
        <v>208</v>
      </c>
      <c r="L8">
        <v>3306.5714285714284</v>
      </c>
      <c r="M8">
        <f t="shared" si="0"/>
        <v>39.428571428571558</v>
      </c>
    </row>
    <row r="9" spans="1:13">
      <c r="A9">
        <v>5.4</v>
      </c>
      <c r="B9">
        <v>6</v>
      </c>
      <c r="C9">
        <v>207.14285714285714</v>
      </c>
      <c r="D9">
        <v>210</v>
      </c>
      <c r="E9">
        <v>3375.2571428571437</v>
      </c>
      <c r="F9">
        <f t="shared" si="1"/>
        <v>25.428571428571104</v>
      </c>
      <c r="H9">
        <v>6</v>
      </c>
      <c r="I9">
        <v>5.4</v>
      </c>
      <c r="J9">
        <v>210</v>
      </c>
      <c r="K9">
        <v>206</v>
      </c>
      <c r="L9">
        <v>3346</v>
      </c>
      <c r="M9">
        <f t="shared" si="0"/>
        <v>39.600000000000364</v>
      </c>
    </row>
    <row r="10" spans="1:13">
      <c r="A10">
        <v>5.6</v>
      </c>
      <c r="B10">
        <v>6</v>
      </c>
      <c r="C10">
        <v>207.14285714285714</v>
      </c>
      <c r="D10">
        <v>210</v>
      </c>
      <c r="E10">
        <v>3400.6857142857148</v>
      </c>
      <c r="F10">
        <f t="shared" si="1"/>
        <v>20.628571428570922</v>
      </c>
      <c r="H10">
        <v>6</v>
      </c>
      <c r="I10">
        <v>5.6</v>
      </c>
      <c r="J10">
        <v>210</v>
      </c>
      <c r="K10">
        <v>206</v>
      </c>
      <c r="L10">
        <v>3385.6000000000004</v>
      </c>
      <c r="M10">
        <f t="shared" si="0"/>
        <v>26.114285714285415</v>
      </c>
    </row>
    <row r="11" spans="1:13">
      <c r="A11">
        <v>5.8</v>
      </c>
      <c r="B11">
        <v>6</v>
      </c>
      <c r="C11">
        <v>207.14285714285714</v>
      </c>
      <c r="D11">
        <v>210</v>
      </c>
      <c r="E11">
        <v>3421.3142857142857</v>
      </c>
      <c r="F11">
        <f t="shared" si="1"/>
        <v>15.828571428572104</v>
      </c>
      <c r="H11">
        <v>6</v>
      </c>
      <c r="I11">
        <v>5.8</v>
      </c>
      <c r="J11">
        <v>205.71428571428572</v>
      </c>
      <c r="K11">
        <v>212</v>
      </c>
      <c r="L11">
        <v>3411.7142857142858</v>
      </c>
      <c r="M11">
        <f t="shared" si="0"/>
        <v>25.428571428572013</v>
      </c>
    </row>
    <row r="12" spans="1:13">
      <c r="A12">
        <v>6</v>
      </c>
      <c r="B12">
        <v>6</v>
      </c>
      <c r="C12">
        <v>207.14285714285714</v>
      </c>
      <c r="D12">
        <v>210</v>
      </c>
      <c r="E12">
        <v>3437.1428571428578</v>
      </c>
      <c r="F12">
        <f t="shared" si="1"/>
        <v>11.028571428571013</v>
      </c>
      <c r="H12">
        <v>6</v>
      </c>
      <c r="I12">
        <v>6</v>
      </c>
      <c r="J12">
        <v>207.14285714285714</v>
      </c>
      <c r="K12">
        <v>210</v>
      </c>
      <c r="L12">
        <v>3437.1428571428578</v>
      </c>
      <c r="M12">
        <f t="shared" si="0"/>
        <v>25.428571428570649</v>
      </c>
    </row>
    <row r="13" spans="1:13">
      <c r="A13">
        <v>6.2</v>
      </c>
      <c r="B13">
        <v>6</v>
      </c>
      <c r="C13">
        <v>207.14285714285714</v>
      </c>
      <c r="D13">
        <v>210</v>
      </c>
      <c r="E13">
        <v>3448.1714285714288</v>
      </c>
      <c r="F13">
        <f t="shared" si="1"/>
        <v>15.828571428571195</v>
      </c>
      <c r="H13">
        <v>6</v>
      </c>
      <c r="I13">
        <v>6.2</v>
      </c>
      <c r="J13">
        <v>208.57142857142858</v>
      </c>
      <c r="K13">
        <v>208</v>
      </c>
      <c r="L13">
        <v>3462.5714285714284</v>
      </c>
      <c r="M13">
        <f t="shared" si="0"/>
        <v>25.428571428571558</v>
      </c>
    </row>
    <row r="14" spans="1:13">
      <c r="A14">
        <v>6.4</v>
      </c>
      <c r="B14">
        <v>6</v>
      </c>
      <c r="C14">
        <v>206</v>
      </c>
      <c r="D14">
        <v>210</v>
      </c>
      <c r="E14">
        <v>3464</v>
      </c>
      <c r="F14">
        <f t="shared" si="1"/>
        <v>22</v>
      </c>
      <c r="H14">
        <v>6</v>
      </c>
      <c r="I14">
        <v>6.4</v>
      </c>
      <c r="J14">
        <v>210</v>
      </c>
      <c r="K14">
        <v>206</v>
      </c>
      <c r="L14">
        <v>3488</v>
      </c>
      <c r="M14">
        <f t="shared" si="0"/>
        <v>34</v>
      </c>
    </row>
    <row r="15" spans="1:13">
      <c r="A15">
        <v>6.6</v>
      </c>
      <c r="B15">
        <v>6</v>
      </c>
      <c r="C15">
        <v>204</v>
      </c>
      <c r="D15">
        <v>210</v>
      </c>
      <c r="E15">
        <v>3486</v>
      </c>
      <c r="F15">
        <f t="shared" si="1"/>
        <v>22</v>
      </c>
      <c r="H15">
        <v>6</v>
      </c>
      <c r="I15">
        <v>6.6</v>
      </c>
      <c r="J15">
        <v>210</v>
      </c>
      <c r="K15">
        <v>204</v>
      </c>
      <c r="L15">
        <v>3522</v>
      </c>
      <c r="M15">
        <f t="shared" si="0"/>
        <v>34</v>
      </c>
    </row>
    <row r="16" spans="1:13">
      <c r="A16">
        <v>6.8</v>
      </c>
      <c r="B16">
        <v>6</v>
      </c>
      <c r="C16">
        <v>202</v>
      </c>
      <c r="D16">
        <v>210</v>
      </c>
      <c r="E16">
        <v>3508</v>
      </c>
      <c r="F16">
        <f t="shared" si="1"/>
        <v>22</v>
      </c>
      <c r="H16">
        <v>6</v>
      </c>
      <c r="I16">
        <v>6.8</v>
      </c>
      <c r="J16">
        <v>210</v>
      </c>
      <c r="K16">
        <v>202</v>
      </c>
      <c r="L16">
        <v>3556</v>
      </c>
      <c r="M16">
        <f t="shared" si="0"/>
        <v>34</v>
      </c>
    </row>
    <row r="17" spans="1:13">
      <c r="A17">
        <v>7</v>
      </c>
      <c r="B17">
        <v>6</v>
      </c>
      <c r="C17">
        <v>200</v>
      </c>
      <c r="D17">
        <v>210</v>
      </c>
      <c r="E17">
        <v>3530</v>
      </c>
      <c r="F17">
        <f t="shared" si="1"/>
        <v>22</v>
      </c>
      <c r="H17">
        <v>6</v>
      </c>
      <c r="I17">
        <v>7</v>
      </c>
      <c r="J17">
        <v>210</v>
      </c>
      <c r="K17">
        <v>200</v>
      </c>
      <c r="L17">
        <v>3590</v>
      </c>
      <c r="M17">
        <f t="shared" si="0"/>
        <v>34</v>
      </c>
    </row>
    <row r="18" spans="1:13">
      <c r="A18">
        <v>7.1999999999999904</v>
      </c>
      <c r="B18">
        <v>6</v>
      </c>
      <c r="C18">
        <v>198</v>
      </c>
      <c r="D18">
        <v>210</v>
      </c>
      <c r="E18">
        <v>3552</v>
      </c>
      <c r="F18">
        <f t="shared" si="1"/>
        <v>22</v>
      </c>
      <c r="H18">
        <v>6</v>
      </c>
      <c r="I18">
        <v>7.1999999999999904</v>
      </c>
      <c r="J18">
        <v>210</v>
      </c>
      <c r="K18">
        <v>198</v>
      </c>
      <c r="L18">
        <v>3624</v>
      </c>
      <c r="M18">
        <f t="shared" si="0"/>
        <v>34</v>
      </c>
    </row>
    <row r="19" spans="1:13">
      <c r="A19">
        <v>7.3999999999999897</v>
      </c>
      <c r="B19">
        <v>6</v>
      </c>
      <c r="C19">
        <v>196</v>
      </c>
      <c r="D19">
        <v>210</v>
      </c>
      <c r="E19">
        <v>3574</v>
      </c>
      <c r="F19">
        <f t="shared" si="1"/>
        <v>22</v>
      </c>
      <c r="H19">
        <v>6</v>
      </c>
      <c r="I19">
        <v>7.3999999999999897</v>
      </c>
      <c r="J19">
        <v>210</v>
      </c>
      <c r="K19">
        <v>196</v>
      </c>
      <c r="L19">
        <v>3658</v>
      </c>
      <c r="M19">
        <f t="shared" si="0"/>
        <v>34</v>
      </c>
    </row>
    <row r="20" spans="1:13">
      <c r="A20">
        <v>7.5999999999999899</v>
      </c>
      <c r="B20">
        <v>6</v>
      </c>
      <c r="C20">
        <v>194</v>
      </c>
      <c r="D20">
        <v>210</v>
      </c>
      <c r="E20">
        <v>3596</v>
      </c>
      <c r="F20">
        <f t="shared" si="1"/>
        <v>22</v>
      </c>
      <c r="H20">
        <v>6</v>
      </c>
      <c r="I20">
        <v>7.5999999999999899</v>
      </c>
      <c r="J20">
        <v>210</v>
      </c>
      <c r="K20">
        <v>194</v>
      </c>
      <c r="L20">
        <v>3692</v>
      </c>
      <c r="M20">
        <f t="shared" si="0"/>
        <v>34</v>
      </c>
    </row>
    <row r="21" spans="1:13">
      <c r="A21">
        <v>7.7999999999999901</v>
      </c>
      <c r="B21">
        <v>6</v>
      </c>
      <c r="C21">
        <v>192</v>
      </c>
      <c r="D21">
        <v>210</v>
      </c>
      <c r="E21">
        <v>3618</v>
      </c>
      <c r="F21">
        <f t="shared" si="1"/>
        <v>22</v>
      </c>
      <c r="H21">
        <v>6</v>
      </c>
      <c r="I21">
        <v>7.7999999999999901</v>
      </c>
      <c r="J21">
        <v>210</v>
      </c>
      <c r="K21">
        <v>192</v>
      </c>
      <c r="L21">
        <v>3726</v>
      </c>
      <c r="M21">
        <f t="shared" si="0"/>
        <v>34</v>
      </c>
    </row>
    <row r="22" spans="1:13">
      <c r="A22">
        <v>7.9999999999999902</v>
      </c>
      <c r="B22">
        <v>6</v>
      </c>
      <c r="C22">
        <v>190</v>
      </c>
      <c r="D22">
        <v>210</v>
      </c>
      <c r="E22">
        <v>3640</v>
      </c>
      <c r="H22">
        <v>6</v>
      </c>
      <c r="I22">
        <v>7.9999999999999902</v>
      </c>
      <c r="J22">
        <v>210</v>
      </c>
      <c r="K22">
        <v>190</v>
      </c>
      <c r="L22">
        <v>3760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Answer Report 1</vt:lpstr>
      <vt:lpstr>Original</vt:lpstr>
      <vt:lpstr>vary mu</vt:lpstr>
      <vt:lpstr>sensitivity recording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13691224882</dc:creator>
  <cp:lastModifiedBy>13691224882</cp:lastModifiedBy>
  <dcterms:created xsi:type="dcterms:W3CDTF">2020-07-01T20:45:19Z</dcterms:created>
  <dcterms:modified xsi:type="dcterms:W3CDTF">2020-07-08T20:13:05Z</dcterms:modified>
</cp:coreProperties>
</file>