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vl22683_bristol_ac_uk/Documents/Documents/Publications/Sex work and risk of HIV and HCV/Emails to authors/Ukraine data/"/>
    </mc:Choice>
  </mc:AlternateContent>
  <xr:revisionPtr revIDLastSave="0" documentId="8_{7444BF2D-6EFA-4416-B9C4-6B168B2538B5}" xr6:coauthVersionLast="47" xr6:coauthVersionMax="47" xr10:uidLastSave="{00000000-0000-0000-0000-000000000000}"/>
  <bookViews>
    <workbookView xWindow="-120" yWindow="-120" windowWidth="29040" windowHeight="15840" activeTab="1" xr2:uid="{DCFB189F-5796-4025-BF96-9F8404F4E0C6}"/>
  </bookViews>
  <sheets>
    <sheet name="HIV_Results" sheetId="4" r:id="rId1"/>
    <sheet name="HCV_Results" sheetId="3" r:id="rId2"/>
    <sheet name="HIV" sheetId="2" r:id="rId3"/>
    <sheet name="HCV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4" i="4" l="1"/>
  <c r="T43" i="4"/>
  <c r="T42" i="4"/>
  <c r="T37" i="4"/>
  <c r="T38" i="4"/>
  <c r="T39" i="4"/>
  <c r="T40" i="4"/>
  <c r="T41" i="4"/>
  <c r="T36" i="4"/>
  <c r="T30" i="4"/>
  <c r="T29" i="4"/>
  <c r="T28" i="4"/>
  <c r="T23" i="4"/>
  <c r="T24" i="4"/>
  <c r="T25" i="4"/>
  <c r="T26" i="4"/>
  <c r="T27" i="4"/>
  <c r="T22" i="4"/>
  <c r="N44" i="4"/>
  <c r="N43" i="4"/>
  <c r="N42" i="4"/>
  <c r="N37" i="4"/>
  <c r="N38" i="4"/>
  <c r="N39" i="4"/>
  <c r="N40" i="4"/>
  <c r="N41" i="4"/>
  <c r="N36" i="4"/>
  <c r="N30" i="4"/>
  <c r="N29" i="4"/>
  <c r="N28" i="4"/>
  <c r="N23" i="4"/>
  <c r="N24" i="4"/>
  <c r="N25" i="4"/>
  <c r="N26" i="4"/>
  <c r="N27" i="4"/>
  <c r="N22" i="4"/>
  <c r="G44" i="4"/>
  <c r="G43" i="4"/>
  <c r="G42" i="4"/>
  <c r="G30" i="4"/>
  <c r="G29" i="4"/>
  <c r="G28" i="4"/>
  <c r="G14" i="4"/>
  <c r="G13" i="4"/>
  <c r="G12" i="4"/>
  <c r="G7" i="4"/>
  <c r="G8" i="4"/>
  <c r="G9" i="4"/>
  <c r="G10" i="4"/>
  <c r="G11" i="4"/>
  <c r="G6" i="4"/>
  <c r="S41" i="3"/>
  <c r="S40" i="3"/>
  <c r="S39" i="3"/>
  <c r="S38" i="3"/>
  <c r="S37" i="3"/>
  <c r="S36" i="3"/>
  <c r="S27" i="3"/>
  <c r="S26" i="3"/>
  <c r="S25" i="3"/>
  <c r="S24" i="3"/>
  <c r="S23" i="3"/>
  <c r="S22" i="3"/>
  <c r="M37" i="3"/>
  <c r="M38" i="3"/>
  <c r="M39" i="3"/>
  <c r="M40" i="3"/>
  <c r="M41" i="3"/>
  <c r="M36" i="3"/>
  <c r="M23" i="3"/>
  <c r="M24" i="3"/>
  <c r="M25" i="3"/>
  <c r="M26" i="3"/>
  <c r="M27" i="3"/>
  <c r="M22" i="3"/>
  <c r="G23" i="3"/>
  <c r="G24" i="3"/>
  <c r="G25" i="3"/>
  <c r="G26" i="3"/>
  <c r="G27" i="3"/>
  <c r="G22" i="3"/>
  <c r="G7" i="3"/>
  <c r="G8" i="3"/>
  <c r="G9" i="3"/>
  <c r="G10" i="3"/>
  <c r="G11" i="3"/>
  <c r="G6" i="3"/>
  <c r="G12" i="3" s="1"/>
  <c r="G13" i="3" s="1"/>
  <c r="G14" i="3" s="1"/>
  <c r="G42" i="3"/>
  <c r="G43" i="3" s="1"/>
  <c r="G44" i="3" s="1"/>
  <c r="G41" i="4"/>
  <c r="G40" i="4"/>
  <c r="G39" i="4"/>
  <c r="G38" i="4"/>
  <c r="G37" i="4"/>
  <c r="G36" i="4"/>
  <c r="G27" i="4"/>
  <c r="G26" i="4"/>
  <c r="G25" i="4"/>
  <c r="G24" i="4"/>
  <c r="G23" i="4"/>
  <c r="G22" i="4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5" i="2"/>
  <c r="G41" i="3"/>
  <c r="G40" i="3"/>
  <c r="G39" i="3"/>
  <c r="G38" i="3"/>
  <c r="G37" i="3"/>
  <c r="G36" i="3"/>
  <c r="L65" i="1"/>
  <c r="L64" i="1"/>
  <c r="L63" i="1"/>
  <c r="L62" i="1"/>
  <c r="L6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" i="1"/>
  <c r="G58" i="1"/>
  <c r="H60" i="1" s="1"/>
  <c r="F28" i="2"/>
  <c r="M28" i="3" l="1"/>
  <c r="M29" i="3" s="1"/>
  <c r="M30" i="3" s="1"/>
  <c r="G28" i="3"/>
  <c r="G29" i="3" s="1"/>
  <c r="G30" i="3" s="1"/>
  <c r="S42" i="3"/>
  <c r="S43" i="3" s="1"/>
  <c r="S44" i="3" s="1"/>
  <c r="S28" i="3"/>
  <c r="S29" i="3" s="1"/>
  <c r="S30" i="3" s="1"/>
  <c r="M42" i="3"/>
  <c r="M43" i="3" s="1"/>
  <c r="M44" i="3" s="1"/>
</calcChain>
</file>

<file path=xl/sharedStrings.xml><?xml version="1.0" encoding="utf-8"?>
<sst xmlns="http://schemas.openxmlformats.org/spreadsheetml/2006/main" count="630" uniqueCount="72">
  <si>
    <t>0 months</t>
  </si>
  <si>
    <t>Negative</t>
  </si>
  <si>
    <t>6 months</t>
  </si>
  <si>
    <t>12 months</t>
  </si>
  <si>
    <t>18 months</t>
  </si>
  <si>
    <t>Positive</t>
  </si>
  <si>
    <t>Outcome</t>
  </si>
  <si>
    <t>Treat as HIV+ at 6 months</t>
  </si>
  <si>
    <t>Missing</t>
  </si>
  <si>
    <t>Treat as HCV+ at 6 months</t>
  </si>
  <si>
    <t>One person is missing their baseline result, so I'm ignoring them</t>
  </si>
  <si>
    <t>N (2156)</t>
  </si>
  <si>
    <t>N (2157)</t>
  </si>
  <si>
    <t>:/</t>
  </si>
  <si>
    <t>Treat as HCV+ at 9 months</t>
  </si>
  <si>
    <t>Remove</t>
  </si>
  <si>
    <t>Possible HIV combinations, only including 18 month results for verification, so follow-up only goes up to 12 months</t>
  </si>
  <si>
    <t>Treat as negative throughout follow-up</t>
  </si>
  <si>
    <t>Treat as HIV+ at 9 months</t>
  </si>
  <si>
    <t>Treat as HIV+ at 3 months</t>
  </si>
  <si>
    <t>Possible HCV combinations, only including 18 months for verification, so follow-up only goes up to 12 months</t>
  </si>
  <si>
    <t>Treat as HCV+ at 3 months</t>
  </si>
  <si>
    <t>Treat as HIV+ at baseline</t>
  </si>
  <si>
    <t>REMOVE</t>
  </si>
  <si>
    <t>HCV_fol</t>
  </si>
  <si>
    <t>HCV_d</t>
  </si>
  <si>
    <t>HIV_fol</t>
  </si>
  <si>
    <t>HIV_d</t>
  </si>
  <si>
    <t>Adelina re-do for incidence SR</t>
  </si>
  <si>
    <t>Treat as HCV+ at baseline</t>
  </si>
  <si>
    <t>HCV status</t>
  </si>
  <si>
    <t>HCV_time</t>
  </si>
  <si>
    <t>Treat as HCV+ at 15 months</t>
  </si>
  <si>
    <t>Exclude= no FUP</t>
  </si>
  <si>
    <t>Treat as HCV+ at 12 months</t>
  </si>
  <si>
    <t>na</t>
  </si>
  <si>
    <t>Total cases</t>
  </si>
  <si>
    <t>Total FUP</t>
  </si>
  <si>
    <t>months</t>
  </si>
  <si>
    <t>people</t>
  </si>
  <si>
    <t>prs-yrs</t>
  </si>
  <si>
    <t>Incidence</t>
  </si>
  <si>
    <t>HCV - overall</t>
  </si>
  <si>
    <t>cases</t>
  </si>
  <si>
    <t>HCV+</t>
  </si>
  <si>
    <t>HCV-</t>
  </si>
  <si>
    <t>HCV LFUP</t>
  </si>
  <si>
    <t>HCV- with 1FUP</t>
  </si>
  <si>
    <t>HCV-male</t>
  </si>
  <si>
    <t>incidence</t>
  </si>
  <si>
    <t>HCV-female</t>
  </si>
  <si>
    <t>HCV-young (&lt;25)</t>
  </si>
  <si>
    <t>HCV-old (&gt;=25)</t>
  </si>
  <si>
    <t>HIV status</t>
  </si>
  <si>
    <t>HIV_time</t>
  </si>
  <si>
    <t>Treat as HIV+ at 15 months</t>
  </si>
  <si>
    <t>HIV - overall</t>
  </si>
  <si>
    <t>HIV - male</t>
  </si>
  <si>
    <t>HIV - female</t>
  </si>
  <si>
    <t>HIV-young (&lt;25)</t>
  </si>
  <si>
    <t>HIV-old (&gt;=25)</t>
  </si>
  <si>
    <t>TFUP/12</t>
  </si>
  <si>
    <t>TFUP</t>
  </si>
  <si>
    <t>HCV-young (&lt;32)</t>
  </si>
  <si>
    <t>HCV-old (&gt;=32)</t>
  </si>
  <si>
    <t>HIV-young (&lt;32)</t>
  </si>
  <si>
    <t>HIV-old (&gt;=32)</t>
  </si>
  <si>
    <t>Median age = 32</t>
  </si>
  <si>
    <t>95% CI</t>
  </si>
  <si>
    <t>1.34-2.31</t>
  </si>
  <si>
    <t>17.01-21.53</t>
  </si>
  <si>
    <t xml:space="preserve">Very few cases &lt;25 so use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</si>
</sst>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5" borderId="0" xfId="0" applyFill="1"/>
    <xf numFmtId="0" fontId="7" fillId="5" borderId="0" xfId="0" applyFont="1" applyFill="1"/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C607-8906-7A40-9366-45450C9F09F5}">
  <dimension ref="C3:U45"/>
  <sheetViews>
    <sheetView zoomScale="101" workbookViewId="0">
      <selection activeCell="C38" sqref="C38"/>
    </sheetView>
  </sheetViews>
  <sheetFormatPr defaultColWidth="11.42578125" defaultRowHeight="15" x14ac:dyDescent="0.25"/>
  <cols>
    <col min="6" max="6" width="10.85546875" style="5"/>
  </cols>
  <sheetData>
    <row r="3" spans="3:21" x14ac:dyDescent="0.25">
      <c r="C3" s="5"/>
      <c r="D3" s="6"/>
      <c r="E3" s="1" t="s">
        <v>56</v>
      </c>
      <c r="F3" s="6"/>
      <c r="G3" s="7"/>
    </row>
    <row r="4" spans="3:21" x14ac:dyDescent="0.25">
      <c r="C4" s="5"/>
      <c r="D4" s="6"/>
      <c r="G4" s="7"/>
    </row>
    <row r="5" spans="3:21" x14ac:dyDescent="0.25">
      <c r="C5" s="12" t="s">
        <v>39</v>
      </c>
      <c r="D5" s="12" t="s">
        <v>43</v>
      </c>
      <c r="E5" s="12" t="s">
        <v>38</v>
      </c>
      <c r="F5" s="12" t="s">
        <v>39</v>
      </c>
      <c r="G5" s="11" t="s">
        <v>40</v>
      </c>
    </row>
    <row r="6" spans="3:21" x14ac:dyDescent="0.25">
      <c r="C6" s="23">
        <v>2051</v>
      </c>
      <c r="D6" s="23">
        <v>52</v>
      </c>
      <c r="E6">
        <v>3</v>
      </c>
      <c r="F6" s="5">
        <v>24</v>
      </c>
      <c r="G6" s="7">
        <f>E6*F6</f>
        <v>72</v>
      </c>
    </row>
    <row r="7" spans="3:21" x14ac:dyDescent="0.25">
      <c r="C7" s="5"/>
      <c r="D7" s="6"/>
      <c r="E7">
        <v>6</v>
      </c>
      <c r="F7" s="5">
        <v>54</v>
      </c>
      <c r="G7" s="7">
        <f t="shared" ref="G7:G11" si="0">E7*F7</f>
        <v>324</v>
      </c>
    </row>
    <row r="8" spans="3:21" x14ac:dyDescent="0.25">
      <c r="C8" s="5"/>
      <c r="D8" s="6"/>
      <c r="E8">
        <v>9</v>
      </c>
      <c r="F8" s="5">
        <v>19</v>
      </c>
      <c r="G8" s="7">
        <f t="shared" si="0"/>
        <v>171</v>
      </c>
    </row>
    <row r="9" spans="3:21" x14ac:dyDescent="0.25">
      <c r="C9" s="5"/>
      <c r="D9" s="6"/>
      <c r="E9">
        <v>12</v>
      </c>
      <c r="F9" s="5">
        <v>82</v>
      </c>
      <c r="G9" s="7">
        <f t="shared" si="0"/>
        <v>984</v>
      </c>
    </row>
    <row r="10" spans="3:21" x14ac:dyDescent="0.25">
      <c r="C10" s="5"/>
      <c r="D10" s="6"/>
      <c r="E10">
        <v>15</v>
      </c>
      <c r="F10" s="5">
        <v>8</v>
      </c>
      <c r="G10" s="7">
        <f t="shared" si="0"/>
        <v>120</v>
      </c>
    </row>
    <row r="11" spans="3:21" x14ac:dyDescent="0.25">
      <c r="C11" s="5"/>
      <c r="D11" s="6"/>
      <c r="E11">
        <v>18</v>
      </c>
      <c r="F11" s="5">
        <v>1864</v>
      </c>
      <c r="G11" s="7">
        <f t="shared" si="0"/>
        <v>33552</v>
      </c>
    </row>
    <row r="12" spans="3:21" x14ac:dyDescent="0.25">
      <c r="C12" s="5"/>
      <c r="D12" s="6"/>
      <c r="F12" s="22" t="s">
        <v>62</v>
      </c>
      <c r="G12" s="7">
        <f>SUM(G6:G11)</f>
        <v>35223</v>
      </c>
    </row>
    <row r="13" spans="3:21" x14ac:dyDescent="0.25">
      <c r="C13" s="5"/>
      <c r="D13" s="6"/>
      <c r="F13" s="23" t="s">
        <v>61</v>
      </c>
      <c r="G13" s="24">
        <f>G12/12</f>
        <v>2935.25</v>
      </c>
    </row>
    <row r="14" spans="3:21" x14ac:dyDescent="0.25">
      <c r="C14" s="5"/>
      <c r="D14" s="6"/>
      <c r="F14" s="23" t="s">
        <v>49</v>
      </c>
      <c r="G14" s="25">
        <f>D6/G13*100</f>
        <v>1.7715697129716379</v>
      </c>
    </row>
    <row r="15" spans="3:21" x14ac:dyDescent="0.25">
      <c r="C15" s="5"/>
      <c r="D15" s="6"/>
      <c r="F15" s="23" t="s">
        <v>68</v>
      </c>
      <c r="G15" s="24" t="s">
        <v>69</v>
      </c>
    </row>
    <row r="16" spans="3:21" x14ac:dyDescent="0.25">
      <c r="C16" s="5"/>
      <c r="D16" s="6"/>
      <c r="G16" s="17"/>
      <c r="P16" s="37"/>
      <c r="Q16" s="37"/>
      <c r="R16" s="37"/>
      <c r="S16" s="37"/>
      <c r="T16" s="37"/>
      <c r="U16" s="37"/>
    </row>
    <row r="17" spans="3:21" x14ac:dyDescent="0.25">
      <c r="P17" s="37"/>
      <c r="Q17" s="37"/>
      <c r="R17" s="36" t="s">
        <v>67</v>
      </c>
      <c r="S17" s="36"/>
      <c r="T17" s="37"/>
      <c r="U17" s="37"/>
    </row>
    <row r="18" spans="3:21" x14ac:dyDescent="0.25">
      <c r="P18" s="37"/>
      <c r="Q18" s="37"/>
      <c r="R18" s="37"/>
      <c r="S18" s="37"/>
      <c r="T18" s="37"/>
      <c r="U18" s="37"/>
    </row>
    <row r="19" spans="3:21" x14ac:dyDescent="0.25">
      <c r="C19" s="5"/>
      <c r="D19" s="6"/>
      <c r="E19" s="1" t="s">
        <v>57</v>
      </c>
      <c r="F19" s="6"/>
      <c r="G19" s="7"/>
      <c r="J19" s="5"/>
      <c r="K19" s="6"/>
      <c r="L19" s="1" t="s">
        <v>59</v>
      </c>
      <c r="N19" s="7"/>
      <c r="P19" s="34"/>
      <c r="Q19" s="35"/>
      <c r="R19" s="36" t="s">
        <v>65</v>
      </c>
      <c r="S19" s="37"/>
      <c r="T19" s="38"/>
      <c r="U19" s="37"/>
    </row>
    <row r="20" spans="3:21" x14ac:dyDescent="0.25">
      <c r="C20" s="5"/>
      <c r="D20" s="6"/>
      <c r="G20" s="7"/>
      <c r="J20" s="5"/>
      <c r="K20" s="6"/>
      <c r="N20" s="7"/>
      <c r="P20" s="34"/>
      <c r="Q20" s="35"/>
      <c r="R20" s="37"/>
      <c r="S20" s="37"/>
      <c r="T20" s="38"/>
      <c r="U20" s="37"/>
    </row>
    <row r="21" spans="3:21" x14ac:dyDescent="0.25">
      <c r="C21" s="12" t="s">
        <v>39</v>
      </c>
      <c r="D21" s="12" t="s">
        <v>43</v>
      </c>
      <c r="E21" s="12" t="s">
        <v>38</v>
      </c>
      <c r="F21" s="12" t="s">
        <v>39</v>
      </c>
      <c r="G21" s="11" t="s">
        <v>40</v>
      </c>
      <c r="J21" s="12" t="s">
        <v>39</v>
      </c>
      <c r="K21" s="12" t="s">
        <v>43</v>
      </c>
      <c r="L21" s="12" t="s">
        <v>38</v>
      </c>
      <c r="M21" s="12" t="s">
        <v>39</v>
      </c>
      <c r="N21" s="11" t="s">
        <v>40</v>
      </c>
      <c r="P21" s="39" t="s">
        <v>39</v>
      </c>
      <c r="Q21" s="39" t="s">
        <v>43</v>
      </c>
      <c r="R21" s="39" t="s">
        <v>38</v>
      </c>
      <c r="S21" s="39" t="s">
        <v>39</v>
      </c>
      <c r="T21" s="40" t="s">
        <v>40</v>
      </c>
      <c r="U21" s="37"/>
    </row>
    <row r="22" spans="3:21" x14ac:dyDescent="0.25">
      <c r="C22" s="23">
        <v>1505</v>
      </c>
      <c r="D22" s="23">
        <v>33</v>
      </c>
      <c r="E22">
        <v>3</v>
      </c>
      <c r="F22" s="5">
        <v>15</v>
      </c>
      <c r="G22" s="7">
        <f>E22*F22</f>
        <v>45</v>
      </c>
      <c r="J22" s="23">
        <v>188</v>
      </c>
      <c r="K22" s="23">
        <v>2</v>
      </c>
      <c r="L22">
        <v>3</v>
      </c>
      <c r="M22" s="5">
        <v>2</v>
      </c>
      <c r="N22" s="7">
        <f>L22*M22</f>
        <v>6</v>
      </c>
      <c r="P22" s="44">
        <v>821</v>
      </c>
      <c r="Q22" s="44">
        <v>13</v>
      </c>
      <c r="R22" s="37">
        <v>3</v>
      </c>
      <c r="S22" s="34">
        <v>5</v>
      </c>
      <c r="T22" s="38">
        <f>R22*S22</f>
        <v>15</v>
      </c>
      <c r="U22" s="37"/>
    </row>
    <row r="23" spans="3:21" x14ac:dyDescent="0.25">
      <c r="C23" s="5"/>
      <c r="D23" s="6"/>
      <c r="E23">
        <v>6</v>
      </c>
      <c r="F23" s="5">
        <v>37</v>
      </c>
      <c r="G23" s="7">
        <f t="shared" ref="G23:G27" si="1">E23*F23</f>
        <v>222</v>
      </c>
      <c r="J23" s="5"/>
      <c r="K23" s="6"/>
      <c r="L23">
        <v>6</v>
      </c>
      <c r="M23" s="5">
        <v>3</v>
      </c>
      <c r="N23" s="7">
        <f t="shared" ref="N23:N27" si="2">L23*M23</f>
        <v>18</v>
      </c>
      <c r="P23" s="34"/>
      <c r="Q23" s="35"/>
      <c r="R23" s="37">
        <v>6</v>
      </c>
      <c r="S23" s="34">
        <v>22</v>
      </c>
      <c r="T23" s="38">
        <f t="shared" ref="T23:T27" si="3">R23*S23</f>
        <v>132</v>
      </c>
      <c r="U23" s="37"/>
    </row>
    <row r="24" spans="3:21" x14ac:dyDescent="0.25">
      <c r="C24" s="5"/>
      <c r="D24" s="6"/>
      <c r="E24">
        <v>9</v>
      </c>
      <c r="F24" s="5">
        <v>11</v>
      </c>
      <c r="G24" s="7">
        <f t="shared" si="1"/>
        <v>99</v>
      </c>
      <c r="J24" s="5"/>
      <c r="K24" s="6"/>
      <c r="L24">
        <v>9</v>
      </c>
      <c r="M24" s="5">
        <v>0</v>
      </c>
      <c r="N24" s="7">
        <f t="shared" si="2"/>
        <v>0</v>
      </c>
      <c r="P24" s="34"/>
      <c r="Q24" s="35"/>
      <c r="R24" s="37">
        <v>9</v>
      </c>
      <c r="S24" s="34">
        <v>4</v>
      </c>
      <c r="T24" s="38">
        <f t="shared" si="3"/>
        <v>36</v>
      </c>
      <c r="U24" s="37"/>
    </row>
    <row r="25" spans="3:21" x14ac:dyDescent="0.25">
      <c r="C25" s="5"/>
      <c r="D25" s="6"/>
      <c r="E25">
        <v>12</v>
      </c>
      <c r="F25" s="5">
        <v>63</v>
      </c>
      <c r="G25" s="7">
        <f t="shared" si="1"/>
        <v>756</v>
      </c>
      <c r="J25" s="5"/>
      <c r="K25" s="6"/>
      <c r="L25">
        <v>12</v>
      </c>
      <c r="M25" s="5">
        <v>6</v>
      </c>
      <c r="N25" s="7">
        <f t="shared" si="2"/>
        <v>72</v>
      </c>
      <c r="P25" s="34"/>
      <c r="Q25" s="35"/>
      <c r="R25" s="37">
        <v>12</v>
      </c>
      <c r="S25" s="34">
        <v>42</v>
      </c>
      <c r="T25" s="38">
        <f t="shared" si="3"/>
        <v>504</v>
      </c>
      <c r="U25" s="37"/>
    </row>
    <row r="26" spans="3:21" x14ac:dyDescent="0.25">
      <c r="C26" s="5"/>
      <c r="D26" s="6"/>
      <c r="E26">
        <v>15</v>
      </c>
      <c r="F26" s="5">
        <v>6</v>
      </c>
      <c r="G26" s="7">
        <f t="shared" si="1"/>
        <v>90</v>
      </c>
      <c r="J26" s="5"/>
      <c r="K26" s="6"/>
      <c r="L26">
        <v>15</v>
      </c>
      <c r="M26" s="5">
        <v>0</v>
      </c>
      <c r="N26" s="7">
        <f t="shared" si="2"/>
        <v>0</v>
      </c>
      <c r="P26" s="34"/>
      <c r="Q26" s="35"/>
      <c r="R26" s="37">
        <v>15</v>
      </c>
      <c r="S26" s="34">
        <v>4</v>
      </c>
      <c r="T26" s="38">
        <f t="shared" si="3"/>
        <v>60</v>
      </c>
      <c r="U26" s="37"/>
    </row>
    <row r="27" spans="3:21" x14ac:dyDescent="0.25">
      <c r="C27" s="5"/>
      <c r="D27" s="6"/>
      <c r="E27">
        <v>18</v>
      </c>
      <c r="F27" s="5">
        <v>1373</v>
      </c>
      <c r="G27" s="7">
        <f t="shared" si="1"/>
        <v>24714</v>
      </c>
      <c r="J27" s="5"/>
      <c r="K27" s="6"/>
      <c r="L27">
        <v>18</v>
      </c>
      <c r="M27" s="5">
        <v>177</v>
      </c>
      <c r="N27" s="7">
        <f t="shared" si="2"/>
        <v>3186</v>
      </c>
      <c r="P27" s="34"/>
      <c r="Q27" s="35"/>
      <c r="R27" s="37">
        <v>18</v>
      </c>
      <c r="S27" s="34">
        <v>744</v>
      </c>
      <c r="T27" s="38">
        <f t="shared" si="3"/>
        <v>13392</v>
      </c>
      <c r="U27" s="37"/>
    </row>
    <row r="28" spans="3:21" x14ac:dyDescent="0.25">
      <c r="C28" s="5"/>
      <c r="D28" s="6"/>
      <c r="F28" t="s">
        <v>62</v>
      </c>
      <c r="G28" s="7">
        <f>SUM(G22:G27)</f>
        <v>25926</v>
      </c>
      <c r="J28" s="5"/>
      <c r="K28" s="6"/>
      <c r="M28" t="s">
        <v>62</v>
      </c>
      <c r="N28" s="7">
        <f>SUM(N22:N27)</f>
        <v>3282</v>
      </c>
      <c r="P28" s="34"/>
      <c r="Q28" s="35"/>
      <c r="R28" s="37"/>
      <c r="S28" s="37" t="s">
        <v>62</v>
      </c>
      <c r="T28" s="38">
        <f>SUM(T22:T27)</f>
        <v>14139</v>
      </c>
      <c r="U28" s="37"/>
    </row>
    <row r="29" spans="3:21" x14ac:dyDescent="0.25">
      <c r="C29" s="5"/>
      <c r="D29" s="6"/>
      <c r="F29" s="26" t="s">
        <v>61</v>
      </c>
      <c r="G29" s="24">
        <f>G28/12</f>
        <v>2160.5</v>
      </c>
      <c r="J29" s="5"/>
      <c r="K29" s="6"/>
      <c r="M29" s="26" t="s">
        <v>61</v>
      </c>
      <c r="N29" s="24">
        <f>N28/12</f>
        <v>273.5</v>
      </c>
      <c r="P29" s="34"/>
      <c r="Q29" s="35"/>
      <c r="R29" s="37"/>
      <c r="S29" s="41" t="s">
        <v>61</v>
      </c>
      <c r="T29" s="42">
        <f>T28/12</f>
        <v>1178.25</v>
      </c>
      <c r="U29" s="37"/>
    </row>
    <row r="30" spans="3:21" x14ac:dyDescent="0.25">
      <c r="C30" s="5"/>
      <c r="D30" s="6"/>
      <c r="F30" s="26" t="s">
        <v>49</v>
      </c>
      <c r="G30" s="25">
        <f>D22/G29*100</f>
        <v>1.5274242073594075</v>
      </c>
      <c r="J30" s="5"/>
      <c r="K30" s="6"/>
      <c r="M30" s="26" t="s">
        <v>49</v>
      </c>
      <c r="N30" s="25">
        <f>K22/N29*100</f>
        <v>0.73126142595978061</v>
      </c>
      <c r="P30" s="34"/>
      <c r="Q30" s="35"/>
      <c r="R30" s="37"/>
      <c r="S30" s="41" t="s">
        <v>49</v>
      </c>
      <c r="T30" s="43">
        <f>Q22/T29*100</f>
        <v>1.103331211542542</v>
      </c>
      <c r="U30" s="37"/>
    </row>
    <row r="31" spans="3:21" x14ac:dyDescent="0.25">
      <c r="J31" s="7"/>
      <c r="P31" s="38"/>
      <c r="Q31" s="37"/>
      <c r="R31" s="37"/>
      <c r="S31" s="37"/>
      <c r="T31" s="37"/>
      <c r="U31" s="37"/>
    </row>
    <row r="32" spans="3:21" x14ac:dyDescent="0.25">
      <c r="J32" s="7"/>
      <c r="P32" s="38"/>
      <c r="Q32" s="37"/>
      <c r="R32" s="37"/>
      <c r="S32" s="37"/>
      <c r="T32" s="37"/>
      <c r="U32" s="37"/>
    </row>
    <row r="33" spans="3:21" x14ac:dyDescent="0.25">
      <c r="C33" s="5"/>
      <c r="D33" s="6"/>
      <c r="E33" s="1" t="s">
        <v>58</v>
      </c>
      <c r="F33" s="6"/>
      <c r="G33" s="7"/>
      <c r="J33" s="7"/>
      <c r="L33" s="1" t="s">
        <v>60</v>
      </c>
      <c r="P33" s="38"/>
      <c r="Q33" s="37"/>
      <c r="R33" s="36" t="s">
        <v>66</v>
      </c>
      <c r="S33" s="37"/>
      <c r="T33" s="37"/>
      <c r="U33" s="37"/>
    </row>
    <row r="34" spans="3:21" x14ac:dyDescent="0.25">
      <c r="C34" s="5"/>
      <c r="D34" s="6"/>
      <c r="G34" s="7"/>
      <c r="J34" s="7"/>
      <c r="P34" s="38"/>
      <c r="Q34" s="37"/>
      <c r="R34" s="37"/>
      <c r="S34" s="37"/>
      <c r="T34" s="37"/>
      <c r="U34" s="37"/>
    </row>
    <row r="35" spans="3:21" x14ac:dyDescent="0.25">
      <c r="C35" s="12" t="s">
        <v>39</v>
      </c>
      <c r="D35" s="12" t="s">
        <v>43</v>
      </c>
      <c r="E35" s="12" t="s">
        <v>38</v>
      </c>
      <c r="F35" s="12" t="s">
        <v>39</v>
      </c>
      <c r="G35" s="11" t="s">
        <v>40</v>
      </c>
      <c r="J35" s="12" t="s">
        <v>39</v>
      </c>
      <c r="K35" s="12" t="s">
        <v>43</v>
      </c>
      <c r="L35" s="12" t="s">
        <v>38</v>
      </c>
      <c r="M35" s="12" t="s">
        <v>39</v>
      </c>
      <c r="N35" s="11" t="s">
        <v>40</v>
      </c>
      <c r="P35" s="39" t="s">
        <v>39</v>
      </c>
      <c r="Q35" s="39" t="s">
        <v>43</v>
      </c>
      <c r="R35" s="39" t="s">
        <v>38</v>
      </c>
      <c r="S35" s="39" t="s">
        <v>39</v>
      </c>
      <c r="T35" s="40" t="s">
        <v>40</v>
      </c>
      <c r="U35" s="37"/>
    </row>
    <row r="36" spans="3:21" x14ac:dyDescent="0.25">
      <c r="C36" s="23">
        <v>546</v>
      </c>
      <c r="D36" s="23">
        <v>19</v>
      </c>
      <c r="E36">
        <v>3</v>
      </c>
      <c r="F36" s="5">
        <v>9</v>
      </c>
      <c r="G36" s="7">
        <f>E36*F36</f>
        <v>27</v>
      </c>
      <c r="J36" s="23">
        <v>1863</v>
      </c>
      <c r="K36" s="23">
        <v>50</v>
      </c>
      <c r="L36">
        <v>3</v>
      </c>
      <c r="M36" s="5">
        <v>22</v>
      </c>
      <c r="N36" s="7">
        <f>L36*M36</f>
        <v>66</v>
      </c>
      <c r="P36" s="44">
        <v>1230</v>
      </c>
      <c r="Q36" s="44">
        <v>39</v>
      </c>
      <c r="R36" s="37">
        <v>3</v>
      </c>
      <c r="S36" s="34">
        <v>19</v>
      </c>
      <c r="T36" s="38">
        <f>R36*S36</f>
        <v>57</v>
      </c>
      <c r="U36" s="37"/>
    </row>
    <row r="37" spans="3:21" x14ac:dyDescent="0.25">
      <c r="C37" s="5"/>
      <c r="D37" s="6"/>
      <c r="E37">
        <v>6</v>
      </c>
      <c r="F37" s="5">
        <v>17</v>
      </c>
      <c r="G37" s="7">
        <f t="shared" ref="G37:G41" si="4">E37*F37</f>
        <v>102</v>
      </c>
      <c r="J37" s="5"/>
      <c r="K37" s="6"/>
      <c r="L37">
        <v>6</v>
      </c>
      <c r="M37" s="5">
        <v>51</v>
      </c>
      <c r="N37" s="7">
        <f t="shared" ref="N37:N41" si="5">L37*M37</f>
        <v>306</v>
      </c>
      <c r="P37" s="34"/>
      <c r="Q37" s="35"/>
      <c r="R37" s="37">
        <v>6</v>
      </c>
      <c r="S37" s="34">
        <v>32</v>
      </c>
      <c r="T37" s="38">
        <f t="shared" ref="T37:T41" si="6">R37*S37</f>
        <v>192</v>
      </c>
      <c r="U37" s="37"/>
    </row>
    <row r="38" spans="3:21" x14ac:dyDescent="0.25">
      <c r="C38" s="5"/>
      <c r="D38" s="6"/>
      <c r="E38">
        <v>9</v>
      </c>
      <c r="F38" s="5">
        <v>8</v>
      </c>
      <c r="G38" s="7">
        <f t="shared" si="4"/>
        <v>72</v>
      </c>
      <c r="J38" s="5"/>
      <c r="K38" s="6"/>
      <c r="L38">
        <v>9</v>
      </c>
      <c r="M38" s="5">
        <v>19</v>
      </c>
      <c r="N38" s="7">
        <f t="shared" si="5"/>
        <v>171</v>
      </c>
      <c r="P38" s="34"/>
      <c r="Q38" s="35"/>
      <c r="R38" s="37">
        <v>9</v>
      </c>
      <c r="S38" s="34">
        <v>15</v>
      </c>
      <c r="T38" s="38">
        <f t="shared" si="6"/>
        <v>135</v>
      </c>
      <c r="U38" s="37"/>
    </row>
    <row r="39" spans="3:21" x14ac:dyDescent="0.25">
      <c r="C39" s="5"/>
      <c r="D39" s="6"/>
      <c r="E39">
        <v>12</v>
      </c>
      <c r="F39" s="5">
        <v>19</v>
      </c>
      <c r="G39" s="7">
        <f t="shared" si="4"/>
        <v>228</v>
      </c>
      <c r="J39" s="5"/>
      <c r="K39" s="6"/>
      <c r="L39">
        <v>12</v>
      </c>
      <c r="M39" s="5">
        <v>76</v>
      </c>
      <c r="N39" s="7">
        <f t="shared" si="5"/>
        <v>912</v>
      </c>
      <c r="P39" s="34"/>
      <c r="Q39" s="35"/>
      <c r="R39" s="37">
        <v>12</v>
      </c>
      <c r="S39" s="34">
        <v>40</v>
      </c>
      <c r="T39" s="38">
        <f t="shared" si="6"/>
        <v>480</v>
      </c>
      <c r="U39" s="37"/>
    </row>
    <row r="40" spans="3:21" x14ac:dyDescent="0.25">
      <c r="C40" s="5"/>
      <c r="D40" s="6"/>
      <c r="E40">
        <v>15</v>
      </c>
      <c r="F40" s="5">
        <v>2</v>
      </c>
      <c r="G40" s="7">
        <f t="shared" si="4"/>
        <v>30</v>
      </c>
      <c r="J40" s="5"/>
      <c r="K40" s="6"/>
      <c r="L40">
        <v>15</v>
      </c>
      <c r="M40" s="5">
        <v>8</v>
      </c>
      <c r="N40" s="7">
        <f t="shared" si="5"/>
        <v>120</v>
      </c>
      <c r="P40" s="34"/>
      <c r="Q40" s="35"/>
      <c r="R40" s="37">
        <v>15</v>
      </c>
      <c r="S40" s="34">
        <v>4</v>
      </c>
      <c r="T40" s="38">
        <f t="shared" si="6"/>
        <v>60</v>
      </c>
      <c r="U40" s="37"/>
    </row>
    <row r="41" spans="3:21" x14ac:dyDescent="0.25">
      <c r="C41" s="5"/>
      <c r="D41" s="6"/>
      <c r="E41">
        <v>18</v>
      </c>
      <c r="F41" s="5">
        <v>491</v>
      </c>
      <c r="G41" s="7">
        <f t="shared" si="4"/>
        <v>8838</v>
      </c>
      <c r="J41" s="5"/>
      <c r="K41" s="6"/>
      <c r="L41">
        <v>18</v>
      </c>
      <c r="M41" s="5">
        <v>1687</v>
      </c>
      <c r="N41" s="7">
        <f t="shared" si="5"/>
        <v>30366</v>
      </c>
      <c r="P41" s="34"/>
      <c r="Q41" s="35"/>
      <c r="R41" s="37">
        <v>18</v>
      </c>
      <c r="S41" s="34">
        <v>1120</v>
      </c>
      <c r="T41" s="38">
        <f t="shared" si="6"/>
        <v>20160</v>
      </c>
      <c r="U41" s="37"/>
    </row>
    <row r="42" spans="3:21" x14ac:dyDescent="0.25">
      <c r="C42" s="5"/>
      <c r="D42" s="6"/>
      <c r="F42" t="s">
        <v>62</v>
      </c>
      <c r="G42" s="7">
        <f>SUM(G36:G41)</f>
        <v>9297</v>
      </c>
      <c r="J42" s="5"/>
      <c r="K42" s="6"/>
      <c r="M42" t="s">
        <v>62</v>
      </c>
      <c r="N42" s="7">
        <f>SUM(N36:N41)</f>
        <v>31941</v>
      </c>
      <c r="P42" s="34"/>
      <c r="Q42" s="35"/>
      <c r="R42" s="37"/>
      <c r="S42" s="37" t="s">
        <v>62</v>
      </c>
      <c r="T42" s="38">
        <f>SUM(T36:T41)</f>
        <v>21084</v>
      </c>
      <c r="U42" s="37"/>
    </row>
    <row r="43" spans="3:21" x14ac:dyDescent="0.25">
      <c r="C43" s="5"/>
      <c r="D43" s="6"/>
      <c r="F43" s="26" t="s">
        <v>61</v>
      </c>
      <c r="G43" s="24">
        <f>G42/12</f>
        <v>774.75</v>
      </c>
      <c r="J43" s="5"/>
      <c r="K43" s="6"/>
      <c r="M43" s="26" t="s">
        <v>61</v>
      </c>
      <c r="N43" s="24">
        <f>N42/12</f>
        <v>2661.75</v>
      </c>
      <c r="P43" s="34"/>
      <c r="Q43" s="35"/>
      <c r="R43" s="37"/>
      <c r="S43" s="41" t="s">
        <v>61</v>
      </c>
      <c r="T43" s="42">
        <f>T42/12</f>
        <v>1757</v>
      </c>
      <c r="U43" s="37"/>
    </row>
    <row r="44" spans="3:21" x14ac:dyDescent="0.25">
      <c r="C44" s="5"/>
      <c r="D44" s="6"/>
      <c r="F44" s="26" t="s">
        <v>49</v>
      </c>
      <c r="G44" s="25">
        <f>D36/G43*100</f>
        <v>2.4524040012907391</v>
      </c>
      <c r="J44" s="5"/>
      <c r="K44" s="6"/>
      <c r="M44" s="26" t="s">
        <v>49</v>
      </c>
      <c r="N44" s="25">
        <f>K36/N43*100</f>
        <v>1.8784634169249554</v>
      </c>
      <c r="P44" s="34"/>
      <c r="Q44" s="35"/>
      <c r="R44" s="37"/>
      <c r="S44" s="41" t="s">
        <v>49</v>
      </c>
      <c r="T44" s="43">
        <f>Q36/T43*100</f>
        <v>2.2196926579396701</v>
      </c>
      <c r="U44" s="37"/>
    </row>
    <row r="45" spans="3:21" x14ac:dyDescent="0.25">
      <c r="P45" s="37"/>
      <c r="Q45" s="37"/>
      <c r="R45" s="37"/>
      <c r="S45" s="37"/>
      <c r="T45" s="37"/>
      <c r="U4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D498-E9B3-064D-A8B9-166460888CCA}">
  <dimension ref="C3:Y46"/>
  <sheetViews>
    <sheetView tabSelected="1" topLeftCell="I12" zoomScale="108" workbookViewId="0">
      <selection activeCell="M52" sqref="M52"/>
    </sheetView>
  </sheetViews>
  <sheetFormatPr defaultColWidth="11.42578125" defaultRowHeight="15" x14ac:dyDescent="0.25"/>
  <cols>
    <col min="3" max="3" width="10.85546875" style="5"/>
    <col min="4" max="4" width="10.85546875" style="6"/>
    <col min="7" max="9" width="10.85546875" style="7"/>
  </cols>
  <sheetData>
    <row r="3" spans="3:8" x14ac:dyDescent="0.25">
      <c r="E3" s="1" t="s">
        <v>42</v>
      </c>
      <c r="F3" s="1"/>
    </row>
    <row r="5" spans="3:8" x14ac:dyDescent="0.25">
      <c r="C5" s="12" t="s">
        <v>39</v>
      </c>
      <c r="D5" s="12" t="s">
        <v>43</v>
      </c>
      <c r="E5" s="12" t="s">
        <v>38</v>
      </c>
      <c r="F5" s="12" t="s">
        <v>39</v>
      </c>
      <c r="G5" s="11" t="s">
        <v>40</v>
      </c>
    </row>
    <row r="6" spans="3:8" x14ac:dyDescent="0.25">
      <c r="C6" s="23">
        <v>1174</v>
      </c>
      <c r="D6" s="23">
        <v>278</v>
      </c>
      <c r="E6">
        <v>3</v>
      </c>
      <c r="F6">
        <v>180</v>
      </c>
      <c r="G6" s="7">
        <f>E6*F6</f>
        <v>540</v>
      </c>
    </row>
    <row r="7" spans="3:8" x14ac:dyDescent="0.25">
      <c r="E7">
        <v>6</v>
      </c>
      <c r="F7">
        <v>45</v>
      </c>
      <c r="G7" s="7">
        <f t="shared" ref="G7:G11" si="0">E7*F7</f>
        <v>270</v>
      </c>
    </row>
    <row r="8" spans="3:8" x14ac:dyDescent="0.25">
      <c r="E8">
        <v>9</v>
      </c>
      <c r="F8">
        <v>24</v>
      </c>
      <c r="G8" s="7">
        <f t="shared" si="0"/>
        <v>216</v>
      </c>
    </row>
    <row r="9" spans="3:8" x14ac:dyDescent="0.25">
      <c r="E9">
        <v>12</v>
      </c>
      <c r="F9">
        <v>35</v>
      </c>
      <c r="G9" s="7">
        <f t="shared" si="0"/>
        <v>420</v>
      </c>
    </row>
    <row r="10" spans="3:8" x14ac:dyDescent="0.25">
      <c r="E10">
        <v>15</v>
      </c>
      <c r="F10">
        <v>21</v>
      </c>
      <c r="G10" s="7">
        <f t="shared" si="0"/>
        <v>315</v>
      </c>
    </row>
    <row r="11" spans="3:8" x14ac:dyDescent="0.25">
      <c r="E11">
        <v>18</v>
      </c>
      <c r="F11">
        <v>869</v>
      </c>
      <c r="G11" s="7">
        <f t="shared" si="0"/>
        <v>15642</v>
      </c>
    </row>
    <row r="12" spans="3:8" x14ac:dyDescent="0.25">
      <c r="F12" t="s">
        <v>62</v>
      </c>
      <c r="G12" s="7">
        <f>SUM(G6:G11)</f>
        <v>17403</v>
      </c>
    </row>
    <row r="13" spans="3:8" x14ac:dyDescent="0.25">
      <c r="E13" s="28"/>
      <c r="F13" s="29" t="s">
        <v>61</v>
      </c>
      <c r="G13" s="30">
        <f>G12/12</f>
        <v>1450.25</v>
      </c>
      <c r="H13" s="31"/>
    </row>
    <row r="14" spans="3:8" x14ac:dyDescent="0.25">
      <c r="E14" s="28"/>
      <c r="F14" s="29" t="s">
        <v>49</v>
      </c>
      <c r="G14" s="32">
        <f>D6/G13*100</f>
        <v>19.169108774349251</v>
      </c>
      <c r="H14" s="31"/>
    </row>
    <row r="15" spans="3:8" x14ac:dyDescent="0.25">
      <c r="E15" s="28"/>
      <c r="F15" s="29" t="s">
        <v>68</v>
      </c>
      <c r="G15" s="30" t="s">
        <v>70</v>
      </c>
      <c r="H15" s="31"/>
    </row>
    <row r="16" spans="3:8" x14ac:dyDescent="0.25">
      <c r="E16" s="28"/>
      <c r="F16" s="28"/>
      <c r="G16" s="33"/>
      <c r="H16" s="31"/>
    </row>
    <row r="17" spans="3:25" x14ac:dyDescent="0.25">
      <c r="Q17" s="1" t="s">
        <v>67</v>
      </c>
      <c r="R17" s="1"/>
    </row>
    <row r="19" spans="3:25" x14ac:dyDescent="0.25">
      <c r="E19" s="1" t="s">
        <v>48</v>
      </c>
      <c r="I19" s="5"/>
      <c r="J19" s="6"/>
      <c r="K19" s="1" t="s">
        <v>51</v>
      </c>
      <c r="M19" s="7"/>
      <c r="O19" s="34"/>
      <c r="P19" s="35"/>
      <c r="Q19" s="36" t="s">
        <v>63</v>
      </c>
      <c r="R19" s="37"/>
      <c r="S19" s="38"/>
      <c r="U19" s="5"/>
      <c r="V19" s="6"/>
      <c r="W19" s="1"/>
      <c r="Y19" s="7"/>
    </row>
    <row r="20" spans="3:25" x14ac:dyDescent="0.25">
      <c r="I20" s="5"/>
      <c r="J20" s="6"/>
      <c r="M20" s="7"/>
      <c r="O20" s="34"/>
      <c r="P20" s="35"/>
      <c r="Q20" s="37"/>
      <c r="R20" s="37"/>
      <c r="S20" s="38"/>
      <c r="U20" s="5"/>
      <c r="V20" s="6"/>
      <c r="Y20" s="7"/>
    </row>
    <row r="21" spans="3:25" x14ac:dyDescent="0.25">
      <c r="C21" s="12" t="s">
        <v>39</v>
      </c>
      <c r="D21" s="12" t="s">
        <v>43</v>
      </c>
      <c r="E21" s="12" t="s">
        <v>38</v>
      </c>
      <c r="F21" s="12" t="s">
        <v>39</v>
      </c>
      <c r="G21" s="11" t="s">
        <v>40</v>
      </c>
      <c r="I21" s="12" t="s">
        <v>39</v>
      </c>
      <c r="J21" s="12" t="s">
        <v>43</v>
      </c>
      <c r="K21" s="12" t="s">
        <v>38</v>
      </c>
      <c r="L21" s="12" t="s">
        <v>39</v>
      </c>
      <c r="M21" s="11" t="s">
        <v>40</v>
      </c>
      <c r="O21" s="39" t="s">
        <v>39</v>
      </c>
      <c r="P21" s="39" t="s">
        <v>43</v>
      </c>
      <c r="Q21" s="39" t="s">
        <v>38</v>
      </c>
      <c r="R21" s="39" t="s">
        <v>39</v>
      </c>
      <c r="S21" s="40" t="s">
        <v>40</v>
      </c>
      <c r="U21" s="6"/>
      <c r="V21" s="6"/>
      <c r="W21" s="6"/>
      <c r="X21" s="6"/>
      <c r="Y21" s="27"/>
    </row>
    <row r="22" spans="3:25" x14ac:dyDescent="0.25">
      <c r="C22" s="23">
        <v>856</v>
      </c>
      <c r="D22" s="23">
        <v>207</v>
      </c>
      <c r="E22">
        <v>3</v>
      </c>
      <c r="F22" s="5">
        <v>133</v>
      </c>
      <c r="G22" s="7">
        <f>E22*F22</f>
        <v>399</v>
      </c>
      <c r="I22" s="23">
        <v>146</v>
      </c>
      <c r="J22" s="23">
        <v>15</v>
      </c>
      <c r="K22">
        <v>3</v>
      </c>
      <c r="L22" s="5">
        <v>9</v>
      </c>
      <c r="M22" s="7">
        <f>K22*L22</f>
        <v>27</v>
      </c>
      <c r="O22" s="35">
        <v>557</v>
      </c>
      <c r="P22" s="34">
        <v>113</v>
      </c>
      <c r="Q22" s="37">
        <v>3</v>
      </c>
      <c r="R22" s="34">
        <v>71</v>
      </c>
      <c r="S22" s="38">
        <f>Q22*R22</f>
        <v>213</v>
      </c>
      <c r="U22" s="5"/>
      <c r="V22" s="5"/>
      <c r="X22" s="5"/>
      <c r="Y22" s="7"/>
    </row>
    <row r="23" spans="3:25" x14ac:dyDescent="0.25">
      <c r="E23">
        <v>6</v>
      </c>
      <c r="F23" s="5">
        <v>27</v>
      </c>
      <c r="G23" s="7">
        <f t="shared" ref="G23:G27" si="1">E23*F23</f>
        <v>162</v>
      </c>
      <c r="I23" s="5"/>
      <c r="J23" s="6"/>
      <c r="K23">
        <v>6</v>
      </c>
      <c r="L23" s="5">
        <v>2</v>
      </c>
      <c r="M23" s="7">
        <f t="shared" ref="M23:M27" si="2">K23*L23</f>
        <v>12</v>
      </c>
      <c r="O23" s="34"/>
      <c r="P23" s="35"/>
      <c r="Q23" s="37">
        <v>6</v>
      </c>
      <c r="R23" s="34">
        <v>24</v>
      </c>
      <c r="S23" s="38">
        <f t="shared" ref="S23:S27" si="3">Q23*R23</f>
        <v>144</v>
      </c>
      <c r="U23" s="5"/>
      <c r="V23" s="6"/>
      <c r="X23" s="5"/>
      <c r="Y23" s="7"/>
    </row>
    <row r="24" spans="3:25" x14ac:dyDescent="0.25">
      <c r="E24">
        <v>9</v>
      </c>
      <c r="F24" s="5">
        <v>22</v>
      </c>
      <c r="G24" s="7">
        <f t="shared" si="1"/>
        <v>198</v>
      </c>
      <c r="I24" s="5"/>
      <c r="J24" s="6"/>
      <c r="K24">
        <v>9</v>
      </c>
      <c r="L24" s="5">
        <v>0</v>
      </c>
      <c r="M24" s="7">
        <f t="shared" si="2"/>
        <v>0</v>
      </c>
      <c r="O24" s="34"/>
      <c r="P24" s="35"/>
      <c r="Q24" s="37">
        <v>9</v>
      </c>
      <c r="R24" s="34">
        <v>5</v>
      </c>
      <c r="S24" s="38">
        <f t="shared" si="3"/>
        <v>45</v>
      </c>
      <c r="U24" s="5"/>
      <c r="V24" s="6"/>
      <c r="X24" s="5"/>
      <c r="Y24" s="7"/>
    </row>
    <row r="25" spans="3:25" x14ac:dyDescent="0.25">
      <c r="E25">
        <v>12</v>
      </c>
      <c r="F25" s="5">
        <v>26</v>
      </c>
      <c r="G25" s="7">
        <f t="shared" si="1"/>
        <v>312</v>
      </c>
      <c r="I25" s="5"/>
      <c r="J25" s="6"/>
      <c r="K25">
        <v>12</v>
      </c>
      <c r="L25" s="5">
        <v>6</v>
      </c>
      <c r="M25" s="7">
        <f t="shared" si="2"/>
        <v>72</v>
      </c>
      <c r="O25" s="34"/>
      <c r="P25" s="35"/>
      <c r="Q25" s="37">
        <v>12</v>
      </c>
      <c r="R25" s="34">
        <v>15</v>
      </c>
      <c r="S25" s="38">
        <f t="shared" si="3"/>
        <v>180</v>
      </c>
      <c r="U25" s="5"/>
      <c r="V25" s="6"/>
      <c r="X25" s="5"/>
      <c r="Y25" s="7"/>
    </row>
    <row r="26" spans="3:25" x14ac:dyDescent="0.25">
      <c r="E26">
        <v>15</v>
      </c>
      <c r="F26" s="5">
        <v>18</v>
      </c>
      <c r="G26" s="7">
        <f t="shared" si="1"/>
        <v>270</v>
      </c>
      <c r="I26" s="5"/>
      <c r="J26" s="6"/>
      <c r="K26">
        <v>15</v>
      </c>
      <c r="L26" s="5">
        <v>4</v>
      </c>
      <c r="M26" s="7">
        <f t="shared" si="2"/>
        <v>60</v>
      </c>
      <c r="O26" s="34"/>
      <c r="P26" s="35"/>
      <c r="Q26" s="37">
        <v>15</v>
      </c>
      <c r="R26" s="34">
        <v>10</v>
      </c>
      <c r="S26" s="38">
        <f t="shared" si="3"/>
        <v>150</v>
      </c>
      <c r="U26" s="5"/>
      <c r="V26" s="6"/>
      <c r="X26" s="5"/>
      <c r="Y26" s="7"/>
    </row>
    <row r="27" spans="3:25" x14ac:dyDescent="0.25">
      <c r="E27">
        <v>18</v>
      </c>
      <c r="F27" s="5">
        <v>630</v>
      </c>
      <c r="G27" s="7">
        <f t="shared" si="1"/>
        <v>11340</v>
      </c>
      <c r="I27" s="5"/>
      <c r="J27" s="6"/>
      <c r="K27">
        <v>18</v>
      </c>
      <c r="L27" s="5">
        <v>125</v>
      </c>
      <c r="M27" s="7">
        <f t="shared" si="2"/>
        <v>2250</v>
      </c>
      <c r="O27" s="34"/>
      <c r="P27" s="35"/>
      <c r="Q27" s="37">
        <v>18</v>
      </c>
      <c r="R27" s="34">
        <v>432</v>
      </c>
      <c r="S27" s="38">
        <f t="shared" si="3"/>
        <v>7776</v>
      </c>
      <c r="U27" s="5"/>
      <c r="V27" s="6"/>
      <c r="X27" s="5"/>
      <c r="Y27" s="7"/>
    </row>
    <row r="28" spans="3:25" x14ac:dyDescent="0.25">
      <c r="F28" t="s">
        <v>62</v>
      </c>
      <c r="G28" s="7">
        <f>SUM(G22:G27)</f>
        <v>12681</v>
      </c>
      <c r="I28" s="5"/>
      <c r="J28" s="6"/>
      <c r="L28" t="s">
        <v>62</v>
      </c>
      <c r="M28" s="7">
        <f>SUM(M22:M27)</f>
        <v>2421</v>
      </c>
      <c r="O28" s="34"/>
      <c r="P28" s="35"/>
      <c r="Q28" s="37"/>
      <c r="R28" s="37" t="s">
        <v>62</v>
      </c>
      <c r="S28" s="38">
        <f>SUM(S22:S27)</f>
        <v>8508</v>
      </c>
      <c r="U28" s="5"/>
      <c r="V28" s="6"/>
      <c r="Y28" s="7"/>
    </row>
    <row r="29" spans="3:25" x14ac:dyDescent="0.25">
      <c r="F29" s="26" t="s">
        <v>61</v>
      </c>
      <c r="G29" s="24">
        <f>G28/12</f>
        <v>1056.75</v>
      </c>
      <c r="I29" s="5"/>
      <c r="J29" s="6"/>
      <c r="L29" s="26" t="s">
        <v>61</v>
      </c>
      <c r="M29" s="24">
        <f>M28/12</f>
        <v>201.75</v>
      </c>
      <c r="O29" s="34"/>
      <c r="P29" s="35"/>
      <c r="Q29" s="37"/>
      <c r="R29" s="41" t="s">
        <v>61</v>
      </c>
      <c r="S29" s="42">
        <f>S28/12</f>
        <v>709</v>
      </c>
      <c r="U29" s="5"/>
      <c r="V29" s="6"/>
      <c r="Y29" s="7"/>
    </row>
    <row r="30" spans="3:25" x14ac:dyDescent="0.25">
      <c r="F30" s="26" t="s">
        <v>49</v>
      </c>
      <c r="G30" s="25">
        <f>D22/G29*100</f>
        <v>19.588360539389637</v>
      </c>
      <c r="I30" s="5"/>
      <c r="J30" s="6"/>
      <c r="L30" s="26" t="s">
        <v>49</v>
      </c>
      <c r="M30" s="25">
        <f>J22/M29*100</f>
        <v>7.4349442379182156</v>
      </c>
      <c r="O30" s="34"/>
      <c r="P30" s="35"/>
      <c r="Q30" s="37"/>
      <c r="R30" s="41" t="s">
        <v>49</v>
      </c>
      <c r="S30" s="43">
        <f>P22/S29*100</f>
        <v>15.937940761636108</v>
      </c>
      <c r="U30" s="5"/>
      <c r="V30" s="6"/>
      <c r="Y30" s="17"/>
    </row>
    <row r="31" spans="3:25" x14ac:dyDescent="0.25">
      <c r="O31" s="38"/>
      <c r="P31" s="37"/>
      <c r="Q31" s="37"/>
      <c r="R31" s="37"/>
      <c r="S31" s="37"/>
      <c r="U31" s="7"/>
    </row>
    <row r="32" spans="3:25" x14ac:dyDescent="0.25">
      <c r="O32" s="38"/>
      <c r="P32" s="37"/>
      <c r="Q32" s="37"/>
      <c r="R32" s="37"/>
      <c r="S32" s="37"/>
      <c r="U32" s="7"/>
    </row>
    <row r="33" spans="3:25" x14ac:dyDescent="0.25">
      <c r="E33" s="1" t="s">
        <v>50</v>
      </c>
      <c r="K33" s="1" t="s">
        <v>52</v>
      </c>
      <c r="O33" s="38"/>
      <c r="P33" s="37"/>
      <c r="Q33" s="36" t="s">
        <v>64</v>
      </c>
      <c r="R33" s="37"/>
      <c r="S33" s="37"/>
      <c r="U33" s="7"/>
      <c r="W33" s="1"/>
    </row>
    <row r="34" spans="3:25" x14ac:dyDescent="0.25">
      <c r="O34" s="38"/>
      <c r="P34" s="37"/>
      <c r="Q34" s="37"/>
      <c r="R34" s="37"/>
      <c r="S34" s="37"/>
      <c r="U34" s="7"/>
    </row>
    <row r="35" spans="3:25" x14ac:dyDescent="0.25">
      <c r="C35" s="12" t="s">
        <v>39</v>
      </c>
      <c r="D35" s="12" t="s">
        <v>43</v>
      </c>
      <c r="E35" s="12" t="s">
        <v>38</v>
      </c>
      <c r="F35" s="12" t="s">
        <v>39</v>
      </c>
      <c r="G35" s="11" t="s">
        <v>40</v>
      </c>
      <c r="I35" s="12" t="s">
        <v>39</v>
      </c>
      <c r="J35" s="12" t="s">
        <v>43</v>
      </c>
      <c r="K35" s="12" t="s">
        <v>38</v>
      </c>
      <c r="L35" s="12" t="s">
        <v>39</v>
      </c>
      <c r="M35" s="11" t="s">
        <v>40</v>
      </c>
      <c r="O35" s="39" t="s">
        <v>39</v>
      </c>
      <c r="P35" s="39" t="s">
        <v>43</v>
      </c>
      <c r="Q35" s="39" t="s">
        <v>38</v>
      </c>
      <c r="R35" s="39" t="s">
        <v>39</v>
      </c>
      <c r="S35" s="40" t="s">
        <v>40</v>
      </c>
      <c r="U35" s="6"/>
      <c r="V35" s="6"/>
      <c r="W35" s="6"/>
      <c r="X35" s="6"/>
      <c r="Y35" s="27"/>
    </row>
    <row r="36" spans="3:25" x14ac:dyDescent="0.25">
      <c r="C36" s="23">
        <v>318</v>
      </c>
      <c r="D36" s="23">
        <v>71</v>
      </c>
      <c r="E36">
        <v>3</v>
      </c>
      <c r="F36" s="5">
        <v>47</v>
      </c>
      <c r="G36" s="7">
        <f>E36*F36</f>
        <v>141</v>
      </c>
      <c r="I36" s="23">
        <v>1028</v>
      </c>
      <c r="J36" s="23">
        <v>263</v>
      </c>
      <c r="K36">
        <v>3</v>
      </c>
      <c r="L36" s="5">
        <v>171</v>
      </c>
      <c r="M36" s="7">
        <f>K36*L36</f>
        <v>513</v>
      </c>
      <c r="O36" s="35">
        <v>617</v>
      </c>
      <c r="P36" s="34">
        <v>165</v>
      </c>
      <c r="Q36" s="37">
        <v>3</v>
      </c>
      <c r="R36" s="34">
        <v>109</v>
      </c>
      <c r="S36" s="38">
        <f>Q36*R36</f>
        <v>327</v>
      </c>
      <c r="U36" s="5"/>
      <c r="V36" s="5"/>
      <c r="X36" s="5"/>
      <c r="Y36" s="7"/>
    </row>
    <row r="37" spans="3:25" x14ac:dyDescent="0.25">
      <c r="E37">
        <v>6</v>
      </c>
      <c r="F37" s="5">
        <v>18</v>
      </c>
      <c r="G37" s="7">
        <f t="shared" ref="G37:G41" si="4">E37*F37</f>
        <v>108</v>
      </c>
      <c r="I37" s="5"/>
      <c r="J37" s="6"/>
      <c r="K37">
        <v>6</v>
      </c>
      <c r="L37" s="5">
        <v>43</v>
      </c>
      <c r="M37" s="7">
        <f t="shared" ref="M37:M41" si="5">K37*L37</f>
        <v>258</v>
      </c>
      <c r="O37" s="34"/>
      <c r="P37" s="35"/>
      <c r="Q37" s="37">
        <v>6</v>
      </c>
      <c r="R37" s="34">
        <v>21</v>
      </c>
      <c r="S37" s="38">
        <f t="shared" ref="S37:S41" si="6">Q37*R37</f>
        <v>126</v>
      </c>
      <c r="U37" s="5"/>
      <c r="V37" s="6"/>
      <c r="X37" s="5"/>
      <c r="Y37" s="7"/>
    </row>
    <row r="38" spans="3:25" x14ac:dyDescent="0.25">
      <c r="E38">
        <v>9</v>
      </c>
      <c r="F38" s="5">
        <v>2</v>
      </c>
      <c r="G38" s="7">
        <f t="shared" si="4"/>
        <v>18</v>
      </c>
      <c r="I38" s="5"/>
      <c r="J38" s="6"/>
      <c r="K38">
        <v>9</v>
      </c>
      <c r="L38" s="5">
        <v>24</v>
      </c>
      <c r="M38" s="7">
        <f t="shared" si="5"/>
        <v>216</v>
      </c>
      <c r="O38" s="34"/>
      <c r="P38" s="35"/>
      <c r="Q38" s="37">
        <v>9</v>
      </c>
      <c r="R38" s="34">
        <v>19</v>
      </c>
      <c r="S38" s="38">
        <f t="shared" si="6"/>
        <v>171</v>
      </c>
      <c r="U38" s="5"/>
      <c r="V38" s="6"/>
      <c r="X38" s="5"/>
      <c r="Y38" s="7"/>
    </row>
    <row r="39" spans="3:25" x14ac:dyDescent="0.25">
      <c r="E39">
        <v>12</v>
      </c>
      <c r="F39" s="5">
        <v>9</v>
      </c>
      <c r="G39" s="7">
        <f t="shared" si="4"/>
        <v>108</v>
      </c>
      <c r="I39" s="5"/>
      <c r="J39" s="6"/>
      <c r="K39">
        <v>12</v>
      </c>
      <c r="L39" s="5">
        <v>29</v>
      </c>
      <c r="M39" s="7">
        <f t="shared" si="5"/>
        <v>348</v>
      </c>
      <c r="O39" s="34"/>
      <c r="P39" s="35"/>
      <c r="Q39" s="37">
        <v>12</v>
      </c>
      <c r="R39" s="34">
        <v>20</v>
      </c>
      <c r="S39" s="38">
        <f t="shared" si="6"/>
        <v>240</v>
      </c>
      <c r="U39" s="5"/>
      <c r="V39" s="6"/>
      <c r="X39" s="5"/>
      <c r="Y39" s="7"/>
    </row>
    <row r="40" spans="3:25" x14ac:dyDescent="0.25">
      <c r="E40">
        <v>15</v>
      </c>
      <c r="F40" s="5">
        <v>3</v>
      </c>
      <c r="G40" s="7">
        <f t="shared" si="4"/>
        <v>45</v>
      </c>
      <c r="I40" s="5"/>
      <c r="J40" s="6"/>
      <c r="K40">
        <v>15</v>
      </c>
      <c r="L40" s="5">
        <v>17</v>
      </c>
      <c r="M40" s="7">
        <f t="shared" si="5"/>
        <v>255</v>
      </c>
      <c r="O40" s="34"/>
      <c r="P40" s="35"/>
      <c r="Q40" s="37">
        <v>15</v>
      </c>
      <c r="R40" s="34">
        <v>11</v>
      </c>
      <c r="S40" s="38">
        <f t="shared" si="6"/>
        <v>165</v>
      </c>
      <c r="U40" s="5"/>
      <c r="V40" s="6"/>
      <c r="X40" s="5"/>
      <c r="Y40" s="7"/>
    </row>
    <row r="41" spans="3:25" x14ac:dyDescent="0.25">
      <c r="E41">
        <v>18</v>
      </c>
      <c r="F41" s="5">
        <v>239</v>
      </c>
      <c r="G41" s="7">
        <f t="shared" si="4"/>
        <v>4302</v>
      </c>
      <c r="I41" s="5"/>
      <c r="J41" s="6"/>
      <c r="K41">
        <v>18</v>
      </c>
      <c r="L41" s="5">
        <v>744</v>
      </c>
      <c r="M41" s="7">
        <f t="shared" si="5"/>
        <v>13392</v>
      </c>
      <c r="O41" s="34"/>
      <c r="P41" s="35"/>
      <c r="Q41" s="37">
        <v>18</v>
      </c>
      <c r="R41" s="34">
        <v>437</v>
      </c>
      <c r="S41" s="38">
        <f t="shared" si="6"/>
        <v>7866</v>
      </c>
      <c r="U41" s="5"/>
      <c r="V41" s="6"/>
      <c r="X41" s="5"/>
      <c r="Y41" s="7"/>
    </row>
    <row r="42" spans="3:25" x14ac:dyDescent="0.25">
      <c r="F42" t="s">
        <v>62</v>
      </c>
      <c r="G42" s="7">
        <f>SUM(G36:G41)</f>
        <v>4722</v>
      </c>
      <c r="I42" s="5"/>
      <c r="J42" s="6"/>
      <c r="L42" t="s">
        <v>62</v>
      </c>
      <c r="M42" s="7">
        <f>SUM(M36:M41)</f>
        <v>14982</v>
      </c>
      <c r="O42" s="34"/>
      <c r="P42" s="35"/>
      <c r="Q42" s="37"/>
      <c r="R42" s="37" t="s">
        <v>62</v>
      </c>
      <c r="S42" s="38">
        <f>SUM(S36:S41)</f>
        <v>8895</v>
      </c>
      <c r="U42" s="5"/>
      <c r="V42" s="6"/>
      <c r="Y42" s="7"/>
    </row>
    <row r="43" spans="3:25" x14ac:dyDescent="0.25">
      <c r="F43" s="26" t="s">
        <v>61</v>
      </c>
      <c r="G43" s="24">
        <f>G42/12</f>
        <v>393.5</v>
      </c>
      <c r="I43" s="5"/>
      <c r="J43" s="6"/>
      <c r="L43" s="26" t="s">
        <v>61</v>
      </c>
      <c r="M43" s="24">
        <f>M42/12</f>
        <v>1248.5</v>
      </c>
      <c r="O43" s="34"/>
      <c r="P43" s="35"/>
      <c r="Q43" s="37"/>
      <c r="R43" s="41" t="s">
        <v>61</v>
      </c>
      <c r="S43" s="42">
        <f>S42/12</f>
        <v>741.25</v>
      </c>
      <c r="U43" s="5"/>
      <c r="V43" s="6"/>
      <c r="Y43" s="7"/>
    </row>
    <row r="44" spans="3:25" x14ac:dyDescent="0.25">
      <c r="F44" s="26" t="s">
        <v>49</v>
      </c>
      <c r="G44" s="25">
        <f>D36/G43*100</f>
        <v>18.043202033036849</v>
      </c>
      <c r="I44" s="5"/>
      <c r="J44" s="6"/>
      <c r="L44" s="26" t="s">
        <v>49</v>
      </c>
      <c r="M44" s="25">
        <f>J36/M43*100</f>
        <v>21.065278334000801</v>
      </c>
      <c r="O44" s="34"/>
      <c r="P44" s="35"/>
      <c r="Q44" s="37"/>
      <c r="R44" s="41" t="s">
        <v>49</v>
      </c>
      <c r="S44" s="43">
        <f>P36/S43*100</f>
        <v>22.259696458684655</v>
      </c>
      <c r="U44" s="5"/>
      <c r="V44" s="6"/>
      <c r="Y44" s="17"/>
    </row>
    <row r="46" spans="3:25" x14ac:dyDescent="0.25">
      <c r="O46" s="37" t="s">
        <v>71</v>
      </c>
      <c r="P46" s="37"/>
      <c r="Q4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4DBB-AEA7-40A4-9E09-B6AB4299E354}">
  <dimension ref="A1:P28"/>
  <sheetViews>
    <sheetView workbookViewId="0">
      <selection activeCell="E38" sqref="E38"/>
    </sheetView>
  </sheetViews>
  <sheetFormatPr defaultColWidth="8.85546875" defaultRowHeight="15" x14ac:dyDescent="0.25"/>
  <cols>
    <col min="1" max="1" width="10.42578125" customWidth="1"/>
    <col min="2" max="2" width="10.28515625" customWidth="1"/>
    <col min="3" max="3" width="10" customWidth="1"/>
    <col min="4" max="4" width="14.28515625" customWidth="1"/>
    <col min="5" max="5" width="45.42578125" customWidth="1"/>
    <col min="10" max="10" width="29.7109375" style="18" customWidth="1"/>
    <col min="11" max="14" width="8.85546875" style="20"/>
    <col min="15" max="15" width="11" style="18" customWidth="1"/>
    <col min="16" max="16" width="12.28515625" style="18" customWidth="1"/>
  </cols>
  <sheetData>
    <row r="1" spans="1:16" x14ac:dyDescent="0.25">
      <c r="A1" t="s">
        <v>16</v>
      </c>
    </row>
    <row r="2" spans="1:16" x14ac:dyDescent="0.25">
      <c r="A2" t="s">
        <v>10</v>
      </c>
    </row>
    <row r="4" spans="1:16" x14ac:dyDescent="0.25">
      <c r="A4" s="1" t="s">
        <v>0</v>
      </c>
      <c r="B4" s="1" t="s">
        <v>2</v>
      </c>
      <c r="C4" s="1" t="s">
        <v>3</v>
      </c>
      <c r="D4" s="1" t="s">
        <v>4</v>
      </c>
      <c r="E4" s="1" t="s">
        <v>6</v>
      </c>
      <c r="F4" s="1" t="s">
        <v>11</v>
      </c>
      <c r="G4" s="1" t="s">
        <v>23</v>
      </c>
      <c r="H4" s="1" t="s">
        <v>26</v>
      </c>
      <c r="I4" s="1" t="s">
        <v>27</v>
      </c>
      <c r="J4" s="19" t="s">
        <v>28</v>
      </c>
      <c r="K4" s="21"/>
      <c r="L4" s="21"/>
      <c r="M4" s="21"/>
      <c r="N4" s="21"/>
      <c r="O4" s="19" t="s">
        <v>53</v>
      </c>
      <c r="P4" s="19" t="s">
        <v>54</v>
      </c>
    </row>
    <row r="5" spans="1:16" x14ac:dyDescent="0.25">
      <c r="A5" t="s">
        <v>1</v>
      </c>
      <c r="B5" t="s">
        <v>1</v>
      </c>
      <c r="C5" t="s">
        <v>1</v>
      </c>
      <c r="D5" t="s">
        <v>1</v>
      </c>
      <c r="E5" t="s">
        <v>17</v>
      </c>
      <c r="F5">
        <v>1586</v>
      </c>
      <c r="G5">
        <v>0</v>
      </c>
      <c r="H5">
        <v>0</v>
      </c>
      <c r="J5" s="18" t="s">
        <v>17</v>
      </c>
      <c r="K5" s="20">
        <f>IF(A5="Positive",2,IF(A5="Negative",1,"."))</f>
        <v>1</v>
      </c>
      <c r="L5" s="20">
        <f t="shared" ref="L5:N20" si="0">IF(B5="Positive",2,IF(B5="Negative",1,"."))</f>
        <v>1</v>
      </c>
      <c r="M5" s="20">
        <f t="shared" si="0"/>
        <v>1</v>
      </c>
      <c r="N5" s="20">
        <f t="shared" si="0"/>
        <v>1</v>
      </c>
      <c r="O5" s="18">
        <v>0</v>
      </c>
      <c r="P5" s="18">
        <v>18</v>
      </c>
    </row>
    <row r="6" spans="1:16" x14ac:dyDescent="0.25">
      <c r="A6" t="s">
        <v>1</v>
      </c>
      <c r="B6" t="s">
        <v>1</v>
      </c>
      <c r="C6" t="s">
        <v>1</v>
      </c>
      <c r="D6" t="s">
        <v>5</v>
      </c>
      <c r="E6" t="s">
        <v>17</v>
      </c>
      <c r="F6">
        <v>8</v>
      </c>
      <c r="G6">
        <v>0</v>
      </c>
      <c r="H6">
        <v>0</v>
      </c>
      <c r="J6" s="18" t="s">
        <v>55</v>
      </c>
      <c r="K6" s="20">
        <f t="shared" ref="K6:K27" si="1">IF(A6="Positive",2,IF(A6="Negative",1,"."))</f>
        <v>1</v>
      </c>
      <c r="L6" s="20">
        <f t="shared" si="0"/>
        <v>1</v>
      </c>
      <c r="M6" s="20">
        <f t="shared" si="0"/>
        <v>1</v>
      </c>
      <c r="N6" s="20">
        <f t="shared" si="0"/>
        <v>2</v>
      </c>
      <c r="O6" s="18">
        <v>1</v>
      </c>
      <c r="P6" s="18">
        <v>15</v>
      </c>
    </row>
    <row r="7" spans="1:16" x14ac:dyDescent="0.25">
      <c r="A7" t="s">
        <v>1</v>
      </c>
      <c r="B7" t="s">
        <v>1</v>
      </c>
      <c r="C7" t="s">
        <v>5</v>
      </c>
      <c r="D7" t="s">
        <v>1</v>
      </c>
      <c r="E7" t="s">
        <v>17</v>
      </c>
      <c r="F7">
        <v>1</v>
      </c>
      <c r="G7">
        <v>0</v>
      </c>
      <c r="H7">
        <v>0</v>
      </c>
      <c r="J7" s="18" t="s">
        <v>17</v>
      </c>
      <c r="K7" s="20">
        <f t="shared" si="1"/>
        <v>1</v>
      </c>
      <c r="L7" s="20">
        <f t="shared" si="0"/>
        <v>1</v>
      </c>
      <c r="M7" s="20">
        <f t="shared" si="0"/>
        <v>2</v>
      </c>
      <c r="N7" s="20">
        <f t="shared" si="0"/>
        <v>1</v>
      </c>
      <c r="O7" s="18">
        <v>0</v>
      </c>
      <c r="P7" s="18">
        <v>18</v>
      </c>
    </row>
    <row r="8" spans="1:16" x14ac:dyDescent="0.25">
      <c r="A8" t="s">
        <v>1</v>
      </c>
      <c r="B8" t="s">
        <v>1</v>
      </c>
      <c r="C8" t="s">
        <v>5</v>
      </c>
      <c r="D8" t="s">
        <v>5</v>
      </c>
      <c r="E8" t="s">
        <v>18</v>
      </c>
      <c r="F8">
        <v>12</v>
      </c>
      <c r="G8">
        <v>0</v>
      </c>
      <c r="H8">
        <v>1</v>
      </c>
      <c r="I8">
        <v>9</v>
      </c>
      <c r="J8" s="18" t="s">
        <v>18</v>
      </c>
      <c r="K8" s="20">
        <f t="shared" si="1"/>
        <v>1</v>
      </c>
      <c r="L8" s="20">
        <f t="shared" si="0"/>
        <v>1</v>
      </c>
      <c r="M8" s="20">
        <f t="shared" si="0"/>
        <v>2</v>
      </c>
      <c r="N8" s="20">
        <f t="shared" si="0"/>
        <v>2</v>
      </c>
      <c r="O8" s="18">
        <v>1</v>
      </c>
      <c r="P8" s="18">
        <v>9</v>
      </c>
    </row>
    <row r="9" spans="1:16" x14ac:dyDescent="0.25">
      <c r="A9" t="s">
        <v>1</v>
      </c>
      <c r="B9" t="s">
        <v>5</v>
      </c>
      <c r="C9" t="s">
        <v>5</v>
      </c>
      <c r="D9" t="s">
        <v>1</v>
      </c>
      <c r="E9" t="s">
        <v>19</v>
      </c>
      <c r="F9">
        <v>0</v>
      </c>
      <c r="G9">
        <v>0</v>
      </c>
      <c r="H9">
        <v>1</v>
      </c>
      <c r="I9">
        <v>3</v>
      </c>
      <c r="J9" s="18" t="s">
        <v>19</v>
      </c>
      <c r="K9" s="20">
        <f t="shared" si="1"/>
        <v>1</v>
      </c>
      <c r="L9" s="20">
        <f t="shared" si="0"/>
        <v>2</v>
      </c>
      <c r="M9" s="20">
        <f t="shared" si="0"/>
        <v>2</v>
      </c>
      <c r="N9" s="20">
        <f t="shared" si="0"/>
        <v>1</v>
      </c>
      <c r="O9" s="18">
        <v>1</v>
      </c>
      <c r="P9" s="18">
        <v>3</v>
      </c>
    </row>
    <row r="10" spans="1:16" x14ac:dyDescent="0.25">
      <c r="A10" t="s">
        <v>1</v>
      </c>
      <c r="B10" t="s">
        <v>5</v>
      </c>
      <c r="C10" t="s">
        <v>5</v>
      </c>
      <c r="D10" t="s">
        <v>5</v>
      </c>
      <c r="E10" t="s">
        <v>19</v>
      </c>
      <c r="F10">
        <v>14</v>
      </c>
      <c r="G10">
        <v>0</v>
      </c>
      <c r="H10">
        <v>1</v>
      </c>
      <c r="I10">
        <v>3</v>
      </c>
      <c r="J10" s="18" t="s">
        <v>19</v>
      </c>
      <c r="K10" s="20">
        <f t="shared" si="1"/>
        <v>1</v>
      </c>
      <c r="L10" s="20">
        <f t="shared" si="0"/>
        <v>2</v>
      </c>
      <c r="M10" s="20">
        <f t="shared" si="0"/>
        <v>2</v>
      </c>
      <c r="N10" s="20">
        <f t="shared" si="0"/>
        <v>2</v>
      </c>
      <c r="O10" s="18">
        <v>1</v>
      </c>
      <c r="P10" s="18">
        <v>3</v>
      </c>
    </row>
    <row r="11" spans="1:16" x14ac:dyDescent="0.25">
      <c r="A11" t="s">
        <v>1</v>
      </c>
      <c r="B11" t="s">
        <v>5</v>
      </c>
      <c r="C11" t="s">
        <v>1</v>
      </c>
      <c r="D11" t="s">
        <v>5</v>
      </c>
      <c r="E11" t="s">
        <v>19</v>
      </c>
      <c r="F11">
        <v>2</v>
      </c>
      <c r="G11">
        <v>0</v>
      </c>
      <c r="H11">
        <v>1</v>
      </c>
      <c r="I11">
        <v>3</v>
      </c>
      <c r="J11" s="18" t="s">
        <v>19</v>
      </c>
      <c r="K11" s="20">
        <f t="shared" si="1"/>
        <v>1</v>
      </c>
      <c r="L11" s="20">
        <f t="shared" si="0"/>
        <v>2</v>
      </c>
      <c r="M11" s="20">
        <f t="shared" si="0"/>
        <v>1</v>
      </c>
      <c r="N11" s="20">
        <f t="shared" si="0"/>
        <v>2</v>
      </c>
      <c r="O11" s="18">
        <v>1</v>
      </c>
      <c r="P11" s="18">
        <v>3</v>
      </c>
    </row>
    <row r="12" spans="1:16" x14ac:dyDescent="0.25">
      <c r="A12" t="s">
        <v>1</v>
      </c>
      <c r="B12" t="s">
        <v>5</v>
      </c>
      <c r="C12" t="s">
        <v>1</v>
      </c>
      <c r="D12" t="s">
        <v>1</v>
      </c>
      <c r="E12" t="s">
        <v>17</v>
      </c>
      <c r="F12">
        <v>1</v>
      </c>
      <c r="G12">
        <v>0</v>
      </c>
      <c r="H12">
        <v>0</v>
      </c>
      <c r="J12" s="18" t="s">
        <v>17</v>
      </c>
      <c r="K12" s="20">
        <f t="shared" si="1"/>
        <v>1</v>
      </c>
      <c r="L12" s="20">
        <f t="shared" si="0"/>
        <v>2</v>
      </c>
      <c r="M12" s="20">
        <f t="shared" si="0"/>
        <v>1</v>
      </c>
      <c r="N12" s="20">
        <f t="shared" si="0"/>
        <v>1</v>
      </c>
      <c r="O12" s="18">
        <v>0</v>
      </c>
      <c r="P12" s="18">
        <v>18</v>
      </c>
    </row>
    <row r="13" spans="1:16" x14ac:dyDescent="0.25">
      <c r="A13" t="s">
        <v>1</v>
      </c>
      <c r="B13" t="s">
        <v>5</v>
      </c>
      <c r="C13" t="s">
        <v>1</v>
      </c>
      <c r="D13" t="s">
        <v>8</v>
      </c>
      <c r="E13" t="s">
        <v>17</v>
      </c>
      <c r="F13">
        <v>0</v>
      </c>
      <c r="G13">
        <v>0</v>
      </c>
      <c r="H13">
        <v>0</v>
      </c>
      <c r="J13" s="18" t="s">
        <v>17</v>
      </c>
      <c r="K13" s="20">
        <f t="shared" si="1"/>
        <v>1</v>
      </c>
      <c r="L13" s="20">
        <f t="shared" si="0"/>
        <v>2</v>
      </c>
      <c r="M13" s="20">
        <f t="shared" si="0"/>
        <v>1</v>
      </c>
      <c r="N13" s="20" t="str">
        <f t="shared" si="0"/>
        <v>.</v>
      </c>
      <c r="O13" s="18">
        <v>0</v>
      </c>
      <c r="P13" s="18">
        <v>12</v>
      </c>
    </row>
    <row r="14" spans="1:16" x14ac:dyDescent="0.25">
      <c r="A14" t="s">
        <v>1</v>
      </c>
      <c r="B14" t="s">
        <v>5</v>
      </c>
      <c r="C14" t="s">
        <v>8</v>
      </c>
      <c r="D14" t="s">
        <v>1</v>
      </c>
      <c r="E14" t="s">
        <v>17</v>
      </c>
      <c r="F14">
        <v>1</v>
      </c>
      <c r="G14">
        <v>0</v>
      </c>
      <c r="H14">
        <v>0</v>
      </c>
      <c r="J14" s="18" t="s">
        <v>17</v>
      </c>
      <c r="K14" s="20">
        <f t="shared" si="1"/>
        <v>1</v>
      </c>
      <c r="L14" s="20">
        <f t="shared" si="0"/>
        <v>2</v>
      </c>
      <c r="M14" s="20" t="str">
        <f t="shared" si="0"/>
        <v>.</v>
      </c>
      <c r="N14" s="20">
        <f t="shared" si="0"/>
        <v>1</v>
      </c>
      <c r="O14" s="18">
        <v>0</v>
      </c>
      <c r="P14" s="18">
        <v>18</v>
      </c>
    </row>
    <row r="15" spans="1:16" x14ac:dyDescent="0.25">
      <c r="A15" t="s">
        <v>1</v>
      </c>
      <c r="B15" t="s">
        <v>5</v>
      </c>
      <c r="C15" t="s">
        <v>8</v>
      </c>
      <c r="D15" t="s">
        <v>8</v>
      </c>
      <c r="E15" t="s">
        <v>19</v>
      </c>
      <c r="F15">
        <v>6</v>
      </c>
      <c r="G15">
        <v>0</v>
      </c>
      <c r="H15">
        <v>1</v>
      </c>
      <c r="I15">
        <v>3</v>
      </c>
      <c r="J15" s="18" t="s">
        <v>19</v>
      </c>
      <c r="K15" s="20">
        <f t="shared" si="1"/>
        <v>1</v>
      </c>
      <c r="L15" s="20">
        <f t="shared" si="0"/>
        <v>2</v>
      </c>
      <c r="M15" s="20" t="str">
        <f t="shared" si="0"/>
        <v>.</v>
      </c>
      <c r="N15" s="20" t="str">
        <f t="shared" si="0"/>
        <v>.</v>
      </c>
      <c r="O15" s="18">
        <v>1</v>
      </c>
      <c r="P15" s="18">
        <v>3</v>
      </c>
    </row>
    <row r="16" spans="1:16" x14ac:dyDescent="0.25">
      <c r="A16" t="s">
        <v>1</v>
      </c>
      <c r="B16" t="s">
        <v>5</v>
      </c>
      <c r="C16" t="s">
        <v>5</v>
      </c>
      <c r="D16" t="s">
        <v>8</v>
      </c>
      <c r="E16" t="s">
        <v>19</v>
      </c>
      <c r="F16">
        <v>1</v>
      </c>
      <c r="G16">
        <v>0</v>
      </c>
      <c r="H16">
        <v>1</v>
      </c>
      <c r="I16">
        <v>3</v>
      </c>
      <c r="J16" s="18" t="s">
        <v>19</v>
      </c>
      <c r="K16" s="20">
        <f t="shared" si="1"/>
        <v>1</v>
      </c>
      <c r="L16" s="20">
        <f t="shared" si="0"/>
        <v>2</v>
      </c>
      <c r="M16" s="20">
        <f t="shared" si="0"/>
        <v>2</v>
      </c>
      <c r="N16" s="20" t="str">
        <f t="shared" si="0"/>
        <v>.</v>
      </c>
      <c r="O16" s="18">
        <v>1</v>
      </c>
      <c r="P16" s="18">
        <v>3</v>
      </c>
    </row>
    <row r="17" spans="1:16" x14ac:dyDescent="0.25">
      <c r="A17" t="s">
        <v>1</v>
      </c>
      <c r="B17" t="s">
        <v>1</v>
      </c>
      <c r="C17" t="s">
        <v>5</v>
      </c>
      <c r="D17" t="s">
        <v>8</v>
      </c>
      <c r="E17" t="s">
        <v>18</v>
      </c>
      <c r="F17">
        <v>4</v>
      </c>
      <c r="G17">
        <v>0</v>
      </c>
      <c r="H17">
        <v>1</v>
      </c>
      <c r="I17">
        <v>9</v>
      </c>
      <c r="J17" s="18" t="s">
        <v>18</v>
      </c>
      <c r="K17" s="20">
        <f t="shared" si="1"/>
        <v>1</v>
      </c>
      <c r="L17" s="20">
        <f t="shared" si="0"/>
        <v>1</v>
      </c>
      <c r="M17" s="20">
        <f t="shared" si="0"/>
        <v>2</v>
      </c>
      <c r="N17" s="20" t="str">
        <f t="shared" si="0"/>
        <v>.</v>
      </c>
      <c r="O17" s="18">
        <v>1</v>
      </c>
      <c r="P17" s="18">
        <v>9</v>
      </c>
    </row>
    <row r="18" spans="1:16" x14ac:dyDescent="0.25">
      <c r="A18" t="s">
        <v>1</v>
      </c>
      <c r="B18" t="s">
        <v>8</v>
      </c>
      <c r="C18" t="s">
        <v>1</v>
      </c>
      <c r="D18" t="s">
        <v>1</v>
      </c>
      <c r="E18" t="s">
        <v>17</v>
      </c>
      <c r="F18">
        <v>200</v>
      </c>
      <c r="G18">
        <v>0</v>
      </c>
      <c r="H18">
        <v>0</v>
      </c>
      <c r="J18" s="18" t="s">
        <v>17</v>
      </c>
      <c r="K18" s="20">
        <f t="shared" si="1"/>
        <v>1</v>
      </c>
      <c r="L18" s="20" t="str">
        <f t="shared" si="0"/>
        <v>.</v>
      </c>
      <c r="M18" s="20">
        <f t="shared" si="0"/>
        <v>1</v>
      </c>
      <c r="N18" s="20">
        <f t="shared" si="0"/>
        <v>1</v>
      </c>
      <c r="O18" s="18">
        <v>0</v>
      </c>
      <c r="P18" s="18">
        <v>18</v>
      </c>
    </row>
    <row r="19" spans="1:16" x14ac:dyDescent="0.25">
      <c r="A19" t="s">
        <v>1</v>
      </c>
      <c r="B19" t="s">
        <v>1</v>
      </c>
      <c r="C19" t="s">
        <v>8</v>
      </c>
      <c r="D19" t="s">
        <v>1</v>
      </c>
      <c r="E19" t="s">
        <v>17</v>
      </c>
      <c r="F19">
        <v>69</v>
      </c>
      <c r="G19">
        <v>0</v>
      </c>
      <c r="H19">
        <v>0</v>
      </c>
      <c r="J19" s="18" t="s">
        <v>17</v>
      </c>
      <c r="K19" s="20">
        <f t="shared" si="1"/>
        <v>1</v>
      </c>
      <c r="L19" s="20">
        <f t="shared" si="0"/>
        <v>1</v>
      </c>
      <c r="M19" s="20" t="str">
        <f t="shared" si="0"/>
        <v>.</v>
      </c>
      <c r="N19" s="20">
        <f t="shared" si="0"/>
        <v>1</v>
      </c>
      <c r="O19" s="18">
        <v>0</v>
      </c>
      <c r="P19" s="18">
        <v>18</v>
      </c>
    </row>
    <row r="20" spans="1:16" x14ac:dyDescent="0.25">
      <c r="A20" t="s">
        <v>1</v>
      </c>
      <c r="B20" t="s">
        <v>1</v>
      </c>
      <c r="C20" t="s">
        <v>1</v>
      </c>
      <c r="D20" t="s">
        <v>8</v>
      </c>
      <c r="E20" t="s">
        <v>17</v>
      </c>
      <c r="F20">
        <v>74</v>
      </c>
      <c r="G20">
        <v>0</v>
      </c>
      <c r="H20">
        <v>0</v>
      </c>
      <c r="J20" s="18" t="s">
        <v>17</v>
      </c>
      <c r="K20" s="20">
        <f t="shared" si="1"/>
        <v>1</v>
      </c>
      <c r="L20" s="20">
        <f t="shared" si="0"/>
        <v>1</v>
      </c>
      <c r="M20" s="20">
        <f t="shared" si="0"/>
        <v>1</v>
      </c>
      <c r="N20" s="20" t="str">
        <f t="shared" si="0"/>
        <v>.</v>
      </c>
      <c r="O20" s="18">
        <v>0</v>
      </c>
      <c r="P20" s="18">
        <v>12</v>
      </c>
    </row>
    <row r="21" spans="1:16" x14ac:dyDescent="0.25">
      <c r="A21" t="s">
        <v>1</v>
      </c>
      <c r="B21" t="s">
        <v>5</v>
      </c>
      <c r="C21" t="s">
        <v>8</v>
      </c>
      <c r="D21" t="s">
        <v>5</v>
      </c>
      <c r="E21" t="s">
        <v>19</v>
      </c>
      <c r="F21">
        <v>1</v>
      </c>
      <c r="G21">
        <v>0</v>
      </c>
      <c r="H21">
        <v>1</v>
      </c>
      <c r="I21">
        <v>3</v>
      </c>
      <c r="J21" s="18" t="s">
        <v>19</v>
      </c>
      <c r="K21" s="20">
        <f t="shared" si="1"/>
        <v>1</v>
      </c>
      <c r="L21" s="20">
        <f t="shared" ref="L21:L27" si="2">IF(B21="Positive",2,IF(B21="Negative",1,"."))</f>
        <v>2</v>
      </c>
      <c r="M21" s="20" t="str">
        <f t="shared" ref="M21:M27" si="3">IF(C21="Positive",2,IF(C21="Negative",1,"."))</f>
        <v>.</v>
      </c>
      <c r="N21" s="20">
        <f t="shared" ref="N21:N27" si="4">IF(D21="Positive",2,IF(D21="Negative",1,"."))</f>
        <v>2</v>
      </c>
      <c r="O21" s="18">
        <v>1</v>
      </c>
      <c r="P21" s="18">
        <v>3</v>
      </c>
    </row>
    <row r="22" spans="1:16" x14ac:dyDescent="0.25">
      <c r="A22" t="s">
        <v>1</v>
      </c>
      <c r="B22" t="s">
        <v>8</v>
      </c>
      <c r="C22" t="s">
        <v>5</v>
      </c>
      <c r="D22" t="s">
        <v>5</v>
      </c>
      <c r="E22" t="s">
        <v>18</v>
      </c>
      <c r="F22">
        <v>3</v>
      </c>
      <c r="G22">
        <v>0</v>
      </c>
      <c r="H22">
        <v>1</v>
      </c>
      <c r="I22">
        <v>9</v>
      </c>
      <c r="J22" s="18" t="s">
        <v>18</v>
      </c>
      <c r="K22" s="20">
        <f t="shared" si="1"/>
        <v>1</v>
      </c>
      <c r="L22" s="20" t="str">
        <f t="shared" si="2"/>
        <v>.</v>
      </c>
      <c r="M22" s="20">
        <f t="shared" si="3"/>
        <v>2</v>
      </c>
      <c r="N22" s="20">
        <f t="shared" si="4"/>
        <v>2</v>
      </c>
      <c r="O22" s="18">
        <v>1</v>
      </c>
      <c r="P22" s="18">
        <v>9</v>
      </c>
    </row>
    <row r="23" spans="1:16" x14ac:dyDescent="0.25">
      <c r="A23" t="s">
        <v>1</v>
      </c>
      <c r="B23" t="s">
        <v>8</v>
      </c>
      <c r="C23" t="s">
        <v>8</v>
      </c>
      <c r="D23" t="s">
        <v>8</v>
      </c>
      <c r="E23" t="s">
        <v>15</v>
      </c>
      <c r="F23">
        <v>105</v>
      </c>
      <c r="G23">
        <v>1</v>
      </c>
      <c r="H23">
        <v>0</v>
      </c>
      <c r="J23" s="18" t="s">
        <v>15</v>
      </c>
      <c r="K23" s="20">
        <f t="shared" si="1"/>
        <v>1</v>
      </c>
      <c r="L23" s="20" t="str">
        <f t="shared" si="2"/>
        <v>.</v>
      </c>
      <c r="M23" s="20" t="str">
        <f t="shared" si="3"/>
        <v>.</v>
      </c>
      <c r="N23" s="20" t="str">
        <f t="shared" si="4"/>
        <v>.</v>
      </c>
    </row>
    <row r="24" spans="1:16" x14ac:dyDescent="0.25">
      <c r="A24" t="s">
        <v>1</v>
      </c>
      <c r="B24" t="s">
        <v>8</v>
      </c>
      <c r="C24" t="s">
        <v>8</v>
      </c>
      <c r="D24" t="s">
        <v>1</v>
      </c>
      <c r="E24" t="s">
        <v>17</v>
      </c>
      <c r="F24">
        <v>6</v>
      </c>
      <c r="G24">
        <v>0</v>
      </c>
      <c r="H24">
        <v>0</v>
      </c>
      <c r="J24" s="18" t="s">
        <v>17</v>
      </c>
      <c r="K24" s="20">
        <f t="shared" si="1"/>
        <v>1</v>
      </c>
      <c r="L24" s="20" t="str">
        <f t="shared" si="2"/>
        <v>.</v>
      </c>
      <c r="M24" s="20" t="str">
        <f t="shared" si="3"/>
        <v>.</v>
      </c>
      <c r="N24" s="20">
        <f t="shared" si="4"/>
        <v>1</v>
      </c>
      <c r="O24" s="18">
        <v>0</v>
      </c>
      <c r="P24" s="18">
        <v>18</v>
      </c>
    </row>
    <row r="25" spans="1:16" x14ac:dyDescent="0.25">
      <c r="A25" t="s">
        <v>1</v>
      </c>
      <c r="B25" t="s">
        <v>8</v>
      </c>
      <c r="C25" t="s">
        <v>1</v>
      </c>
      <c r="D25" t="s">
        <v>8</v>
      </c>
      <c r="E25" t="s">
        <v>17</v>
      </c>
      <c r="F25">
        <v>8</v>
      </c>
      <c r="G25">
        <v>0</v>
      </c>
      <c r="H25">
        <v>0</v>
      </c>
      <c r="J25" s="18" t="s">
        <v>17</v>
      </c>
      <c r="K25" s="20">
        <f t="shared" si="1"/>
        <v>1</v>
      </c>
      <c r="L25" s="20" t="str">
        <f t="shared" si="2"/>
        <v>.</v>
      </c>
      <c r="M25" s="20">
        <f t="shared" si="3"/>
        <v>1</v>
      </c>
      <c r="N25" s="20" t="str">
        <f t="shared" si="4"/>
        <v>.</v>
      </c>
      <c r="O25" s="18">
        <v>0</v>
      </c>
      <c r="P25" s="18">
        <v>12</v>
      </c>
    </row>
    <row r="26" spans="1:16" x14ac:dyDescent="0.25">
      <c r="A26" t="s">
        <v>1</v>
      </c>
      <c r="B26" t="s">
        <v>1</v>
      </c>
      <c r="C26" t="s">
        <v>8</v>
      </c>
      <c r="D26" t="s">
        <v>8</v>
      </c>
      <c r="E26" t="s">
        <v>17</v>
      </c>
      <c r="F26">
        <v>53</v>
      </c>
      <c r="G26">
        <v>0</v>
      </c>
      <c r="H26">
        <v>0</v>
      </c>
      <c r="J26" s="18" t="s">
        <v>17</v>
      </c>
      <c r="K26" s="20">
        <f t="shared" si="1"/>
        <v>1</v>
      </c>
      <c r="L26" s="20">
        <f t="shared" si="2"/>
        <v>1</v>
      </c>
      <c r="M26" s="20" t="str">
        <f t="shared" si="3"/>
        <v>.</v>
      </c>
      <c r="N26" s="20" t="str">
        <f t="shared" si="4"/>
        <v>.</v>
      </c>
      <c r="O26" s="18">
        <v>0</v>
      </c>
      <c r="P26" s="18">
        <v>6</v>
      </c>
    </row>
    <row r="27" spans="1:16" x14ac:dyDescent="0.25">
      <c r="A27" t="s">
        <v>1</v>
      </c>
      <c r="B27" t="s">
        <v>8</v>
      </c>
      <c r="C27" t="s">
        <v>5</v>
      </c>
      <c r="D27" t="s">
        <v>8</v>
      </c>
      <c r="E27" t="s">
        <v>7</v>
      </c>
      <c r="F27">
        <v>1</v>
      </c>
      <c r="G27">
        <v>0</v>
      </c>
      <c r="H27">
        <v>1</v>
      </c>
      <c r="I27">
        <v>6</v>
      </c>
      <c r="J27" s="18" t="s">
        <v>7</v>
      </c>
      <c r="K27" s="20">
        <f t="shared" si="1"/>
        <v>1</v>
      </c>
      <c r="L27" s="20" t="str">
        <f t="shared" si="2"/>
        <v>.</v>
      </c>
      <c r="M27" s="20">
        <f t="shared" si="3"/>
        <v>2</v>
      </c>
      <c r="N27" s="20" t="str">
        <f t="shared" si="4"/>
        <v>.</v>
      </c>
      <c r="O27" s="18">
        <v>1</v>
      </c>
      <c r="P27" s="18">
        <v>6</v>
      </c>
    </row>
    <row r="28" spans="1:16" x14ac:dyDescent="0.25">
      <c r="F28">
        <f>SUM(F5:F27)</f>
        <v>2156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960D-30EF-42BB-9459-766F9B9358E2}">
  <dimension ref="A1:Q65"/>
  <sheetViews>
    <sheetView workbookViewId="0">
      <selection activeCell="A18" sqref="A18:E18"/>
    </sheetView>
  </sheetViews>
  <sheetFormatPr defaultColWidth="8.85546875" defaultRowHeight="15" x14ac:dyDescent="0.25"/>
  <cols>
    <col min="1" max="1" width="9.42578125" customWidth="1"/>
    <col min="2" max="2" width="10.7109375" customWidth="1"/>
    <col min="3" max="3" width="10.140625" bestFit="1" customWidth="1"/>
    <col min="4" max="4" width="10.140625" customWidth="1"/>
    <col min="5" max="5" width="10.140625" bestFit="1" customWidth="1"/>
    <col min="6" max="6" width="36.42578125" customWidth="1"/>
    <col min="7" max="7" width="8.85546875" style="5"/>
    <col min="8" max="10" width="0" hidden="1" customWidth="1"/>
    <col min="11" max="11" width="28.7109375" style="9" customWidth="1"/>
    <col min="12" max="12" width="11.85546875" style="9" customWidth="1"/>
    <col min="13" max="13" width="11" style="9" customWidth="1"/>
    <col min="14" max="15" width="8.85546875" style="9" customWidth="1"/>
    <col min="16" max="17" width="8.85546875" style="9"/>
  </cols>
  <sheetData>
    <row r="1" spans="1:17" x14ac:dyDescent="0.25">
      <c r="A1" t="s">
        <v>20</v>
      </c>
    </row>
    <row r="3" spans="1:17" s="10" customFormat="1" x14ac:dyDescent="0.25">
      <c r="A3" s="10" t="s">
        <v>0</v>
      </c>
      <c r="B3" s="10" t="s">
        <v>2</v>
      </c>
      <c r="C3" s="10" t="s">
        <v>3</v>
      </c>
      <c r="E3" s="10" t="s">
        <v>4</v>
      </c>
      <c r="F3" s="10" t="s">
        <v>6</v>
      </c>
      <c r="G3" s="12" t="s">
        <v>12</v>
      </c>
      <c r="H3" s="10" t="s">
        <v>23</v>
      </c>
      <c r="I3" s="10" t="s">
        <v>24</v>
      </c>
      <c r="J3" s="10" t="s">
        <v>25</v>
      </c>
      <c r="K3" s="15" t="s">
        <v>28</v>
      </c>
      <c r="L3" s="15"/>
      <c r="M3" s="15"/>
      <c r="N3" s="15"/>
      <c r="O3" s="15"/>
      <c r="P3" s="15" t="s">
        <v>30</v>
      </c>
      <c r="Q3" s="15" t="s">
        <v>31</v>
      </c>
    </row>
    <row r="4" spans="1:17" x14ac:dyDescent="0.25">
      <c r="A4" t="s">
        <v>1</v>
      </c>
      <c r="B4" t="s">
        <v>8</v>
      </c>
      <c r="C4" t="s">
        <v>8</v>
      </c>
      <c r="E4" t="s">
        <v>8</v>
      </c>
      <c r="F4" t="s">
        <v>15</v>
      </c>
      <c r="G4" s="5">
        <v>42</v>
      </c>
      <c r="H4">
        <v>1</v>
      </c>
      <c r="I4">
        <v>0</v>
      </c>
      <c r="K4" s="9" t="s">
        <v>33</v>
      </c>
      <c r="L4" s="9">
        <f>IF(A4="Positive",2,IF(A4="Negative",1,"."))</f>
        <v>1</v>
      </c>
      <c r="M4" s="9" t="str">
        <f>IF(B4="Positive",2,IF(B4="Negative",1,"."))</f>
        <v>.</v>
      </c>
      <c r="N4" s="9" t="str">
        <f>IF(C4="Positive",2,IF(C4="Negative",1,"."))</f>
        <v>.</v>
      </c>
      <c r="O4" s="9" t="str">
        <f>IF(E4="Positive",2,IF(E4="Negative",1,"."))</f>
        <v>.</v>
      </c>
    </row>
    <row r="5" spans="1:17" x14ac:dyDescent="0.25">
      <c r="A5" t="s">
        <v>1</v>
      </c>
      <c r="B5" t="s">
        <v>8</v>
      </c>
      <c r="C5" t="s">
        <v>8</v>
      </c>
      <c r="E5" t="s">
        <v>1</v>
      </c>
      <c r="F5" t="s">
        <v>17</v>
      </c>
      <c r="G5" s="5">
        <v>4</v>
      </c>
      <c r="H5">
        <v>0</v>
      </c>
      <c r="I5">
        <v>0</v>
      </c>
      <c r="K5" s="8" t="s">
        <v>17</v>
      </c>
      <c r="L5" s="9">
        <f t="shared" ref="L5:L57" si="0">IF(A5="Positive",2,IF(A5="Negative",1,"."))</f>
        <v>1</v>
      </c>
      <c r="M5" s="9" t="str">
        <f t="shared" ref="M5:M57" si="1">IF(B5="Positive",2,IF(B5="Negative",1,"."))</f>
        <v>.</v>
      </c>
      <c r="N5" s="9" t="str">
        <f t="shared" ref="N5:N57" si="2">IF(C5="Positive",2,IF(C5="Negative",1,"."))</f>
        <v>.</v>
      </c>
      <c r="O5" s="9">
        <f t="shared" ref="O5:O57" si="3">IF(E5="Positive",2,IF(E5="Negative",1,"."))</f>
        <v>1</v>
      </c>
      <c r="P5" s="9">
        <v>0</v>
      </c>
      <c r="Q5" s="9">
        <v>18</v>
      </c>
    </row>
    <row r="6" spans="1:17" x14ac:dyDescent="0.25">
      <c r="A6" t="s">
        <v>1</v>
      </c>
      <c r="B6" t="s">
        <v>8</v>
      </c>
      <c r="C6" t="s">
        <v>8</v>
      </c>
      <c r="E6" t="s">
        <v>5</v>
      </c>
      <c r="F6" t="s">
        <v>14</v>
      </c>
      <c r="G6" s="5">
        <v>0</v>
      </c>
      <c r="H6">
        <v>0</v>
      </c>
      <c r="I6">
        <v>1</v>
      </c>
      <c r="J6">
        <v>9</v>
      </c>
      <c r="K6" s="8" t="s">
        <v>14</v>
      </c>
      <c r="L6" s="9">
        <f t="shared" si="0"/>
        <v>1</v>
      </c>
      <c r="M6" s="9" t="str">
        <f t="shared" si="1"/>
        <v>.</v>
      </c>
      <c r="N6" s="9" t="str">
        <f t="shared" si="2"/>
        <v>.</v>
      </c>
      <c r="O6" s="9">
        <f t="shared" si="3"/>
        <v>2</v>
      </c>
      <c r="P6" s="9">
        <v>1</v>
      </c>
      <c r="Q6" s="9">
        <v>9</v>
      </c>
    </row>
    <row r="7" spans="1:17" x14ac:dyDescent="0.25">
      <c r="A7" t="s">
        <v>1</v>
      </c>
      <c r="B7" t="s">
        <v>8</v>
      </c>
      <c r="C7" t="s">
        <v>1</v>
      </c>
      <c r="E7" t="s">
        <v>8</v>
      </c>
      <c r="F7" t="s">
        <v>17</v>
      </c>
      <c r="G7" s="5">
        <v>4</v>
      </c>
      <c r="H7">
        <v>0</v>
      </c>
      <c r="I7">
        <v>0</v>
      </c>
      <c r="K7" s="8" t="s">
        <v>17</v>
      </c>
      <c r="L7" s="9">
        <f t="shared" si="0"/>
        <v>1</v>
      </c>
      <c r="M7" s="9" t="str">
        <f t="shared" si="1"/>
        <v>.</v>
      </c>
      <c r="N7" s="9">
        <f t="shared" si="2"/>
        <v>1</v>
      </c>
      <c r="O7" s="9" t="str">
        <f t="shared" si="3"/>
        <v>.</v>
      </c>
      <c r="P7" s="9">
        <v>0</v>
      </c>
      <c r="Q7" s="9">
        <v>12</v>
      </c>
    </row>
    <row r="8" spans="1:17" x14ac:dyDescent="0.25">
      <c r="A8" t="s">
        <v>1</v>
      </c>
      <c r="B8" t="s">
        <v>8</v>
      </c>
      <c r="C8" t="s">
        <v>1</v>
      </c>
      <c r="E8" t="s">
        <v>1</v>
      </c>
      <c r="F8" t="s">
        <v>17</v>
      </c>
      <c r="G8" s="5">
        <v>57</v>
      </c>
      <c r="H8">
        <v>0</v>
      </c>
      <c r="I8">
        <v>0</v>
      </c>
      <c r="K8" s="8" t="s">
        <v>17</v>
      </c>
      <c r="L8" s="9">
        <f t="shared" si="0"/>
        <v>1</v>
      </c>
      <c r="M8" s="9" t="str">
        <f t="shared" si="1"/>
        <v>.</v>
      </c>
      <c r="N8" s="9">
        <f t="shared" si="2"/>
        <v>1</v>
      </c>
      <c r="O8" s="9">
        <f t="shared" si="3"/>
        <v>1</v>
      </c>
      <c r="P8" s="9">
        <v>0</v>
      </c>
      <c r="Q8" s="9">
        <v>18</v>
      </c>
    </row>
    <row r="9" spans="1:17" x14ac:dyDescent="0.25">
      <c r="A9" t="s">
        <v>1</v>
      </c>
      <c r="B9" t="s">
        <v>8</v>
      </c>
      <c r="C9" t="s">
        <v>1</v>
      </c>
      <c r="E9" t="s">
        <v>5</v>
      </c>
      <c r="F9" t="s">
        <v>17</v>
      </c>
      <c r="G9" s="5">
        <v>5</v>
      </c>
      <c r="H9">
        <v>0</v>
      </c>
      <c r="I9">
        <v>0</v>
      </c>
      <c r="K9" s="8" t="s">
        <v>32</v>
      </c>
      <c r="L9" s="9">
        <f t="shared" si="0"/>
        <v>1</v>
      </c>
      <c r="M9" s="9" t="str">
        <f t="shared" si="1"/>
        <v>.</v>
      </c>
      <c r="N9" s="9">
        <f t="shared" si="2"/>
        <v>1</v>
      </c>
      <c r="O9" s="9">
        <f t="shared" si="3"/>
        <v>2</v>
      </c>
      <c r="P9" s="9">
        <v>1</v>
      </c>
      <c r="Q9" s="9">
        <v>15</v>
      </c>
    </row>
    <row r="10" spans="1:17" x14ac:dyDescent="0.25">
      <c r="A10" t="s">
        <v>1</v>
      </c>
      <c r="B10" t="s">
        <v>8</v>
      </c>
      <c r="C10" t="s">
        <v>5</v>
      </c>
      <c r="E10" t="s">
        <v>8</v>
      </c>
      <c r="F10" t="s">
        <v>9</v>
      </c>
      <c r="G10" s="5">
        <v>0</v>
      </c>
      <c r="H10">
        <v>0</v>
      </c>
      <c r="I10">
        <v>1</v>
      </c>
      <c r="J10">
        <v>6</v>
      </c>
      <c r="K10" s="8" t="s">
        <v>9</v>
      </c>
      <c r="L10" s="9">
        <f t="shared" si="0"/>
        <v>1</v>
      </c>
      <c r="M10" s="9" t="str">
        <f t="shared" si="1"/>
        <v>.</v>
      </c>
      <c r="N10" s="9">
        <f t="shared" si="2"/>
        <v>2</v>
      </c>
      <c r="O10" s="9" t="str">
        <f t="shared" si="3"/>
        <v>.</v>
      </c>
      <c r="P10" s="9">
        <v>1</v>
      </c>
      <c r="Q10" s="9">
        <v>6</v>
      </c>
    </row>
    <row r="11" spans="1:17" x14ac:dyDescent="0.25">
      <c r="A11" s="4" t="s">
        <v>1</v>
      </c>
      <c r="B11" s="4" t="s">
        <v>8</v>
      </c>
      <c r="C11" s="4" t="s">
        <v>5</v>
      </c>
      <c r="D11" s="4"/>
      <c r="E11" s="4" t="s">
        <v>1</v>
      </c>
      <c r="F11" s="4" t="s">
        <v>17</v>
      </c>
      <c r="G11" s="13">
        <v>1</v>
      </c>
      <c r="H11">
        <v>0</v>
      </c>
      <c r="I11">
        <v>0</v>
      </c>
      <c r="K11" s="8" t="s">
        <v>17</v>
      </c>
      <c r="L11" s="9">
        <f t="shared" si="0"/>
        <v>1</v>
      </c>
      <c r="M11" s="9" t="str">
        <f t="shared" si="1"/>
        <v>.</v>
      </c>
      <c r="N11" s="9">
        <f t="shared" si="2"/>
        <v>2</v>
      </c>
      <c r="O11" s="9">
        <f t="shared" si="3"/>
        <v>1</v>
      </c>
      <c r="P11" s="9">
        <v>0</v>
      </c>
      <c r="Q11" s="9">
        <v>18</v>
      </c>
    </row>
    <row r="12" spans="1:17" x14ac:dyDescent="0.25">
      <c r="A12" t="s">
        <v>1</v>
      </c>
      <c r="B12" t="s">
        <v>8</v>
      </c>
      <c r="C12" t="s">
        <v>5</v>
      </c>
      <c r="E12" t="s">
        <v>5</v>
      </c>
      <c r="F12" t="s">
        <v>9</v>
      </c>
      <c r="G12" s="5">
        <v>13</v>
      </c>
      <c r="H12">
        <v>0</v>
      </c>
      <c r="I12">
        <v>1</v>
      </c>
      <c r="J12">
        <v>6</v>
      </c>
      <c r="K12" s="8" t="s">
        <v>9</v>
      </c>
      <c r="L12" s="9">
        <f t="shared" si="0"/>
        <v>1</v>
      </c>
      <c r="M12" s="9" t="str">
        <f t="shared" si="1"/>
        <v>.</v>
      </c>
      <c r="N12" s="9">
        <f t="shared" si="2"/>
        <v>2</v>
      </c>
      <c r="O12" s="9">
        <f t="shared" si="3"/>
        <v>2</v>
      </c>
      <c r="P12" s="9">
        <v>1</v>
      </c>
      <c r="Q12" s="9">
        <v>6</v>
      </c>
    </row>
    <row r="13" spans="1:17" x14ac:dyDescent="0.25">
      <c r="A13" t="s">
        <v>1</v>
      </c>
      <c r="B13" t="s">
        <v>1</v>
      </c>
      <c r="C13" t="s">
        <v>8</v>
      </c>
      <c r="E13" t="s">
        <v>8</v>
      </c>
      <c r="F13" t="s">
        <v>17</v>
      </c>
      <c r="G13" s="5">
        <v>32</v>
      </c>
      <c r="H13">
        <v>0</v>
      </c>
      <c r="I13">
        <v>0</v>
      </c>
      <c r="K13" s="8" t="s">
        <v>9</v>
      </c>
      <c r="L13" s="9">
        <f t="shared" si="0"/>
        <v>1</v>
      </c>
      <c r="M13" s="9">
        <f t="shared" si="1"/>
        <v>1</v>
      </c>
      <c r="N13" s="9" t="str">
        <f t="shared" si="2"/>
        <v>.</v>
      </c>
      <c r="O13" s="9" t="str">
        <f t="shared" si="3"/>
        <v>.</v>
      </c>
      <c r="P13" s="9">
        <v>1</v>
      </c>
      <c r="Q13" s="9">
        <v>6</v>
      </c>
    </row>
    <row r="14" spans="1:17" x14ac:dyDescent="0.25">
      <c r="A14" t="s">
        <v>1</v>
      </c>
      <c r="B14" t="s">
        <v>1</v>
      </c>
      <c r="C14" t="s">
        <v>8</v>
      </c>
      <c r="E14" t="s">
        <v>1</v>
      </c>
      <c r="F14" t="s">
        <v>17</v>
      </c>
      <c r="G14" s="5">
        <v>45</v>
      </c>
      <c r="H14">
        <v>0</v>
      </c>
      <c r="I14">
        <v>0</v>
      </c>
      <c r="K14" s="8" t="s">
        <v>17</v>
      </c>
      <c r="L14" s="9">
        <f t="shared" si="0"/>
        <v>1</v>
      </c>
      <c r="M14" s="9">
        <f t="shared" si="1"/>
        <v>1</v>
      </c>
      <c r="N14" s="9" t="str">
        <f t="shared" si="2"/>
        <v>.</v>
      </c>
      <c r="O14" s="9">
        <f t="shared" si="3"/>
        <v>1</v>
      </c>
      <c r="P14" s="9">
        <v>0</v>
      </c>
      <c r="Q14" s="9">
        <v>18</v>
      </c>
    </row>
    <row r="15" spans="1:17" x14ac:dyDescent="0.25">
      <c r="A15" t="s">
        <v>1</v>
      </c>
      <c r="B15" t="s">
        <v>1</v>
      </c>
      <c r="C15" t="s">
        <v>8</v>
      </c>
      <c r="E15" t="s">
        <v>5</v>
      </c>
      <c r="F15" t="s">
        <v>17</v>
      </c>
      <c r="G15" s="5">
        <v>8</v>
      </c>
      <c r="H15">
        <v>0</v>
      </c>
      <c r="I15">
        <v>0</v>
      </c>
      <c r="K15" s="8" t="s">
        <v>34</v>
      </c>
      <c r="L15" s="9">
        <f t="shared" si="0"/>
        <v>1</v>
      </c>
      <c r="M15" s="9">
        <f t="shared" si="1"/>
        <v>1</v>
      </c>
      <c r="N15" s="9" t="str">
        <f t="shared" si="2"/>
        <v>.</v>
      </c>
      <c r="O15" s="9">
        <f t="shared" si="3"/>
        <v>2</v>
      </c>
      <c r="P15" s="9">
        <v>1</v>
      </c>
      <c r="Q15" s="9">
        <v>12</v>
      </c>
    </row>
    <row r="16" spans="1:17" x14ac:dyDescent="0.25">
      <c r="A16" t="s">
        <v>1</v>
      </c>
      <c r="B16" t="s">
        <v>1</v>
      </c>
      <c r="C16" t="s">
        <v>1</v>
      </c>
      <c r="E16" t="s">
        <v>8</v>
      </c>
      <c r="F16" t="s">
        <v>17</v>
      </c>
      <c r="G16" s="5">
        <v>21</v>
      </c>
      <c r="H16">
        <v>0</v>
      </c>
      <c r="I16">
        <v>0</v>
      </c>
      <c r="K16" s="8" t="s">
        <v>17</v>
      </c>
      <c r="L16" s="9">
        <f t="shared" si="0"/>
        <v>1</v>
      </c>
      <c r="M16" s="9">
        <f t="shared" si="1"/>
        <v>1</v>
      </c>
      <c r="N16" s="9">
        <f t="shared" si="2"/>
        <v>1</v>
      </c>
      <c r="O16" s="9" t="str">
        <f t="shared" si="3"/>
        <v>.</v>
      </c>
      <c r="P16" s="9">
        <v>0</v>
      </c>
      <c r="Q16" s="9">
        <v>12</v>
      </c>
    </row>
    <row r="17" spans="1:17" x14ac:dyDescent="0.25">
      <c r="A17" t="s">
        <v>1</v>
      </c>
      <c r="B17" t="s">
        <v>1</v>
      </c>
      <c r="C17" t="s">
        <v>1</v>
      </c>
      <c r="E17" t="s">
        <v>1</v>
      </c>
      <c r="F17" t="s">
        <v>17</v>
      </c>
      <c r="G17" s="5">
        <v>669</v>
      </c>
      <c r="H17">
        <v>0</v>
      </c>
      <c r="I17">
        <v>0</v>
      </c>
      <c r="K17" s="8" t="s">
        <v>17</v>
      </c>
      <c r="L17" s="9">
        <f t="shared" si="0"/>
        <v>1</v>
      </c>
      <c r="M17" s="9">
        <f t="shared" si="1"/>
        <v>1</v>
      </c>
      <c r="N17" s="9">
        <f t="shared" si="2"/>
        <v>1</v>
      </c>
      <c r="O17" s="9">
        <f t="shared" si="3"/>
        <v>1</v>
      </c>
      <c r="P17" s="9">
        <v>0</v>
      </c>
      <c r="Q17" s="9">
        <v>18</v>
      </c>
    </row>
    <row r="18" spans="1:17" x14ac:dyDescent="0.25">
      <c r="A18" t="s">
        <v>1</v>
      </c>
      <c r="B18" t="s">
        <v>1</v>
      </c>
      <c r="C18" t="s">
        <v>1</v>
      </c>
      <c r="E18" t="s">
        <v>5</v>
      </c>
      <c r="F18" t="s">
        <v>17</v>
      </c>
      <c r="G18" s="5">
        <v>16</v>
      </c>
      <c r="H18">
        <v>0</v>
      </c>
      <c r="I18">
        <v>0</v>
      </c>
      <c r="K18" s="9" t="s">
        <v>32</v>
      </c>
      <c r="L18" s="9">
        <f t="shared" si="0"/>
        <v>1</v>
      </c>
      <c r="M18" s="9">
        <f t="shared" si="1"/>
        <v>1</v>
      </c>
      <c r="N18" s="9">
        <f t="shared" si="2"/>
        <v>1</v>
      </c>
      <c r="O18" s="9">
        <f t="shared" si="3"/>
        <v>2</v>
      </c>
      <c r="P18" s="9">
        <v>1</v>
      </c>
      <c r="Q18" s="9">
        <v>15</v>
      </c>
    </row>
    <row r="19" spans="1:17" x14ac:dyDescent="0.25">
      <c r="A19" t="s">
        <v>1</v>
      </c>
      <c r="B19" t="s">
        <v>1</v>
      </c>
      <c r="C19" t="s">
        <v>5</v>
      </c>
      <c r="E19" t="s">
        <v>8</v>
      </c>
      <c r="F19" t="s">
        <v>14</v>
      </c>
      <c r="G19" s="5">
        <v>2</v>
      </c>
      <c r="H19">
        <v>0</v>
      </c>
      <c r="I19">
        <v>1</v>
      </c>
      <c r="J19">
        <v>9</v>
      </c>
      <c r="K19" s="9" t="s">
        <v>14</v>
      </c>
      <c r="L19" s="9">
        <f t="shared" si="0"/>
        <v>1</v>
      </c>
      <c r="M19" s="9">
        <f t="shared" si="1"/>
        <v>1</v>
      </c>
      <c r="N19" s="9">
        <f t="shared" si="2"/>
        <v>2</v>
      </c>
      <c r="O19" s="9" t="str">
        <f t="shared" si="3"/>
        <v>.</v>
      </c>
      <c r="P19" s="9">
        <v>1</v>
      </c>
      <c r="Q19" s="9">
        <v>9</v>
      </c>
    </row>
    <row r="20" spans="1:17" x14ac:dyDescent="0.25">
      <c r="A20" s="4" t="s">
        <v>1</v>
      </c>
      <c r="B20" s="4" t="s">
        <v>1</v>
      </c>
      <c r="C20" s="4" t="s">
        <v>5</v>
      </c>
      <c r="D20" s="4"/>
      <c r="E20" s="4" t="s">
        <v>1</v>
      </c>
      <c r="F20" s="4" t="s">
        <v>17</v>
      </c>
      <c r="G20" s="13">
        <v>21</v>
      </c>
      <c r="H20">
        <v>0</v>
      </c>
      <c r="I20">
        <v>0</v>
      </c>
      <c r="K20" s="8" t="s">
        <v>17</v>
      </c>
      <c r="L20" s="9">
        <f t="shared" si="0"/>
        <v>1</v>
      </c>
      <c r="M20" s="9">
        <f t="shared" si="1"/>
        <v>1</v>
      </c>
      <c r="N20" s="9">
        <f t="shared" si="2"/>
        <v>2</v>
      </c>
      <c r="O20" s="9">
        <f t="shared" si="3"/>
        <v>1</v>
      </c>
      <c r="P20" s="9">
        <v>0</v>
      </c>
      <c r="Q20" s="9">
        <v>18</v>
      </c>
    </row>
    <row r="21" spans="1:17" x14ac:dyDescent="0.25">
      <c r="A21" t="s">
        <v>1</v>
      </c>
      <c r="B21" t="s">
        <v>1</v>
      </c>
      <c r="C21" t="s">
        <v>5</v>
      </c>
      <c r="E21" t="s">
        <v>5</v>
      </c>
      <c r="F21" t="s">
        <v>14</v>
      </c>
      <c r="G21" s="5">
        <v>22</v>
      </c>
      <c r="H21">
        <v>0</v>
      </c>
      <c r="I21">
        <v>1</v>
      </c>
      <c r="J21">
        <v>9</v>
      </c>
      <c r="K21" s="9" t="s">
        <v>14</v>
      </c>
      <c r="L21" s="9">
        <f t="shared" si="0"/>
        <v>1</v>
      </c>
      <c r="M21" s="9">
        <f t="shared" si="1"/>
        <v>1</v>
      </c>
      <c r="N21" s="9">
        <f t="shared" si="2"/>
        <v>2</v>
      </c>
      <c r="O21" s="9">
        <f t="shared" si="3"/>
        <v>2</v>
      </c>
      <c r="P21" s="9">
        <v>1</v>
      </c>
      <c r="Q21" s="9">
        <v>9</v>
      </c>
    </row>
    <row r="22" spans="1:17" x14ac:dyDescent="0.25">
      <c r="A22" t="s">
        <v>1</v>
      </c>
      <c r="B22" t="s">
        <v>5</v>
      </c>
      <c r="C22" t="s">
        <v>8</v>
      </c>
      <c r="E22" t="s">
        <v>8</v>
      </c>
      <c r="F22" t="s">
        <v>21</v>
      </c>
      <c r="G22" s="5">
        <v>14</v>
      </c>
      <c r="H22">
        <v>0</v>
      </c>
      <c r="I22">
        <v>1</v>
      </c>
      <c r="J22">
        <v>3</v>
      </c>
      <c r="K22" s="9" t="s">
        <v>21</v>
      </c>
      <c r="L22" s="9">
        <f t="shared" si="0"/>
        <v>1</v>
      </c>
      <c r="M22" s="9">
        <f t="shared" si="1"/>
        <v>2</v>
      </c>
      <c r="N22" s="9" t="str">
        <f t="shared" si="2"/>
        <v>.</v>
      </c>
      <c r="O22" s="9" t="str">
        <f t="shared" si="3"/>
        <v>.</v>
      </c>
      <c r="P22" s="9">
        <v>1</v>
      </c>
      <c r="Q22" s="9">
        <v>3</v>
      </c>
    </row>
    <row r="23" spans="1:17" x14ac:dyDescent="0.25">
      <c r="A23" s="4" t="s">
        <v>1</v>
      </c>
      <c r="B23" s="4" t="s">
        <v>5</v>
      </c>
      <c r="C23" s="4" t="s">
        <v>8</v>
      </c>
      <c r="D23" s="4"/>
      <c r="E23" s="4" t="s">
        <v>1</v>
      </c>
      <c r="F23" s="4" t="s">
        <v>17</v>
      </c>
      <c r="G23" s="13">
        <v>0</v>
      </c>
      <c r="H23">
        <v>0</v>
      </c>
      <c r="I23">
        <v>0</v>
      </c>
      <c r="K23" s="9" t="s">
        <v>35</v>
      </c>
      <c r="L23" s="9">
        <f t="shared" si="0"/>
        <v>1</v>
      </c>
      <c r="M23" s="9">
        <f t="shared" si="1"/>
        <v>2</v>
      </c>
      <c r="N23" s="9" t="str">
        <f t="shared" si="2"/>
        <v>.</v>
      </c>
      <c r="O23" s="9">
        <f t="shared" si="3"/>
        <v>1</v>
      </c>
    </row>
    <row r="24" spans="1:17" x14ac:dyDescent="0.25">
      <c r="A24" t="s">
        <v>1</v>
      </c>
      <c r="B24" t="s">
        <v>5</v>
      </c>
      <c r="C24" t="s">
        <v>8</v>
      </c>
      <c r="E24" t="s">
        <v>5</v>
      </c>
      <c r="F24" t="s">
        <v>21</v>
      </c>
      <c r="G24" s="5">
        <v>43</v>
      </c>
      <c r="H24">
        <v>0</v>
      </c>
      <c r="I24">
        <v>1</v>
      </c>
      <c r="J24">
        <v>3</v>
      </c>
      <c r="K24" s="9" t="s">
        <v>21</v>
      </c>
      <c r="L24" s="9">
        <f t="shared" si="0"/>
        <v>1</v>
      </c>
      <c r="M24" s="9">
        <f t="shared" si="1"/>
        <v>2</v>
      </c>
      <c r="N24" s="9" t="str">
        <f t="shared" si="2"/>
        <v>.</v>
      </c>
      <c r="O24" s="9">
        <f t="shared" si="3"/>
        <v>2</v>
      </c>
      <c r="P24" s="9">
        <v>1</v>
      </c>
      <c r="Q24" s="9">
        <v>3</v>
      </c>
    </row>
    <row r="25" spans="1:17" x14ac:dyDescent="0.25">
      <c r="A25" s="4" t="s">
        <v>1</v>
      </c>
      <c r="B25" s="4" t="s">
        <v>5</v>
      </c>
      <c r="C25" s="4" t="s">
        <v>1</v>
      </c>
      <c r="D25" s="4"/>
      <c r="E25" s="4" t="s">
        <v>8</v>
      </c>
      <c r="F25" s="4" t="s">
        <v>17</v>
      </c>
      <c r="G25" s="13">
        <v>0</v>
      </c>
      <c r="H25">
        <v>0</v>
      </c>
      <c r="I25">
        <v>0</v>
      </c>
      <c r="K25" s="9" t="s">
        <v>35</v>
      </c>
      <c r="L25" s="9">
        <f t="shared" si="0"/>
        <v>1</v>
      </c>
      <c r="M25" s="9">
        <f t="shared" si="1"/>
        <v>2</v>
      </c>
      <c r="N25" s="9">
        <f t="shared" si="2"/>
        <v>1</v>
      </c>
      <c r="O25" s="9" t="str">
        <f t="shared" si="3"/>
        <v>.</v>
      </c>
    </row>
    <row r="26" spans="1:17" x14ac:dyDescent="0.25">
      <c r="A26" s="4" t="s">
        <v>1</v>
      </c>
      <c r="B26" s="4" t="s">
        <v>5</v>
      </c>
      <c r="C26" s="4" t="s">
        <v>1</v>
      </c>
      <c r="D26" s="4"/>
      <c r="E26" s="4" t="s">
        <v>1</v>
      </c>
      <c r="F26" s="4" t="s">
        <v>17</v>
      </c>
      <c r="G26" s="13">
        <v>7</v>
      </c>
      <c r="H26">
        <v>0</v>
      </c>
      <c r="I26">
        <v>0</v>
      </c>
      <c r="K26" s="8" t="s">
        <v>17</v>
      </c>
      <c r="L26" s="9">
        <f t="shared" si="0"/>
        <v>1</v>
      </c>
      <c r="M26" s="9">
        <f t="shared" si="1"/>
        <v>2</v>
      </c>
      <c r="N26" s="9">
        <f t="shared" si="2"/>
        <v>1</v>
      </c>
      <c r="O26" s="9">
        <f t="shared" si="3"/>
        <v>1</v>
      </c>
      <c r="P26" s="9">
        <v>0</v>
      </c>
      <c r="Q26" s="9">
        <v>18</v>
      </c>
    </row>
    <row r="27" spans="1:17" x14ac:dyDescent="0.25">
      <c r="A27" s="3" t="s">
        <v>1</v>
      </c>
      <c r="B27" s="3" t="s">
        <v>5</v>
      </c>
      <c r="C27" s="3" t="s">
        <v>1</v>
      </c>
      <c r="D27" s="3"/>
      <c r="E27" s="3" t="s">
        <v>5</v>
      </c>
      <c r="F27" s="3" t="s">
        <v>19</v>
      </c>
      <c r="G27" s="14">
        <v>5</v>
      </c>
      <c r="H27">
        <v>1</v>
      </c>
      <c r="I27">
        <v>0</v>
      </c>
      <c r="K27" s="9" t="s">
        <v>21</v>
      </c>
      <c r="L27" s="9">
        <f t="shared" si="0"/>
        <v>1</v>
      </c>
      <c r="M27" s="9">
        <f t="shared" si="1"/>
        <v>2</v>
      </c>
      <c r="N27" s="9">
        <f t="shared" si="2"/>
        <v>1</v>
      </c>
      <c r="O27" s="9">
        <f t="shared" si="3"/>
        <v>2</v>
      </c>
      <c r="P27" s="9">
        <v>1</v>
      </c>
      <c r="Q27" s="9">
        <v>3</v>
      </c>
    </row>
    <row r="28" spans="1:17" x14ac:dyDescent="0.25">
      <c r="A28" t="s">
        <v>1</v>
      </c>
      <c r="B28" t="s">
        <v>5</v>
      </c>
      <c r="C28" t="s">
        <v>5</v>
      </c>
      <c r="E28" t="s">
        <v>8</v>
      </c>
      <c r="F28" t="s">
        <v>19</v>
      </c>
      <c r="G28" s="5">
        <v>2</v>
      </c>
      <c r="H28">
        <v>0</v>
      </c>
      <c r="I28">
        <v>1</v>
      </c>
      <c r="J28">
        <v>3</v>
      </c>
      <c r="K28" s="9" t="s">
        <v>21</v>
      </c>
      <c r="L28" s="9">
        <f t="shared" si="0"/>
        <v>1</v>
      </c>
      <c r="M28" s="9">
        <f t="shared" si="1"/>
        <v>2</v>
      </c>
      <c r="N28" s="9">
        <f t="shared" si="2"/>
        <v>2</v>
      </c>
      <c r="O28" s="9" t="str">
        <f t="shared" si="3"/>
        <v>.</v>
      </c>
      <c r="P28" s="9">
        <v>1</v>
      </c>
      <c r="Q28" s="9">
        <v>3</v>
      </c>
    </row>
    <row r="29" spans="1:17" x14ac:dyDescent="0.25">
      <c r="A29" s="3" t="s">
        <v>1</v>
      </c>
      <c r="B29" s="3" t="s">
        <v>5</v>
      </c>
      <c r="C29" s="3" t="s">
        <v>5</v>
      </c>
      <c r="D29" s="3"/>
      <c r="E29" s="3" t="s">
        <v>1</v>
      </c>
      <c r="F29" s="3" t="s">
        <v>19</v>
      </c>
      <c r="G29" s="14">
        <v>1</v>
      </c>
      <c r="H29">
        <v>1</v>
      </c>
      <c r="I29">
        <v>0</v>
      </c>
      <c r="K29" s="9" t="s">
        <v>21</v>
      </c>
      <c r="L29" s="9">
        <f t="shared" si="0"/>
        <v>1</v>
      </c>
      <c r="M29" s="9">
        <f t="shared" si="1"/>
        <v>2</v>
      </c>
      <c r="N29" s="9">
        <f t="shared" si="2"/>
        <v>2</v>
      </c>
      <c r="O29" s="9">
        <f t="shared" si="3"/>
        <v>1</v>
      </c>
      <c r="P29" s="9">
        <v>1</v>
      </c>
      <c r="Q29" s="9">
        <v>3</v>
      </c>
    </row>
    <row r="30" spans="1:17" x14ac:dyDescent="0.25">
      <c r="A30" t="s">
        <v>1</v>
      </c>
      <c r="B30" t="s">
        <v>5</v>
      </c>
      <c r="C30" t="s">
        <v>5</v>
      </c>
      <c r="E30" t="s">
        <v>5</v>
      </c>
      <c r="F30" t="s">
        <v>19</v>
      </c>
      <c r="G30" s="5">
        <v>115</v>
      </c>
      <c r="H30">
        <v>0</v>
      </c>
      <c r="I30">
        <v>1</v>
      </c>
      <c r="J30">
        <v>3</v>
      </c>
      <c r="K30" s="9" t="s">
        <v>21</v>
      </c>
      <c r="L30" s="9">
        <f t="shared" si="0"/>
        <v>1</v>
      </c>
      <c r="M30" s="9">
        <f t="shared" si="1"/>
        <v>2</v>
      </c>
      <c r="N30" s="9">
        <f t="shared" si="2"/>
        <v>2</v>
      </c>
      <c r="O30" s="9">
        <f t="shared" si="3"/>
        <v>2</v>
      </c>
      <c r="P30" s="9">
        <v>1</v>
      </c>
      <c r="Q30" s="9">
        <v>3</v>
      </c>
    </row>
    <row r="31" spans="1:17" x14ac:dyDescent="0.25">
      <c r="A31" t="s">
        <v>5</v>
      </c>
      <c r="B31" t="s">
        <v>8</v>
      </c>
      <c r="C31" t="s">
        <v>8</v>
      </c>
      <c r="E31" t="s">
        <v>8</v>
      </c>
      <c r="F31" t="s">
        <v>22</v>
      </c>
      <c r="G31" s="5">
        <v>65</v>
      </c>
      <c r="H31">
        <v>1</v>
      </c>
      <c r="I31">
        <v>0</v>
      </c>
      <c r="K31" s="8" t="s">
        <v>29</v>
      </c>
      <c r="L31" s="9">
        <f t="shared" si="0"/>
        <v>2</v>
      </c>
      <c r="M31" s="9" t="str">
        <f t="shared" si="1"/>
        <v>.</v>
      </c>
      <c r="N31" s="9" t="str">
        <f t="shared" si="2"/>
        <v>.</v>
      </c>
      <c r="O31" s="9" t="str">
        <f t="shared" si="3"/>
        <v>.</v>
      </c>
    </row>
    <row r="32" spans="1:17" x14ac:dyDescent="0.25">
      <c r="A32" s="4" t="s">
        <v>5</v>
      </c>
      <c r="B32" s="4" t="s">
        <v>8</v>
      </c>
      <c r="C32" s="4" t="s">
        <v>8</v>
      </c>
      <c r="D32" s="4"/>
      <c r="E32" s="4" t="s">
        <v>1</v>
      </c>
      <c r="F32" s="4" t="s">
        <v>17</v>
      </c>
      <c r="G32" s="13">
        <v>1</v>
      </c>
      <c r="H32">
        <v>0</v>
      </c>
      <c r="I32">
        <v>0</v>
      </c>
      <c r="K32" s="8" t="s">
        <v>29</v>
      </c>
      <c r="L32" s="9">
        <f t="shared" si="0"/>
        <v>2</v>
      </c>
      <c r="M32" s="9" t="str">
        <f t="shared" si="1"/>
        <v>.</v>
      </c>
      <c r="N32" s="9" t="str">
        <f t="shared" si="2"/>
        <v>.</v>
      </c>
      <c r="O32" s="9">
        <f t="shared" si="3"/>
        <v>1</v>
      </c>
    </row>
    <row r="33" spans="1:17" x14ac:dyDescent="0.25">
      <c r="A33" t="s">
        <v>5</v>
      </c>
      <c r="B33" t="s">
        <v>8</v>
      </c>
      <c r="C33" t="s">
        <v>8</v>
      </c>
      <c r="E33" t="s">
        <v>5</v>
      </c>
      <c r="F33" t="s">
        <v>22</v>
      </c>
      <c r="G33" s="5">
        <v>5</v>
      </c>
      <c r="H33">
        <v>1</v>
      </c>
      <c r="I33">
        <v>0</v>
      </c>
      <c r="K33" s="8" t="s">
        <v>29</v>
      </c>
      <c r="L33" s="9">
        <f t="shared" si="0"/>
        <v>2</v>
      </c>
      <c r="M33" s="9" t="str">
        <f t="shared" si="1"/>
        <v>.</v>
      </c>
      <c r="N33" s="9" t="str">
        <f t="shared" si="2"/>
        <v>.</v>
      </c>
      <c r="O33" s="9">
        <f t="shared" si="3"/>
        <v>2</v>
      </c>
    </row>
    <row r="34" spans="1:17" x14ac:dyDescent="0.25">
      <c r="A34" s="4" t="s">
        <v>5</v>
      </c>
      <c r="B34" s="4" t="s">
        <v>8</v>
      </c>
      <c r="C34" s="4" t="s">
        <v>1</v>
      </c>
      <c r="D34" s="4"/>
      <c r="E34" s="4" t="s">
        <v>8</v>
      </c>
      <c r="F34" s="4" t="s">
        <v>17</v>
      </c>
      <c r="G34" s="13">
        <v>0</v>
      </c>
      <c r="H34">
        <v>0</v>
      </c>
      <c r="I34">
        <v>0</v>
      </c>
      <c r="K34" s="8" t="s">
        <v>29</v>
      </c>
      <c r="L34" s="9">
        <f t="shared" si="0"/>
        <v>2</v>
      </c>
      <c r="M34" s="9" t="str">
        <f t="shared" si="1"/>
        <v>.</v>
      </c>
      <c r="N34" s="9">
        <f t="shared" si="2"/>
        <v>1</v>
      </c>
      <c r="O34" s="9" t="str">
        <f t="shared" si="3"/>
        <v>.</v>
      </c>
    </row>
    <row r="35" spans="1:17" x14ac:dyDescent="0.25">
      <c r="A35" s="4" t="s">
        <v>5</v>
      </c>
      <c r="B35" s="4" t="s">
        <v>8</v>
      </c>
      <c r="C35" s="4" t="s">
        <v>1</v>
      </c>
      <c r="D35" s="4"/>
      <c r="E35" s="4" t="s">
        <v>1</v>
      </c>
      <c r="F35" s="4" t="s">
        <v>17</v>
      </c>
      <c r="G35" s="13">
        <v>22</v>
      </c>
      <c r="H35">
        <v>0</v>
      </c>
      <c r="I35">
        <v>0</v>
      </c>
      <c r="K35" s="9" t="s">
        <v>17</v>
      </c>
      <c r="L35" s="9">
        <f t="shared" si="0"/>
        <v>2</v>
      </c>
      <c r="M35" s="9" t="str">
        <f t="shared" si="1"/>
        <v>.</v>
      </c>
      <c r="N35" s="9">
        <f t="shared" si="2"/>
        <v>1</v>
      </c>
      <c r="O35" s="9">
        <f t="shared" si="3"/>
        <v>1</v>
      </c>
      <c r="P35" s="9">
        <v>0</v>
      </c>
      <c r="Q35" s="9">
        <v>18</v>
      </c>
    </row>
    <row r="36" spans="1:17" x14ac:dyDescent="0.25">
      <c r="A36" t="s">
        <v>5</v>
      </c>
      <c r="B36" t="s">
        <v>8</v>
      </c>
      <c r="C36" t="s">
        <v>1</v>
      </c>
      <c r="E36" t="s">
        <v>5</v>
      </c>
      <c r="F36" t="s">
        <v>22</v>
      </c>
      <c r="G36" s="5">
        <v>4</v>
      </c>
      <c r="H36">
        <v>1</v>
      </c>
      <c r="I36">
        <v>0</v>
      </c>
      <c r="K36" s="8" t="s">
        <v>29</v>
      </c>
      <c r="L36" s="9">
        <f t="shared" si="0"/>
        <v>2</v>
      </c>
      <c r="M36" s="9" t="str">
        <f t="shared" si="1"/>
        <v>.</v>
      </c>
      <c r="N36" s="9">
        <f t="shared" si="2"/>
        <v>1</v>
      </c>
      <c r="O36" s="9">
        <f t="shared" si="3"/>
        <v>2</v>
      </c>
    </row>
    <row r="37" spans="1:17" x14ac:dyDescent="0.25">
      <c r="A37" t="s">
        <v>5</v>
      </c>
      <c r="B37" t="s">
        <v>8</v>
      </c>
      <c r="C37" t="s">
        <v>5</v>
      </c>
      <c r="E37" t="s">
        <v>8</v>
      </c>
      <c r="F37" t="s">
        <v>22</v>
      </c>
      <c r="G37" s="5">
        <v>1</v>
      </c>
      <c r="H37">
        <v>1</v>
      </c>
      <c r="I37">
        <v>0</v>
      </c>
      <c r="K37" s="8" t="s">
        <v>29</v>
      </c>
      <c r="L37" s="9">
        <f t="shared" si="0"/>
        <v>2</v>
      </c>
      <c r="M37" s="9" t="str">
        <f t="shared" si="1"/>
        <v>.</v>
      </c>
      <c r="N37" s="9">
        <f t="shared" si="2"/>
        <v>2</v>
      </c>
      <c r="O37" s="9" t="str">
        <f t="shared" si="3"/>
        <v>.</v>
      </c>
    </row>
    <row r="38" spans="1:17" x14ac:dyDescent="0.25">
      <c r="A38" t="s">
        <v>5</v>
      </c>
      <c r="B38" t="s">
        <v>8</v>
      </c>
      <c r="C38" t="s">
        <v>5</v>
      </c>
      <c r="E38" t="s">
        <v>1</v>
      </c>
      <c r="F38" t="s">
        <v>22</v>
      </c>
      <c r="G38" s="5">
        <v>0</v>
      </c>
      <c r="H38">
        <v>1</v>
      </c>
      <c r="I38">
        <v>0</v>
      </c>
      <c r="K38" s="8" t="s">
        <v>29</v>
      </c>
      <c r="L38" s="9">
        <f t="shared" si="0"/>
        <v>2</v>
      </c>
      <c r="M38" s="9" t="str">
        <f t="shared" si="1"/>
        <v>.</v>
      </c>
      <c r="N38" s="9">
        <f t="shared" si="2"/>
        <v>2</v>
      </c>
      <c r="O38" s="9">
        <f t="shared" si="3"/>
        <v>1</v>
      </c>
    </row>
    <row r="39" spans="1:17" x14ac:dyDescent="0.25">
      <c r="A39" t="s">
        <v>5</v>
      </c>
      <c r="B39" t="s">
        <v>8</v>
      </c>
      <c r="C39" t="s">
        <v>5</v>
      </c>
      <c r="E39" t="s">
        <v>5</v>
      </c>
      <c r="F39" t="s">
        <v>22</v>
      </c>
      <c r="G39" s="5">
        <v>97</v>
      </c>
      <c r="H39">
        <v>1</v>
      </c>
      <c r="I39">
        <v>0</v>
      </c>
      <c r="K39" s="8" t="s">
        <v>29</v>
      </c>
      <c r="L39" s="9">
        <f t="shared" si="0"/>
        <v>2</v>
      </c>
      <c r="M39" s="9" t="str">
        <f t="shared" si="1"/>
        <v>.</v>
      </c>
      <c r="N39" s="9">
        <f t="shared" si="2"/>
        <v>2</v>
      </c>
      <c r="O39" s="9">
        <f t="shared" si="3"/>
        <v>2</v>
      </c>
    </row>
    <row r="40" spans="1:17" x14ac:dyDescent="0.25">
      <c r="A40" t="s">
        <v>5</v>
      </c>
      <c r="B40" t="s">
        <v>1</v>
      </c>
      <c r="C40" t="s">
        <v>8</v>
      </c>
      <c r="E40" t="s">
        <v>8</v>
      </c>
      <c r="F40" t="s">
        <v>17</v>
      </c>
      <c r="G40" s="5">
        <v>3</v>
      </c>
      <c r="H40">
        <v>0</v>
      </c>
      <c r="I40">
        <v>0</v>
      </c>
      <c r="K40" s="8" t="s">
        <v>29</v>
      </c>
      <c r="L40" s="9">
        <f t="shared" si="0"/>
        <v>2</v>
      </c>
      <c r="M40" s="9">
        <f t="shared" si="1"/>
        <v>1</v>
      </c>
      <c r="N40" s="9" t="str">
        <f t="shared" si="2"/>
        <v>.</v>
      </c>
      <c r="O40" s="9" t="str">
        <f t="shared" si="3"/>
        <v>.</v>
      </c>
    </row>
    <row r="41" spans="1:17" x14ac:dyDescent="0.25">
      <c r="A41" s="4" t="s">
        <v>5</v>
      </c>
      <c r="B41" s="4" t="s">
        <v>1</v>
      </c>
      <c r="C41" s="4" t="s">
        <v>8</v>
      </c>
      <c r="D41" s="4"/>
      <c r="E41" s="4" t="s">
        <v>1</v>
      </c>
      <c r="F41" s="4" t="s">
        <v>17</v>
      </c>
      <c r="G41" s="13">
        <v>2</v>
      </c>
      <c r="H41">
        <v>0</v>
      </c>
      <c r="I41">
        <v>0</v>
      </c>
      <c r="K41" s="9" t="s">
        <v>17</v>
      </c>
      <c r="L41" s="9">
        <f t="shared" si="0"/>
        <v>2</v>
      </c>
      <c r="M41" s="9">
        <f t="shared" si="1"/>
        <v>1</v>
      </c>
      <c r="N41" s="9" t="str">
        <f t="shared" si="2"/>
        <v>.</v>
      </c>
      <c r="O41" s="9">
        <f t="shared" si="3"/>
        <v>1</v>
      </c>
      <c r="P41" s="9">
        <v>0</v>
      </c>
      <c r="Q41" s="9">
        <v>18</v>
      </c>
    </row>
    <row r="42" spans="1:17" x14ac:dyDescent="0.25">
      <c r="A42" t="s">
        <v>5</v>
      </c>
      <c r="B42" t="s">
        <v>1</v>
      </c>
      <c r="C42" t="s">
        <v>8</v>
      </c>
      <c r="E42" t="s">
        <v>5</v>
      </c>
      <c r="F42" t="s">
        <v>22</v>
      </c>
      <c r="G42" s="5">
        <v>6</v>
      </c>
      <c r="H42">
        <v>1</v>
      </c>
      <c r="I42">
        <v>0</v>
      </c>
      <c r="K42" s="8" t="s">
        <v>29</v>
      </c>
      <c r="L42" s="9">
        <f t="shared" si="0"/>
        <v>2</v>
      </c>
      <c r="M42" s="9">
        <f t="shared" si="1"/>
        <v>1</v>
      </c>
      <c r="N42" s="9" t="str">
        <f t="shared" si="2"/>
        <v>.</v>
      </c>
      <c r="O42" s="9">
        <f t="shared" si="3"/>
        <v>2</v>
      </c>
    </row>
    <row r="43" spans="1:17" x14ac:dyDescent="0.25">
      <c r="A43" s="4" t="s">
        <v>5</v>
      </c>
      <c r="B43" s="4" t="s">
        <v>1</v>
      </c>
      <c r="C43" s="4" t="s">
        <v>1</v>
      </c>
      <c r="D43" s="4"/>
      <c r="E43" s="4" t="s">
        <v>8</v>
      </c>
      <c r="F43" s="4" t="s">
        <v>17</v>
      </c>
      <c r="G43" s="13">
        <v>2</v>
      </c>
      <c r="H43">
        <v>0</v>
      </c>
      <c r="I43">
        <v>0</v>
      </c>
      <c r="K43" s="9" t="s">
        <v>17</v>
      </c>
      <c r="L43" s="9">
        <f t="shared" si="0"/>
        <v>2</v>
      </c>
      <c r="M43" s="9">
        <f t="shared" si="1"/>
        <v>1</v>
      </c>
      <c r="N43" s="9">
        <f t="shared" si="2"/>
        <v>1</v>
      </c>
      <c r="O43" s="9" t="str">
        <f t="shared" si="3"/>
        <v>.</v>
      </c>
      <c r="P43" s="9">
        <v>0</v>
      </c>
      <c r="Q43" s="9">
        <v>12</v>
      </c>
    </row>
    <row r="44" spans="1:17" x14ac:dyDescent="0.25">
      <c r="A44" s="4" t="s">
        <v>5</v>
      </c>
      <c r="B44" s="4" t="s">
        <v>1</v>
      </c>
      <c r="C44" s="4" t="s">
        <v>1</v>
      </c>
      <c r="D44" s="4"/>
      <c r="E44" s="4" t="s">
        <v>1</v>
      </c>
      <c r="F44" s="4" t="s">
        <v>17</v>
      </c>
      <c r="G44" s="13">
        <v>41</v>
      </c>
      <c r="H44">
        <v>0</v>
      </c>
      <c r="I44">
        <v>0</v>
      </c>
      <c r="K44" s="9" t="s">
        <v>17</v>
      </c>
      <c r="L44" s="9">
        <f t="shared" si="0"/>
        <v>2</v>
      </c>
      <c r="M44" s="9">
        <f t="shared" si="1"/>
        <v>1</v>
      </c>
      <c r="N44" s="9">
        <f t="shared" si="2"/>
        <v>1</v>
      </c>
      <c r="O44" s="9">
        <f t="shared" si="3"/>
        <v>1</v>
      </c>
      <c r="P44" s="9">
        <v>0</v>
      </c>
      <c r="Q44" s="9">
        <v>18</v>
      </c>
    </row>
    <row r="45" spans="1:17" x14ac:dyDescent="0.25">
      <c r="A45" t="s">
        <v>5</v>
      </c>
      <c r="B45" t="s">
        <v>1</v>
      </c>
      <c r="C45" t="s">
        <v>1</v>
      </c>
      <c r="E45" t="s">
        <v>5</v>
      </c>
      <c r="F45" t="s">
        <v>22</v>
      </c>
      <c r="G45" s="5">
        <v>6</v>
      </c>
      <c r="H45">
        <v>1</v>
      </c>
      <c r="I45">
        <v>0</v>
      </c>
      <c r="K45" s="8" t="s">
        <v>29</v>
      </c>
      <c r="L45" s="9">
        <f t="shared" si="0"/>
        <v>2</v>
      </c>
      <c r="M45" s="9">
        <f t="shared" si="1"/>
        <v>1</v>
      </c>
      <c r="N45" s="9">
        <f t="shared" si="2"/>
        <v>1</v>
      </c>
      <c r="O45" s="9">
        <f t="shared" si="3"/>
        <v>2</v>
      </c>
    </row>
    <row r="46" spans="1:17" x14ac:dyDescent="0.25">
      <c r="A46" t="s">
        <v>5</v>
      </c>
      <c r="B46" t="s">
        <v>1</v>
      </c>
      <c r="C46" t="s">
        <v>5</v>
      </c>
      <c r="E46" t="s">
        <v>8</v>
      </c>
      <c r="F46" t="s">
        <v>22</v>
      </c>
      <c r="G46" s="5">
        <v>2</v>
      </c>
      <c r="H46">
        <v>1</v>
      </c>
      <c r="I46">
        <v>0</v>
      </c>
      <c r="K46" s="8" t="s">
        <v>29</v>
      </c>
      <c r="L46" s="9">
        <f t="shared" si="0"/>
        <v>2</v>
      </c>
      <c r="M46" s="9">
        <f t="shared" si="1"/>
        <v>1</v>
      </c>
      <c r="N46" s="9">
        <f t="shared" si="2"/>
        <v>2</v>
      </c>
      <c r="O46" s="9" t="str">
        <f t="shared" si="3"/>
        <v>.</v>
      </c>
    </row>
    <row r="47" spans="1:17" x14ac:dyDescent="0.25">
      <c r="A47" t="s">
        <v>5</v>
      </c>
      <c r="B47" t="s">
        <v>1</v>
      </c>
      <c r="C47" t="s">
        <v>5</v>
      </c>
      <c r="E47" t="s">
        <v>1</v>
      </c>
      <c r="F47" t="s">
        <v>22</v>
      </c>
      <c r="G47" s="5">
        <v>3</v>
      </c>
      <c r="H47">
        <v>1</v>
      </c>
      <c r="I47">
        <v>0</v>
      </c>
      <c r="K47" s="8" t="s">
        <v>29</v>
      </c>
      <c r="L47" s="9">
        <f t="shared" si="0"/>
        <v>2</v>
      </c>
      <c r="M47" s="9">
        <f t="shared" si="1"/>
        <v>1</v>
      </c>
      <c r="N47" s="9">
        <f t="shared" si="2"/>
        <v>2</v>
      </c>
      <c r="O47" s="9">
        <f t="shared" si="3"/>
        <v>1</v>
      </c>
    </row>
    <row r="48" spans="1:17" x14ac:dyDescent="0.25">
      <c r="A48" t="s">
        <v>5</v>
      </c>
      <c r="B48" t="s">
        <v>1</v>
      </c>
      <c r="C48" t="s">
        <v>5</v>
      </c>
      <c r="E48" t="s">
        <v>5</v>
      </c>
      <c r="F48" t="s">
        <v>22</v>
      </c>
      <c r="G48" s="5">
        <v>16</v>
      </c>
      <c r="H48">
        <v>1</v>
      </c>
      <c r="I48">
        <v>0</v>
      </c>
      <c r="K48" s="8" t="s">
        <v>29</v>
      </c>
      <c r="L48" s="9">
        <f t="shared" si="0"/>
        <v>2</v>
      </c>
      <c r="M48" s="9">
        <f t="shared" si="1"/>
        <v>1</v>
      </c>
      <c r="N48" s="9">
        <f t="shared" si="2"/>
        <v>2</v>
      </c>
      <c r="O48" s="9">
        <f t="shared" si="3"/>
        <v>2</v>
      </c>
    </row>
    <row r="49" spans="1:15" x14ac:dyDescent="0.25">
      <c r="A49" t="s">
        <v>5</v>
      </c>
      <c r="B49" t="s">
        <v>5</v>
      </c>
      <c r="C49" t="s">
        <v>8</v>
      </c>
      <c r="E49" t="s">
        <v>8</v>
      </c>
      <c r="F49" t="s">
        <v>22</v>
      </c>
      <c r="G49" s="5">
        <v>45</v>
      </c>
      <c r="H49">
        <v>1</v>
      </c>
      <c r="I49">
        <v>0</v>
      </c>
      <c r="K49" s="8" t="s">
        <v>29</v>
      </c>
      <c r="L49" s="9">
        <f t="shared" si="0"/>
        <v>2</v>
      </c>
      <c r="M49" s="9">
        <f t="shared" si="1"/>
        <v>2</v>
      </c>
      <c r="N49" s="9" t="str">
        <f t="shared" si="2"/>
        <v>.</v>
      </c>
      <c r="O49" s="9" t="str">
        <f t="shared" si="3"/>
        <v>.</v>
      </c>
    </row>
    <row r="50" spans="1:15" x14ac:dyDescent="0.25">
      <c r="A50" t="s">
        <v>5</v>
      </c>
      <c r="B50" t="s">
        <v>5</v>
      </c>
      <c r="C50" t="s">
        <v>8</v>
      </c>
      <c r="E50" t="s">
        <v>1</v>
      </c>
      <c r="F50" t="s">
        <v>22</v>
      </c>
      <c r="G50" s="5">
        <v>3</v>
      </c>
      <c r="H50">
        <v>1</v>
      </c>
      <c r="I50">
        <v>0</v>
      </c>
      <c r="K50" s="8" t="s">
        <v>29</v>
      </c>
      <c r="L50" s="9">
        <f t="shared" si="0"/>
        <v>2</v>
      </c>
      <c r="M50" s="9">
        <f t="shared" si="1"/>
        <v>2</v>
      </c>
      <c r="N50" s="9" t="str">
        <f t="shared" si="2"/>
        <v>.</v>
      </c>
      <c r="O50" s="9">
        <f t="shared" si="3"/>
        <v>1</v>
      </c>
    </row>
    <row r="51" spans="1:15" x14ac:dyDescent="0.25">
      <c r="A51" t="s">
        <v>5</v>
      </c>
      <c r="B51" t="s">
        <v>5</v>
      </c>
      <c r="C51" t="s">
        <v>8</v>
      </c>
      <c r="E51" t="s">
        <v>5</v>
      </c>
      <c r="F51" t="s">
        <v>22</v>
      </c>
      <c r="G51" s="5">
        <v>117</v>
      </c>
      <c r="H51">
        <v>1</v>
      </c>
      <c r="I51">
        <v>0</v>
      </c>
      <c r="K51" s="8" t="s">
        <v>29</v>
      </c>
      <c r="L51" s="9">
        <f t="shared" si="0"/>
        <v>2</v>
      </c>
      <c r="M51" s="9">
        <f t="shared" si="1"/>
        <v>2</v>
      </c>
      <c r="N51" s="9" t="str">
        <f t="shared" si="2"/>
        <v>.</v>
      </c>
      <c r="O51" s="9">
        <f t="shared" si="3"/>
        <v>2</v>
      </c>
    </row>
    <row r="52" spans="1:15" x14ac:dyDescent="0.25">
      <c r="A52" t="s">
        <v>5</v>
      </c>
      <c r="B52" t="s">
        <v>5</v>
      </c>
      <c r="C52" t="s">
        <v>1</v>
      </c>
      <c r="E52" t="s">
        <v>8</v>
      </c>
      <c r="F52" t="s">
        <v>22</v>
      </c>
      <c r="G52" s="5">
        <v>1</v>
      </c>
      <c r="H52">
        <v>1</v>
      </c>
      <c r="I52">
        <v>0</v>
      </c>
      <c r="K52" s="8" t="s">
        <v>29</v>
      </c>
      <c r="L52" s="9">
        <f t="shared" si="0"/>
        <v>2</v>
      </c>
      <c r="M52" s="9">
        <f t="shared" si="1"/>
        <v>2</v>
      </c>
      <c r="N52" s="9">
        <f t="shared" si="2"/>
        <v>1</v>
      </c>
      <c r="O52" s="9" t="str">
        <f t="shared" si="3"/>
        <v>.</v>
      </c>
    </row>
    <row r="53" spans="1:15" x14ac:dyDescent="0.25">
      <c r="A53" t="s">
        <v>5</v>
      </c>
      <c r="B53" t="s">
        <v>5</v>
      </c>
      <c r="C53" t="s">
        <v>1</v>
      </c>
      <c r="E53" t="s">
        <v>1</v>
      </c>
      <c r="F53" t="s">
        <v>22</v>
      </c>
      <c r="G53" s="5">
        <v>13</v>
      </c>
      <c r="H53">
        <v>1</v>
      </c>
      <c r="I53">
        <v>0</v>
      </c>
      <c r="K53" s="8" t="s">
        <v>29</v>
      </c>
      <c r="L53" s="9">
        <f t="shared" si="0"/>
        <v>2</v>
      </c>
      <c r="M53" s="9">
        <f t="shared" si="1"/>
        <v>2</v>
      </c>
      <c r="N53" s="9">
        <f t="shared" si="2"/>
        <v>1</v>
      </c>
      <c r="O53" s="9">
        <f t="shared" si="3"/>
        <v>1</v>
      </c>
    </row>
    <row r="54" spans="1:15" x14ac:dyDescent="0.25">
      <c r="A54" t="s">
        <v>5</v>
      </c>
      <c r="B54" t="s">
        <v>5</v>
      </c>
      <c r="C54" t="s">
        <v>1</v>
      </c>
      <c r="E54" t="s">
        <v>5</v>
      </c>
      <c r="F54" t="s">
        <v>22</v>
      </c>
      <c r="G54" s="5">
        <v>13</v>
      </c>
      <c r="H54">
        <v>1</v>
      </c>
      <c r="I54">
        <v>0</v>
      </c>
      <c r="K54" s="8" t="s">
        <v>29</v>
      </c>
      <c r="L54" s="9">
        <f t="shared" si="0"/>
        <v>2</v>
      </c>
      <c r="M54" s="9">
        <f t="shared" si="1"/>
        <v>2</v>
      </c>
      <c r="N54" s="9">
        <f t="shared" si="2"/>
        <v>1</v>
      </c>
      <c r="O54" s="9">
        <f t="shared" si="3"/>
        <v>2</v>
      </c>
    </row>
    <row r="55" spans="1:15" x14ac:dyDescent="0.25">
      <c r="A55" t="s">
        <v>5</v>
      </c>
      <c r="B55" t="s">
        <v>5</v>
      </c>
      <c r="C55" t="s">
        <v>5</v>
      </c>
      <c r="E55" t="s">
        <v>8</v>
      </c>
      <c r="F55" t="s">
        <v>22</v>
      </c>
      <c r="G55" s="5">
        <v>12</v>
      </c>
      <c r="H55">
        <v>1</v>
      </c>
      <c r="I55">
        <v>0</v>
      </c>
      <c r="K55" s="8" t="s">
        <v>29</v>
      </c>
      <c r="L55" s="9">
        <f t="shared" si="0"/>
        <v>2</v>
      </c>
      <c r="M55" s="9">
        <f t="shared" si="1"/>
        <v>2</v>
      </c>
      <c r="N55" s="9">
        <f t="shared" si="2"/>
        <v>2</v>
      </c>
      <c r="O55" s="9" t="str">
        <f t="shared" si="3"/>
        <v>.</v>
      </c>
    </row>
    <row r="56" spans="1:15" x14ac:dyDescent="0.25">
      <c r="A56" t="s">
        <v>5</v>
      </c>
      <c r="B56" t="s">
        <v>5</v>
      </c>
      <c r="C56" t="s">
        <v>5</v>
      </c>
      <c r="E56" t="s">
        <v>1</v>
      </c>
      <c r="F56" t="s">
        <v>22</v>
      </c>
      <c r="G56" s="5">
        <v>12</v>
      </c>
      <c r="H56">
        <v>1</v>
      </c>
      <c r="I56">
        <v>0</v>
      </c>
      <c r="K56" s="8" t="s">
        <v>29</v>
      </c>
      <c r="L56" s="9">
        <f t="shared" si="0"/>
        <v>2</v>
      </c>
      <c r="M56" s="9">
        <f t="shared" si="1"/>
        <v>2</v>
      </c>
      <c r="N56" s="9">
        <f t="shared" si="2"/>
        <v>2</v>
      </c>
      <c r="O56" s="9">
        <f t="shared" si="3"/>
        <v>1</v>
      </c>
    </row>
    <row r="57" spans="1:15" x14ac:dyDescent="0.25">
      <c r="A57" t="s">
        <v>5</v>
      </c>
      <c r="B57" t="s">
        <v>5</v>
      </c>
      <c r="C57" t="s">
        <v>5</v>
      </c>
      <c r="E57" t="s">
        <v>5</v>
      </c>
      <c r="F57" t="s">
        <v>22</v>
      </c>
      <c r="G57" s="5">
        <v>516</v>
      </c>
      <c r="H57">
        <v>1</v>
      </c>
      <c r="I57">
        <v>0</v>
      </c>
      <c r="K57" s="8" t="s">
        <v>29</v>
      </c>
      <c r="L57" s="9">
        <f t="shared" si="0"/>
        <v>2</v>
      </c>
      <c r="M57" s="9">
        <f t="shared" si="1"/>
        <v>2</v>
      </c>
      <c r="N57" s="9">
        <f t="shared" si="2"/>
        <v>2</v>
      </c>
      <c r="O57" s="9">
        <f t="shared" si="3"/>
        <v>2</v>
      </c>
    </row>
    <row r="58" spans="1:15" x14ac:dyDescent="0.25">
      <c r="G58" s="5">
        <f>SUM(G4:G57)</f>
        <v>2157</v>
      </c>
      <c r="H58" s="2" t="s">
        <v>13</v>
      </c>
    </row>
    <row r="59" spans="1:15" x14ac:dyDescent="0.25">
      <c r="K59" s="9" t="s">
        <v>36</v>
      </c>
      <c r="L59" s="9">
        <v>276</v>
      </c>
    </row>
    <row r="60" spans="1:15" x14ac:dyDescent="0.25">
      <c r="H60">
        <f>G58-G60+G35+G41+G43+G44</f>
        <v>2224</v>
      </c>
      <c r="K60" s="9" t="s">
        <v>37</v>
      </c>
      <c r="L60" s="9">
        <v>1306.5</v>
      </c>
    </row>
    <row r="61" spans="1:15" x14ac:dyDescent="0.25">
      <c r="K61" s="9" t="s">
        <v>41</v>
      </c>
      <c r="L61" s="9">
        <f>L59/L60*100</f>
        <v>21.125143513203216</v>
      </c>
    </row>
    <row r="62" spans="1:15" x14ac:dyDescent="0.25">
      <c r="K62" s="9" t="s">
        <v>44</v>
      </c>
      <c r="L62" s="9">
        <f>SUM(G31:G57)-67</f>
        <v>941</v>
      </c>
    </row>
    <row r="63" spans="1:15" x14ac:dyDescent="0.25">
      <c r="K63" s="9" t="s">
        <v>45</v>
      </c>
      <c r="L63" s="9">
        <f>SUM(G5:G30)+22+4+41+42</f>
        <v>1216</v>
      </c>
    </row>
    <row r="64" spans="1:15" x14ac:dyDescent="0.25">
      <c r="K64" s="9" t="s">
        <v>46</v>
      </c>
      <c r="L64" s="16">
        <f>42/1216*100</f>
        <v>3.4539473684210531</v>
      </c>
    </row>
    <row r="65" spans="11:12" x14ac:dyDescent="0.25">
      <c r="K65" s="9" t="s">
        <v>47</v>
      </c>
      <c r="L65" s="9">
        <f>L63-42</f>
        <v>1174</v>
      </c>
    </row>
  </sheetData>
  <sortState xmlns:xlrd2="http://schemas.microsoft.com/office/spreadsheetml/2017/richdata2" ref="A3:G57">
    <sortCondition ref="A3:A57"/>
    <sortCondition ref="B3:B57"/>
    <sortCondition ref="C3:C57"/>
    <sortCondition ref="E3:E57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4F21EE459804898C26619F73BFFBD" ma:contentTypeVersion="11" ma:contentTypeDescription="Create a new document." ma:contentTypeScope="" ma:versionID="4d22cda7ef96e8dc677c7831f63df610">
  <xsd:schema xmlns:xsd="http://www.w3.org/2001/XMLSchema" xmlns:xs="http://www.w3.org/2001/XMLSchema" xmlns:p="http://schemas.microsoft.com/office/2006/metadata/properties" xmlns:ns3="a513e81c-aa9f-4134-a2a7-faa122d73f4f" xmlns:ns4="ea475f6a-d5b8-4bf9-8b37-4787615644ac" targetNamespace="http://schemas.microsoft.com/office/2006/metadata/properties" ma:root="true" ma:fieldsID="fce9ceb6f2d32ab8ec7f3b7188b141e5" ns3:_="" ns4:_="">
    <xsd:import namespace="a513e81c-aa9f-4134-a2a7-faa122d73f4f"/>
    <xsd:import namespace="ea475f6a-d5b8-4bf9-8b37-4787615644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e81c-aa9f-4134-a2a7-faa122d73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75f6a-d5b8-4bf9-8b37-4787615644a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32EDD1-3090-459A-BEDA-7DF92C48F7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A9F9DE-EA6F-44C7-A736-929761E23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3e81c-aa9f-4134-a2a7-faa122d73f4f"/>
    <ds:schemaRef ds:uri="ea475f6a-d5b8-4bf9-8b37-4787615644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52E8E6-D47F-4E9C-946F-7F6982831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HIV_Results</vt:lpstr>
      <vt:lpstr>HCV_Results</vt:lpstr>
      <vt:lpstr>HIV</vt:lpstr>
      <vt:lpstr>HCV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Trickey</dc:creator>
  <cp:lastModifiedBy>Joshua Dawe</cp:lastModifiedBy>
  <dcterms:created xsi:type="dcterms:W3CDTF">2019-12-16T16:03:24Z</dcterms:created>
  <dcterms:modified xsi:type="dcterms:W3CDTF">2023-09-21T15:00:11Z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0x010100B574F21EE459804898C26619F73BFFBD</vt:lpwstr>
  </property>
</Properties>
</file>