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<sst xmlns="http://schemas.openxmlformats.org/spreadsheetml/2006/main" count="212" uniqueCount="128">
  <si>
    <t>Quantity</t>
  </si>
  <si>
    <t>Component Type</t>
  </si>
  <si>
    <t>Value</t>
  </si>
  <si>
    <t>Designator</t>
  </si>
  <si>
    <t>Footprint</t>
  </si>
  <si>
    <t>Supplier</t>
  </si>
  <si>
    <t>Part Number</t>
  </si>
  <si>
    <t>Link</t>
  </si>
  <si>
    <t>Cost / Part</t>
  </si>
  <si>
    <t>Cost / 100ct</t>
  </si>
  <si>
    <t>Cost / PCB</t>
  </si>
  <si>
    <t>Capacitor</t>
  </si>
  <si>
    <t>1μF</t>
  </si>
  <si>
    <t>C1, C12</t>
  </si>
  <si>
    <t>0_ZC_Custom_Footprints:0805</t>
  </si>
  <si>
    <t>Mouser</t>
  </si>
  <si>
    <t>581-KGM21AR71C105KU</t>
  </si>
  <si>
    <t>0.1μF</t>
  </si>
  <si>
    <t>C2, C3, C4, C5, C6, C7, C9, C10</t>
  </si>
  <si>
    <t>581-KAM21BR71H104KM</t>
  </si>
  <si>
    <t>10μF</t>
  </si>
  <si>
    <t>C8, C11, C13, C14</t>
  </si>
  <si>
    <t>81-GCM21BD70J106KE2L</t>
  </si>
  <si>
    <t>Inductor</t>
  </si>
  <si>
    <t>2.2μH</t>
  </si>
  <si>
    <t>L1, L2</t>
  </si>
  <si>
    <t>810-MLP2012S2R2MT0S1</t>
  </si>
  <si>
    <t>Diode</t>
  </si>
  <si>
    <t>1N4148</t>
  </si>
  <si>
    <t>D1</t>
  </si>
  <si>
    <t>0_ZC_Custom_Footprints:0805_A1_C2</t>
  </si>
  <si>
    <t>78-1N4148WS-HE3-18</t>
  </si>
  <si>
    <t>LED</t>
  </si>
  <si>
    <t>10 LED Pack</t>
  </si>
  <si>
    <t>D-Pack</t>
  </si>
  <si>
    <t>0_ZC_Custom_Footprints:LED Indicator (20 pin Dip)</t>
  </si>
  <si>
    <t>713-304080004</t>
  </si>
  <si>
    <t>Microcontroller</t>
  </si>
  <si>
    <t>PIC16LF1789</t>
  </si>
  <si>
    <t>U1</t>
  </si>
  <si>
    <t>0_ZC_Custom_Footprints:PIC1789</t>
  </si>
  <si>
    <t>579-PIC16LF1789-I/PT</t>
  </si>
  <si>
    <t>Joystick</t>
  </si>
  <si>
    <t>ALPS</t>
  </si>
  <si>
    <t>U2, U3, U4</t>
  </si>
  <si>
    <t>0_ZC_Custom_Footprints:Joystick</t>
  </si>
  <si>
    <t>688-RKJXV1220001</t>
  </si>
  <si>
    <t>Regulator</t>
  </si>
  <si>
    <t>LM1117</t>
  </si>
  <si>
    <t>U5</t>
  </si>
  <si>
    <t>0_ZC_Custom_Footprints:Regulator</t>
  </si>
  <si>
    <t>863-LM1117IMPXADJNOP</t>
  </si>
  <si>
    <t>Antenna</t>
  </si>
  <si>
    <t>Xbee</t>
  </si>
  <si>
    <t>U6</t>
  </si>
  <si>
    <t>0_ZC_Custom_Footprints:Zigby</t>
  </si>
  <si>
    <t>888-XBP9B-DMSTB002</t>
  </si>
  <si>
    <t>Switch</t>
  </si>
  <si>
    <t>Momentary Button</t>
  </si>
  <si>
    <t>SW1, SW2, SW3, SW4</t>
  </si>
  <si>
    <t>0_ZC_Custom_Footprints:Momentary Button</t>
  </si>
  <si>
    <t>375-LS-00002</t>
  </si>
  <si>
    <t>Vertical Button</t>
  </si>
  <si>
    <t>SW5, SW6</t>
  </si>
  <si>
    <t>0_ZC_Custom_Footprints:Vertical Momentary Button</t>
  </si>
  <si>
    <t>688-SKSJLEE010</t>
  </si>
  <si>
    <t>DIP Switch</t>
  </si>
  <si>
    <t>SW7</t>
  </si>
  <si>
    <t>0_ZC_Custom_Footprints:Dip Switch (16 pin)</t>
  </si>
  <si>
    <t>653-A6TN-1104</t>
  </si>
  <si>
    <t>Power Switch</t>
  </si>
  <si>
    <t>SW8</t>
  </si>
  <si>
    <t>0_ZC_Custom_Footprints:2 Pin Header</t>
  </si>
  <si>
    <t>167-H8600VBBB</t>
  </si>
  <si>
    <t>Jumper</t>
  </si>
  <si>
    <t>Tank/Arcade Select</t>
  </si>
  <si>
    <t>JP1</t>
  </si>
  <si>
    <t>0_ZC_Custom_Footprints:3 Pin Header</t>
  </si>
  <si>
    <t>538-22-28-4042</t>
  </si>
  <si>
    <t>Battery Load</t>
  </si>
  <si>
    <t>JP2</t>
  </si>
  <si>
    <t>Locking Header</t>
  </si>
  <si>
    <t>Power Input</t>
  </si>
  <si>
    <t>J2</t>
  </si>
  <si>
    <t>0_ZC_Custom_Footprints:60_100_170_2PinLockingHeader</t>
  </si>
  <si>
    <t>538-171857-3002</t>
  </si>
  <si>
    <t>RJ11</t>
  </si>
  <si>
    <t xml:space="preserve">I^2C </t>
  </si>
  <si>
    <t>J3, J10, J11, J12</t>
  </si>
  <si>
    <t>0_ZC_Custom_Footprints:RJ11</t>
  </si>
  <si>
    <t>538-95501-2441</t>
  </si>
  <si>
    <t>Resistor</t>
  </si>
  <si>
    <t>330Ω</t>
  </si>
  <si>
    <t>R1, R2, R3, R4, R5, R6, R7, R8, R9</t>
  </si>
  <si>
    <t>594-MCU08050C3300FP5</t>
  </si>
  <si>
    <t>10KΩ</t>
  </si>
  <si>
    <t>R10, R11, R12, R13, R17, R19, R21, R23, R25, R27, R29, 
R31, R33, R35, R37, R39, R41, R42, R43, R45</t>
  </si>
  <si>
    <t>594-MCU08050D1002BP1</t>
  </si>
  <si>
    <t>150KΩ</t>
  </si>
  <si>
    <t>R14, R15, R16, R18, R20, R22, R24, R26, R28, R30, R32, 
R34, R36, R38, R40, R42, R44</t>
  </si>
  <si>
    <t>603-RE0805FRE07150KL</t>
  </si>
  <si>
    <t>4.7KΩ</t>
  </si>
  <si>
    <t>R46, R47</t>
  </si>
  <si>
    <t>279-CRGH0805F4K7</t>
  </si>
  <si>
    <t>50Ω</t>
  </si>
  <si>
    <t>R48</t>
  </si>
  <si>
    <t>Resistor_THT:R_Axial_DIN0411_L9.9mm_D3.6mm_P15.24mm_Horizontal</t>
  </si>
  <si>
    <t>71-CPF150R000FEE14</t>
  </si>
  <si>
    <t>Header/Socket</t>
  </si>
  <si>
    <t>16 pin header</t>
  </si>
  <si>
    <t>571-1-2199298-4</t>
  </si>
  <si>
    <t>20 pin header</t>
  </si>
  <si>
    <t>649-DILB20P-223TLF</t>
  </si>
  <si>
    <t>Battery</t>
  </si>
  <si>
    <t>Battery Supply</t>
  </si>
  <si>
    <t>N/A</t>
  </si>
  <si>
    <t>Amazon</t>
  </si>
  <si>
    <t>PCB</t>
  </si>
  <si>
    <t>Printed Circuit Board</t>
  </si>
  <si>
    <t>AllPCB</t>
  </si>
  <si>
    <t>Case</t>
  </si>
  <si>
    <t>3D Print Material</t>
  </si>
  <si>
    <t>3D Printed</t>
  </si>
  <si>
    <t>Total / 100ct</t>
  </si>
  <si>
    <t>Total / PCB</t>
  </si>
  <si>
    <t>Totals</t>
  </si>
  <si>
    <t>Total:</t>
  </si>
  <si>
    <t>Total / 100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</si>
</sst>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3" fillId="3" fontId="1" numFmtId="0" xfId="0" applyAlignment="1" applyBorder="1" applyFill="1" applyFont="1">
      <alignment horizontal="center" readingOrder="0" vertical="bottom"/>
    </xf>
    <xf borderId="4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1" numFmtId="164" xfId="0" applyAlignment="1" applyBorder="1" applyFont="1" applyNumberFormat="1">
      <alignment horizontal="center" vertical="bottom"/>
    </xf>
    <xf borderId="4" fillId="3" fontId="1" numFmtId="164" xfId="0" applyAlignment="1" applyBorder="1" applyFont="1" applyNumberFormat="1">
      <alignment horizontal="center" readingOrder="0" vertical="bottom"/>
    </xf>
    <xf borderId="3" fillId="4" fontId="1" numFmtId="0" xfId="0" applyAlignment="1" applyBorder="1" applyFill="1" applyFont="1">
      <alignment horizontal="center" readingOrder="0" vertical="bottom"/>
    </xf>
    <xf borderId="4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readingOrder="0" vertical="bottom"/>
    </xf>
    <xf borderId="4" fillId="4" fontId="1" numFmtId="164" xfId="0" applyAlignment="1" applyBorder="1" applyFont="1" applyNumberFormat="1">
      <alignment horizontal="center" vertical="bottom"/>
    </xf>
    <xf borderId="4" fillId="4" fontId="1" numFmtId="164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3" fontId="1" numFmtId="164" xfId="0" applyAlignment="1" applyBorder="1" applyFont="1" applyNumberFormat="1">
      <alignment horizontal="center" vertical="bottom"/>
    </xf>
    <xf borderId="4" fillId="3" fontId="1" numFmtId="164" xfId="0" applyAlignment="1" applyBorder="1" applyFont="1" applyNumberFormat="1">
      <alignment horizontal="center" readingOrder="0" vertical="bottom"/>
    </xf>
    <xf borderId="4" fillId="4" fontId="1" numFmtId="164" xfId="0" applyAlignment="1" applyBorder="1" applyFont="1" applyNumberFormat="1">
      <alignment horizontal="center" vertical="bottom"/>
    </xf>
    <xf borderId="4" fillId="4" fontId="1" numFmtId="164" xfId="0" applyAlignment="1" applyBorder="1" applyFont="1" applyNumberForma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5" fillId="4" fontId="1" numFmtId="0" xfId="0" applyAlignment="1" applyBorder="1" applyFont="1">
      <alignment horizontal="center" readingOrder="0" vertical="bottom"/>
    </xf>
    <xf borderId="5" fillId="5" fontId="1" numFmtId="0" xfId="0" applyAlignment="1" applyBorder="1" applyFill="1" applyFont="1">
      <alignment horizontal="center" readingOrder="0" vertical="bottom"/>
    </xf>
    <xf borderId="3" fillId="5" fontId="1" numFmtId="0" xfId="0" applyAlignment="1" applyBorder="1" applyFont="1">
      <alignment horizontal="center" readingOrder="0" vertical="bottom"/>
    </xf>
    <xf borderId="4" fillId="5" fontId="1" numFmtId="0" xfId="0" applyAlignment="1" applyBorder="1" applyFont="1">
      <alignment horizontal="center" readingOrder="0" vertical="bottom"/>
    </xf>
    <xf borderId="4" fillId="5" fontId="6" numFmtId="0" xfId="0" applyAlignment="1" applyBorder="1" applyFont="1">
      <alignment horizontal="center" readingOrder="0" vertical="bottom"/>
    </xf>
    <xf borderId="4" fillId="5" fontId="1" numFmtId="164" xfId="0" applyAlignment="1" applyBorder="1" applyFont="1" applyNumberFormat="1">
      <alignment horizontal="center" vertical="bottom"/>
    </xf>
    <xf borderId="4" fillId="5" fontId="1" numFmtId="164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/>
    </xf>
    <xf borderId="5" fillId="5" fontId="1" numFmtId="0" xfId="0" applyAlignment="1" applyBorder="1" applyFont="1">
      <alignment horizontal="center" vertical="bottom"/>
    </xf>
    <xf borderId="6" fillId="5" fontId="1" numFmtId="0" xfId="0" applyAlignment="1" applyBorder="1" applyFont="1">
      <alignment horizontal="center" vertical="bottom"/>
    </xf>
    <xf borderId="4" fillId="5" fontId="1" numFmtId="0" xfId="0" applyAlignment="1" applyBorder="1" applyFont="1">
      <alignment horizontal="center" vertical="bottom"/>
    </xf>
    <xf borderId="4" fillId="5" fontId="7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4" fillId="3" fontId="7" numFmtId="164" xfId="0" applyAlignment="1" applyBorder="1" applyFont="1" applyNumberFormat="1">
      <alignment horizontal="center" vertical="bottom"/>
    </xf>
    <xf borderId="6" fillId="4" fontId="1" numFmtId="0" xfId="0" applyAlignment="1" applyBorder="1" applyFont="1">
      <alignment horizontal="center" vertical="bottom"/>
    </xf>
    <xf borderId="4" fillId="4" fontId="7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Vishay-Beyschlag/MCU08050D1002BP100?qs=sGAEpiMZZMtlubZbdhIBIBoAKsk8wuYa58S%252B%252BGI%2FYz4%3D" TargetMode="External"/><Relationship Id="rId22" Type="http://schemas.openxmlformats.org/officeDocument/2006/relationships/hyperlink" Target="https://www.mouser.com/ProductDetail/TE-Connectivity-Holsworthy/CRGH0805F4K7?qs=j1jvDfvplqJC%252BKeMiF%2F%2F%252Bw%3D%3D" TargetMode="External"/><Relationship Id="rId21" Type="http://schemas.openxmlformats.org/officeDocument/2006/relationships/hyperlink" Target="https://www.mouser.com/ProductDetail/YAGEO/RE0805FRE07150KL?qs=HEu%2FF%2FCqxzJjYeu8eudObQ%3D%3D" TargetMode="External"/><Relationship Id="rId24" Type="http://schemas.openxmlformats.org/officeDocument/2006/relationships/hyperlink" Target="https://www.mouser.com/ProductDetail/TE-Connectivity/1-2199298-4?qs=fK8dlpkaUMvpL10rY9Abiw%3D%3D" TargetMode="External"/><Relationship Id="rId23" Type="http://schemas.openxmlformats.org/officeDocument/2006/relationships/hyperlink" Target="https://www.mouser.com/ProductDetail/Vishay-Dale/CPF150R000FEE14?qs=sGAEpiMZZMtlubZbdhIBIOMHnp4AuhR%2F%252BmBT7SDrknk%3D" TargetMode="External"/><Relationship Id="rId1" Type="http://schemas.openxmlformats.org/officeDocument/2006/relationships/hyperlink" Target="https://www.mouser.com/ProductDetail/KYOCERA-AVX/KGM21AR71C105KU?qs=Jm2GQyTW%2Fbg3m8NW4RQk8Q%3D%3D" TargetMode="External"/><Relationship Id="rId2" Type="http://schemas.openxmlformats.org/officeDocument/2006/relationships/hyperlink" Target="https://www.mouser.com/ProductDetail/KYOCERA-AVX/KAM21BR71H104KM?qs=Jm2GQyTW%2FbgbX98CXCGUIw%3D%3D" TargetMode="External"/><Relationship Id="rId3" Type="http://schemas.openxmlformats.org/officeDocument/2006/relationships/hyperlink" Target="https://www.mouser.com/ProductDetail/Murata-Electronics/GCM21BD70J106KE02L?qs=ufv2HEpFn%252BQzwgDiqNzRPg%3D%3D" TargetMode="External"/><Relationship Id="rId4" Type="http://schemas.openxmlformats.org/officeDocument/2006/relationships/hyperlink" Target="https://www.mouser.com/c/passive-components/inductors-chokes-coils/power-inductors-smd/?inductance=2.2%20uH&amp;package%20%2F%20case=0805%20%282012%20metric%29&amp;termination%20style=SMD%2FSMT" TargetMode="External"/><Relationship Id="rId9" Type="http://schemas.openxmlformats.org/officeDocument/2006/relationships/hyperlink" Target="https://www.mouser.com/ProductDetail/onsemi/LM1117IMPX-ADJNOPB?qs=iLbezkQI%252Bshw7yl5139Thg%3D%3D" TargetMode="External"/><Relationship Id="rId26" Type="http://schemas.openxmlformats.org/officeDocument/2006/relationships/hyperlink" Target="https://www.amazon.com/INIU-High-Speed-Flashlight-Powerbank-Compatible/dp/B07CZDXDG8/ref=sr_1_3?dib=eyJ2IjoiMSJ9.Wdy7ZOxqy9Bt9OmKEj5fFAuSRPUZuihTPlaC-T7nmDK3fz7x0us0civgnfe7BexZVBEbmCoUBTnswrwVD_oBh7DGEKRumQ7Mctb02JK7pVV2sbqlMnQ_SPTqC3Jc2vbpYB41YM4VTDzECHEZn7tpTTCC7RS70VEoJ0FlfeczRiXRkjPk8MMLtyxm4hkzFZK_xygbyP8g50A6surPSNr_1gxACcTu062NHPoo08yI3_A.K-qpCoI-LhFcgDtDayP67UMh014--r973JSVcMyWbW0&amp;dib_tag=se&amp;keywords=battery%2Bpack&amp;qid=1714405592&amp;sr=8-3&amp;th=1" TargetMode="External"/><Relationship Id="rId25" Type="http://schemas.openxmlformats.org/officeDocument/2006/relationships/hyperlink" Target="https://www.mouser.com/ProductDetail/Amphenol-FCI/DILB20P-223TLF?qs=L4FwfU3379WyBqeqrYKO8w%3D%3D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mouser.com/ProductDetail/Vishay-Semiconductors/1N4148WS-HE3-18?qs=uS%252BVSIFnvp7OP3eoZuRJLQ%3D%3D" TargetMode="External"/><Relationship Id="rId6" Type="http://schemas.openxmlformats.org/officeDocument/2006/relationships/hyperlink" Target="https://www.mouser.com/ProductDetail/Seeed-Studio/304080004?qs=SElPoaY2y5LW1oLdvDGlmA%3D%3D" TargetMode="External"/><Relationship Id="rId7" Type="http://schemas.openxmlformats.org/officeDocument/2006/relationships/hyperlink" Target="https://www.mouser.com/ProductDetail/Microchip-Technology/PIC16LF1789-I-PT?qs=7DhvGWG6CtfEHpxliDiRmw%3D%3D" TargetMode="External"/><Relationship Id="rId8" Type="http://schemas.openxmlformats.org/officeDocument/2006/relationships/hyperlink" Target="https://www.mouser.com/ProductDetail/Alps-Alpine/RKJXV1220001?qs=hqbSiJllDNNfV%252B28uKztxA%3D%3D" TargetMode="External"/><Relationship Id="rId11" Type="http://schemas.openxmlformats.org/officeDocument/2006/relationships/hyperlink" Target="https://www.mouser.com/ProductDetail/OSEPP-Electronics/LS-00002?qs=wNBL%252BABd93Pz1m5SbM7GWA%3D%3D" TargetMode="External"/><Relationship Id="rId10" Type="http://schemas.openxmlformats.org/officeDocument/2006/relationships/hyperlink" Target="https://www.mouser.com/ProductDetail/Digi/XBP9B-DMSTB002?qs=DKWVmJ6b%2FTI6ccdzCLHkpw%3D%3D" TargetMode="External"/><Relationship Id="rId13" Type="http://schemas.openxmlformats.org/officeDocument/2006/relationships/hyperlink" Target="https://www.mouser.com/ProductDetail/Omron-Electronics/A6TN-1104?qs=FfQ8ThoHJhFEyyHiENk2fQ%3D%3D" TargetMode="External"/><Relationship Id="rId12" Type="http://schemas.openxmlformats.org/officeDocument/2006/relationships/hyperlink" Target="https://www.mouser.com/ProductDetail/Alps-Alpine/SKSJLEE010?qs=2SLPxufLcgBr4poT4rj4Gw%3D%3D" TargetMode="External"/><Relationship Id="rId15" Type="http://schemas.openxmlformats.org/officeDocument/2006/relationships/hyperlink" Target="https://www.mouser.com/ProductDetail/Molex/22-28-4042?qs=GAPJcf4kvdu6DqYOOlzdaQ%3D%3D" TargetMode="External"/><Relationship Id="rId14" Type="http://schemas.openxmlformats.org/officeDocument/2006/relationships/hyperlink" Target="https://www.mouser.com/ProductDetail/Bulgin/H8600VBBB?qs=5aG0NVq1C4zQI8O7Y4xJRw%3D%3D" TargetMode="External"/><Relationship Id="rId17" Type="http://schemas.openxmlformats.org/officeDocument/2006/relationships/hyperlink" Target="https://www.mouser.com/ProductDetail/Molex/171857-3002?qs=v0t%252BUMfTP8O7aw%252B6YNScMw%3D%3D" TargetMode="External"/><Relationship Id="rId16" Type="http://schemas.openxmlformats.org/officeDocument/2006/relationships/hyperlink" Target="https://www.mouser.com/ProductDetail/Molex/22-28-4042?qs=GAPJcf4kvdu6DqYOOlzdaQ%3D%3D" TargetMode="External"/><Relationship Id="rId19" Type="http://schemas.openxmlformats.org/officeDocument/2006/relationships/hyperlink" Target="https://www.mouser.com/ProductDetail/Vishay-Beyschlag/MCU08050C3300FP500?qs=hjSuqQECij%252Bru8%252BZTqcyAw%3D%3D" TargetMode="External"/><Relationship Id="rId18" Type="http://schemas.openxmlformats.org/officeDocument/2006/relationships/hyperlink" Target="https://www.mouser.com/ProductDetail/Molex/95501-2441?qs=KUIzHt%2Fe91n%2F9dmgv%2FFrW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7.38"/>
    <col customWidth="1" min="4" max="4" width="53.88"/>
    <col customWidth="1" min="5" max="5" width="55.13"/>
    <col customWidth="1" min="7" max="7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2.0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7" t="s">
        <v>7</v>
      </c>
      <c r="I2" s="8">
        <f t="shared" ref="I2:I29" si="1">J2/100</f>
        <v>0.322</v>
      </c>
      <c r="J2" s="9">
        <v>32.2</v>
      </c>
      <c r="K2" s="8">
        <f t="shared" ref="K2:K29" si="2">I2*A2</f>
        <v>0.644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8.0</v>
      </c>
      <c r="B3" s="11" t="s">
        <v>11</v>
      </c>
      <c r="C3" s="11" t="s">
        <v>17</v>
      </c>
      <c r="D3" s="11" t="s">
        <v>18</v>
      </c>
      <c r="E3" s="11" t="s">
        <v>14</v>
      </c>
      <c r="F3" s="12" t="s">
        <v>15</v>
      </c>
      <c r="G3" s="11" t="s">
        <v>19</v>
      </c>
      <c r="H3" s="13" t="s">
        <v>7</v>
      </c>
      <c r="I3" s="14">
        <f t="shared" si="1"/>
        <v>0.046</v>
      </c>
      <c r="J3" s="15">
        <v>4.6</v>
      </c>
      <c r="K3" s="14">
        <f t="shared" si="2"/>
        <v>0.368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4.0</v>
      </c>
      <c r="B4" s="5" t="s">
        <v>11</v>
      </c>
      <c r="C4" s="5" t="s">
        <v>20</v>
      </c>
      <c r="D4" s="5" t="s">
        <v>21</v>
      </c>
      <c r="E4" s="5" t="s">
        <v>14</v>
      </c>
      <c r="F4" s="6" t="s">
        <v>15</v>
      </c>
      <c r="G4" s="16" t="s">
        <v>22</v>
      </c>
      <c r="H4" s="7" t="s">
        <v>7</v>
      </c>
      <c r="I4" s="17">
        <f t="shared" si="1"/>
        <v>0.116</v>
      </c>
      <c r="J4" s="18">
        <v>11.6</v>
      </c>
      <c r="K4" s="17">
        <f t="shared" si="2"/>
        <v>0.464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v>2.0</v>
      </c>
      <c r="B5" s="11" t="s">
        <v>23</v>
      </c>
      <c r="C5" s="11" t="s">
        <v>24</v>
      </c>
      <c r="D5" s="11" t="s">
        <v>25</v>
      </c>
      <c r="E5" s="11" t="s">
        <v>14</v>
      </c>
      <c r="F5" s="12" t="s">
        <v>15</v>
      </c>
      <c r="G5" s="11" t="s">
        <v>26</v>
      </c>
      <c r="H5" s="13" t="s">
        <v>7</v>
      </c>
      <c r="I5" s="14">
        <f t="shared" si="1"/>
        <v>0.145</v>
      </c>
      <c r="J5" s="15">
        <v>14.5</v>
      </c>
      <c r="K5" s="14">
        <f t="shared" si="2"/>
        <v>0.29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1.0</v>
      </c>
      <c r="B6" s="5" t="s">
        <v>27</v>
      </c>
      <c r="C6" s="5" t="s">
        <v>28</v>
      </c>
      <c r="D6" s="5" t="s">
        <v>29</v>
      </c>
      <c r="E6" s="5" t="s">
        <v>30</v>
      </c>
      <c r="F6" s="6" t="s">
        <v>15</v>
      </c>
      <c r="G6" s="5" t="s">
        <v>31</v>
      </c>
      <c r="H6" s="7" t="s">
        <v>7</v>
      </c>
      <c r="I6" s="8">
        <f t="shared" si="1"/>
        <v>0.067</v>
      </c>
      <c r="J6" s="9">
        <v>6.7</v>
      </c>
      <c r="K6" s="8">
        <f t="shared" si="2"/>
        <v>0.067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>
        <v>1.0</v>
      </c>
      <c r="B7" s="11" t="s">
        <v>32</v>
      </c>
      <c r="C7" s="11" t="s">
        <v>33</v>
      </c>
      <c r="D7" s="11" t="s">
        <v>34</v>
      </c>
      <c r="E7" s="11" t="s">
        <v>35</v>
      </c>
      <c r="F7" s="12" t="s">
        <v>15</v>
      </c>
      <c r="G7" s="11" t="s">
        <v>36</v>
      </c>
      <c r="H7" s="13" t="s">
        <v>7</v>
      </c>
      <c r="I7" s="14">
        <f t="shared" si="1"/>
        <v>1.43</v>
      </c>
      <c r="J7" s="15">
        <v>143.0</v>
      </c>
      <c r="K7" s="14">
        <f t="shared" si="2"/>
        <v>1.43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1.0</v>
      </c>
      <c r="B8" s="5" t="s">
        <v>37</v>
      </c>
      <c r="C8" s="5" t="s">
        <v>38</v>
      </c>
      <c r="D8" s="5" t="s">
        <v>39</v>
      </c>
      <c r="E8" s="5" t="s">
        <v>40</v>
      </c>
      <c r="F8" s="6" t="s">
        <v>15</v>
      </c>
      <c r="G8" s="5" t="s">
        <v>41</v>
      </c>
      <c r="H8" s="7" t="s">
        <v>7</v>
      </c>
      <c r="I8" s="8">
        <f t="shared" si="1"/>
        <v>2.5</v>
      </c>
      <c r="J8" s="9">
        <v>250.0</v>
      </c>
      <c r="K8" s="8">
        <f t="shared" si="2"/>
        <v>2.5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>
        <v>3.0</v>
      </c>
      <c r="B9" s="11" t="s">
        <v>42</v>
      </c>
      <c r="C9" s="11" t="s">
        <v>43</v>
      </c>
      <c r="D9" s="11" t="s">
        <v>44</v>
      </c>
      <c r="E9" s="11" t="s">
        <v>45</v>
      </c>
      <c r="F9" s="12" t="s">
        <v>15</v>
      </c>
      <c r="G9" s="11" t="s">
        <v>46</v>
      </c>
      <c r="H9" s="13" t="s">
        <v>7</v>
      </c>
      <c r="I9" s="14">
        <f t="shared" si="1"/>
        <v>1.95</v>
      </c>
      <c r="J9" s="15">
        <v>195.0</v>
      </c>
      <c r="K9" s="14">
        <f t="shared" si="2"/>
        <v>5.85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1.0</v>
      </c>
      <c r="B10" s="5" t="s">
        <v>47</v>
      </c>
      <c r="C10" s="5" t="s">
        <v>48</v>
      </c>
      <c r="D10" s="5" t="s">
        <v>49</v>
      </c>
      <c r="E10" s="5" t="s">
        <v>50</v>
      </c>
      <c r="F10" s="6" t="s">
        <v>15</v>
      </c>
      <c r="G10" s="16" t="s">
        <v>51</v>
      </c>
      <c r="H10" s="7" t="s">
        <v>7</v>
      </c>
      <c r="I10" s="8">
        <f t="shared" si="1"/>
        <v>0.356</v>
      </c>
      <c r="J10" s="9">
        <v>35.6</v>
      </c>
      <c r="K10" s="8">
        <f t="shared" si="2"/>
        <v>0.356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>
        <v>1.0</v>
      </c>
      <c r="B11" s="11" t="s">
        <v>52</v>
      </c>
      <c r="C11" s="11" t="s">
        <v>53</v>
      </c>
      <c r="D11" s="11" t="s">
        <v>54</v>
      </c>
      <c r="E11" s="11" t="s">
        <v>55</v>
      </c>
      <c r="F11" s="12" t="s">
        <v>15</v>
      </c>
      <c r="G11" s="11" t="s">
        <v>56</v>
      </c>
      <c r="H11" s="13" t="s">
        <v>7</v>
      </c>
      <c r="I11" s="14">
        <f t="shared" si="1"/>
        <v>61.11</v>
      </c>
      <c r="J11" s="15">
        <v>6111.0</v>
      </c>
      <c r="K11" s="14">
        <f t="shared" si="2"/>
        <v>61.11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4.0</v>
      </c>
      <c r="B12" s="5" t="s">
        <v>57</v>
      </c>
      <c r="C12" s="5" t="s">
        <v>58</v>
      </c>
      <c r="D12" s="5" t="s">
        <v>59</v>
      </c>
      <c r="E12" s="5" t="s">
        <v>60</v>
      </c>
      <c r="F12" s="6" t="s">
        <v>15</v>
      </c>
      <c r="G12" s="5" t="s">
        <v>61</v>
      </c>
      <c r="H12" s="7" t="s">
        <v>7</v>
      </c>
      <c r="I12" s="17">
        <f t="shared" si="1"/>
        <v>0.439</v>
      </c>
      <c r="J12" s="18">
        <v>43.9</v>
      </c>
      <c r="K12" s="17">
        <f t="shared" si="2"/>
        <v>1.756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2.0</v>
      </c>
      <c r="B13" s="11" t="s">
        <v>57</v>
      </c>
      <c r="C13" s="11" t="s">
        <v>62</v>
      </c>
      <c r="D13" s="11" t="s">
        <v>63</v>
      </c>
      <c r="E13" s="11" t="s">
        <v>64</v>
      </c>
      <c r="F13" s="12" t="s">
        <v>15</v>
      </c>
      <c r="G13" s="11" t="s">
        <v>65</v>
      </c>
      <c r="H13" s="13" t="s">
        <v>7</v>
      </c>
      <c r="I13" s="19">
        <f t="shared" si="1"/>
        <v>0.759</v>
      </c>
      <c r="J13" s="20">
        <v>75.9</v>
      </c>
      <c r="K13" s="19">
        <f t="shared" si="2"/>
        <v>1.518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1.0</v>
      </c>
      <c r="B14" s="5" t="s">
        <v>57</v>
      </c>
      <c r="C14" s="5" t="s">
        <v>66</v>
      </c>
      <c r="D14" s="5" t="s">
        <v>67</v>
      </c>
      <c r="E14" s="5" t="s">
        <v>68</v>
      </c>
      <c r="F14" s="6" t="s">
        <v>15</v>
      </c>
      <c r="G14" s="16" t="s">
        <v>69</v>
      </c>
      <c r="H14" s="21" t="s">
        <v>7</v>
      </c>
      <c r="I14" s="17">
        <f t="shared" si="1"/>
        <v>0.705</v>
      </c>
      <c r="J14" s="22">
        <v>70.5</v>
      </c>
      <c r="K14" s="17">
        <f t="shared" si="2"/>
        <v>0.705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>
        <v>1.0</v>
      </c>
      <c r="B15" s="11" t="s">
        <v>57</v>
      </c>
      <c r="C15" s="11" t="s">
        <v>70</v>
      </c>
      <c r="D15" s="11" t="s">
        <v>71</v>
      </c>
      <c r="E15" s="11" t="s">
        <v>72</v>
      </c>
      <c r="F15" s="12" t="s">
        <v>15</v>
      </c>
      <c r="G15" s="11" t="s">
        <v>73</v>
      </c>
      <c r="H15" s="13" t="s">
        <v>7</v>
      </c>
      <c r="I15" s="19">
        <f t="shared" si="1"/>
        <v>3.01</v>
      </c>
      <c r="J15" s="20">
        <v>301.0</v>
      </c>
      <c r="K15" s="19">
        <f t="shared" si="2"/>
        <v>3.01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1.0</v>
      </c>
      <c r="B16" s="5" t="s">
        <v>74</v>
      </c>
      <c r="C16" s="5" t="s">
        <v>75</v>
      </c>
      <c r="D16" s="5" t="s">
        <v>76</v>
      </c>
      <c r="E16" s="5" t="s">
        <v>77</v>
      </c>
      <c r="F16" s="6" t="s">
        <v>15</v>
      </c>
      <c r="G16" s="5" t="s">
        <v>78</v>
      </c>
      <c r="H16" s="7" t="s">
        <v>7</v>
      </c>
      <c r="I16" s="17">
        <f t="shared" si="1"/>
        <v>0.15</v>
      </c>
      <c r="J16" s="18">
        <v>15.0</v>
      </c>
      <c r="K16" s="17">
        <f t="shared" si="2"/>
        <v>0.15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>
        <v>1.0</v>
      </c>
      <c r="B17" s="11" t="s">
        <v>74</v>
      </c>
      <c r="C17" s="11" t="s">
        <v>79</v>
      </c>
      <c r="D17" s="11" t="s">
        <v>80</v>
      </c>
      <c r="E17" s="11" t="s">
        <v>72</v>
      </c>
      <c r="F17" s="12" t="s">
        <v>15</v>
      </c>
      <c r="G17" s="11" t="s">
        <v>78</v>
      </c>
      <c r="H17" s="13" t="s">
        <v>7</v>
      </c>
      <c r="I17" s="19">
        <f t="shared" si="1"/>
        <v>0.075</v>
      </c>
      <c r="J17" s="20">
        <v>7.5</v>
      </c>
      <c r="K17" s="19">
        <f t="shared" si="2"/>
        <v>0.075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1.0</v>
      </c>
      <c r="B18" s="5" t="s">
        <v>81</v>
      </c>
      <c r="C18" s="5" t="s">
        <v>82</v>
      </c>
      <c r="D18" s="5" t="s">
        <v>83</v>
      </c>
      <c r="E18" s="5" t="s">
        <v>84</v>
      </c>
      <c r="F18" s="6" t="s">
        <v>15</v>
      </c>
      <c r="G18" s="16" t="s">
        <v>85</v>
      </c>
      <c r="H18" s="7" t="s">
        <v>7</v>
      </c>
      <c r="I18" s="17">
        <f t="shared" si="1"/>
        <v>0.611</v>
      </c>
      <c r="J18" s="18">
        <v>61.1</v>
      </c>
      <c r="K18" s="17">
        <f t="shared" si="2"/>
        <v>0.611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>
        <v>4.0</v>
      </c>
      <c r="B19" s="11" t="s">
        <v>86</v>
      </c>
      <c r="C19" s="11" t="s">
        <v>87</v>
      </c>
      <c r="D19" s="11" t="s">
        <v>88</v>
      </c>
      <c r="E19" s="11" t="s">
        <v>89</v>
      </c>
      <c r="F19" s="12" t="s">
        <v>15</v>
      </c>
      <c r="G19" s="11" t="s">
        <v>90</v>
      </c>
      <c r="H19" s="13" t="s">
        <v>7</v>
      </c>
      <c r="I19" s="19">
        <f t="shared" si="1"/>
        <v>0.967</v>
      </c>
      <c r="J19" s="20">
        <v>96.7</v>
      </c>
      <c r="K19" s="19">
        <f t="shared" si="2"/>
        <v>3.868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9.0</v>
      </c>
      <c r="B20" s="5" t="s">
        <v>91</v>
      </c>
      <c r="C20" s="5" t="s">
        <v>92</v>
      </c>
      <c r="D20" s="5" t="s">
        <v>93</v>
      </c>
      <c r="E20" s="5" t="s">
        <v>14</v>
      </c>
      <c r="F20" s="6" t="s">
        <v>15</v>
      </c>
      <c r="G20" s="5" t="s">
        <v>94</v>
      </c>
      <c r="H20" s="7" t="s">
        <v>7</v>
      </c>
      <c r="I20" s="17">
        <f t="shared" si="1"/>
        <v>0.335</v>
      </c>
      <c r="J20" s="18">
        <v>33.5</v>
      </c>
      <c r="K20" s="17">
        <f t="shared" si="2"/>
        <v>3.015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0.75" customHeight="1">
      <c r="A21" s="10">
        <v>19.0</v>
      </c>
      <c r="B21" s="11" t="s">
        <v>91</v>
      </c>
      <c r="C21" s="11" t="s">
        <v>95</v>
      </c>
      <c r="D21" s="11" t="s">
        <v>96</v>
      </c>
      <c r="E21" s="11" t="s">
        <v>14</v>
      </c>
      <c r="F21" s="12" t="s">
        <v>15</v>
      </c>
      <c r="G21" s="11" t="s">
        <v>97</v>
      </c>
      <c r="H21" s="13" t="s">
        <v>7</v>
      </c>
      <c r="I21" s="19">
        <f t="shared" si="1"/>
        <v>0.235</v>
      </c>
      <c r="J21" s="20">
        <v>23.5</v>
      </c>
      <c r="K21" s="19">
        <f t="shared" si="2"/>
        <v>4.465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17.0</v>
      </c>
      <c r="B22" s="5" t="s">
        <v>91</v>
      </c>
      <c r="C22" s="5" t="s">
        <v>98</v>
      </c>
      <c r="D22" s="5" t="s">
        <v>99</v>
      </c>
      <c r="E22" s="5" t="s">
        <v>14</v>
      </c>
      <c r="F22" s="6" t="s">
        <v>15</v>
      </c>
      <c r="G22" s="6" t="s">
        <v>100</v>
      </c>
      <c r="H22" s="7" t="s">
        <v>7</v>
      </c>
      <c r="I22" s="17">
        <f t="shared" si="1"/>
        <v>0.011</v>
      </c>
      <c r="J22" s="18">
        <v>1.1</v>
      </c>
      <c r="K22" s="17">
        <f t="shared" si="2"/>
        <v>0.187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>
        <v>2.0</v>
      </c>
      <c r="B23" s="11" t="s">
        <v>91</v>
      </c>
      <c r="C23" s="11" t="s">
        <v>101</v>
      </c>
      <c r="D23" s="11" t="s">
        <v>102</v>
      </c>
      <c r="E23" s="11" t="s">
        <v>14</v>
      </c>
      <c r="F23" s="12" t="s">
        <v>15</v>
      </c>
      <c r="G23" s="11" t="s">
        <v>103</v>
      </c>
      <c r="H23" s="13" t="s">
        <v>7</v>
      </c>
      <c r="I23" s="19">
        <f t="shared" si="1"/>
        <v>0.0212</v>
      </c>
      <c r="J23" s="20">
        <v>2.12</v>
      </c>
      <c r="K23" s="19">
        <f t="shared" si="2"/>
        <v>0.0424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1.0</v>
      </c>
      <c r="B24" s="5" t="s">
        <v>91</v>
      </c>
      <c r="C24" s="5" t="s">
        <v>104</v>
      </c>
      <c r="D24" s="5" t="s">
        <v>105</v>
      </c>
      <c r="E24" s="5" t="s">
        <v>106</v>
      </c>
      <c r="F24" s="6" t="s">
        <v>15</v>
      </c>
      <c r="G24" s="5" t="s">
        <v>107</v>
      </c>
      <c r="H24" s="7" t="s">
        <v>7</v>
      </c>
      <c r="I24" s="17">
        <f t="shared" si="1"/>
        <v>0.533</v>
      </c>
      <c r="J24" s="18">
        <v>53.3</v>
      </c>
      <c r="K24" s="17">
        <f t="shared" si="2"/>
        <v>0.533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>
        <v>1.0</v>
      </c>
      <c r="B25" s="23" t="s">
        <v>108</v>
      </c>
      <c r="C25" s="10" t="s">
        <v>109</v>
      </c>
      <c r="D25" s="11" t="s">
        <v>67</v>
      </c>
      <c r="E25" s="11" t="s">
        <v>68</v>
      </c>
      <c r="F25" s="11" t="s">
        <v>15</v>
      </c>
      <c r="G25" s="11" t="s">
        <v>110</v>
      </c>
      <c r="H25" s="13" t="s">
        <v>7</v>
      </c>
      <c r="I25" s="19">
        <f t="shared" si="1"/>
        <v>0.201</v>
      </c>
      <c r="J25" s="20">
        <v>20.1</v>
      </c>
      <c r="K25" s="19">
        <f t="shared" si="2"/>
        <v>0.201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4">
        <v>1.0</v>
      </c>
      <c r="B26" s="24" t="s">
        <v>108</v>
      </c>
      <c r="C26" s="25" t="s">
        <v>111</v>
      </c>
      <c r="D26" s="26" t="s">
        <v>34</v>
      </c>
      <c r="E26" s="26" t="s">
        <v>35</v>
      </c>
      <c r="F26" s="26" t="s">
        <v>15</v>
      </c>
      <c r="G26" s="26" t="s">
        <v>112</v>
      </c>
      <c r="H26" s="27" t="s">
        <v>7</v>
      </c>
      <c r="I26" s="28">
        <f t="shared" si="1"/>
        <v>0.412</v>
      </c>
      <c r="J26" s="29">
        <v>41.2</v>
      </c>
      <c r="K26" s="28">
        <f t="shared" si="2"/>
        <v>0.412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23">
        <v>1.0</v>
      </c>
      <c r="B27" s="23" t="s">
        <v>113</v>
      </c>
      <c r="C27" s="10" t="s">
        <v>114</v>
      </c>
      <c r="D27" s="11" t="s">
        <v>115</v>
      </c>
      <c r="E27" s="11" t="s">
        <v>115</v>
      </c>
      <c r="F27" s="11" t="s">
        <v>116</v>
      </c>
      <c r="G27" s="11" t="s">
        <v>115</v>
      </c>
      <c r="H27" s="13" t="s">
        <v>7</v>
      </c>
      <c r="I27" s="19">
        <f t="shared" si="1"/>
        <v>20</v>
      </c>
      <c r="J27" s="20">
        <v>2000.0</v>
      </c>
      <c r="K27" s="19">
        <f t="shared" si="2"/>
        <v>20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4">
        <v>1.0</v>
      </c>
      <c r="B28" s="24" t="s">
        <v>117</v>
      </c>
      <c r="C28" s="25" t="s">
        <v>118</v>
      </c>
      <c r="D28" s="26" t="s">
        <v>115</v>
      </c>
      <c r="E28" s="26" t="s">
        <v>115</v>
      </c>
      <c r="F28" s="26" t="s">
        <v>119</v>
      </c>
      <c r="G28" s="26" t="s">
        <v>115</v>
      </c>
      <c r="H28" s="26" t="s">
        <v>115</v>
      </c>
      <c r="I28" s="28">
        <f t="shared" si="1"/>
        <v>4.35</v>
      </c>
      <c r="J28" s="29">
        <v>435.0</v>
      </c>
      <c r="K28" s="28">
        <f t="shared" si="2"/>
        <v>4.35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23">
        <v>1.0</v>
      </c>
      <c r="B29" s="23" t="s">
        <v>120</v>
      </c>
      <c r="C29" s="10" t="s">
        <v>121</v>
      </c>
      <c r="D29" s="11" t="s">
        <v>115</v>
      </c>
      <c r="E29" s="11" t="s">
        <v>115</v>
      </c>
      <c r="F29" s="11" t="s">
        <v>122</v>
      </c>
      <c r="G29" s="11" t="s">
        <v>115</v>
      </c>
      <c r="H29" s="11" t="s">
        <v>115</v>
      </c>
      <c r="I29" s="19">
        <f t="shared" si="1"/>
        <v>75.98</v>
      </c>
      <c r="J29" s="20">
        <v>7598.0</v>
      </c>
      <c r="K29" s="19">
        <f t="shared" si="2"/>
        <v>75.98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1"/>
      <c r="B30" s="32"/>
      <c r="C30" s="32"/>
      <c r="D30" s="32"/>
      <c r="E30" s="32"/>
      <c r="F30" s="32"/>
      <c r="G30" s="32"/>
      <c r="H30" s="33"/>
      <c r="I30" s="33"/>
      <c r="J30" s="34" t="s">
        <v>123</v>
      </c>
      <c r="K30" s="34" t="s">
        <v>124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5" t="s">
        <v>125</v>
      </c>
      <c r="B31" s="36"/>
      <c r="C31" s="36"/>
      <c r="D31" s="36"/>
      <c r="E31" s="36"/>
      <c r="F31" s="36"/>
      <c r="G31" s="36"/>
      <c r="H31" s="6"/>
      <c r="I31" s="37" t="s">
        <v>126</v>
      </c>
      <c r="J31" s="38">
        <f t="shared" ref="J31:K31" si="3">SUM(J2:J30)</f>
        <v>17683.62</v>
      </c>
      <c r="K31" s="38">
        <f t="shared" si="3"/>
        <v>193.9574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12"/>
      <c r="K32" s="40" t="s">
        <v>127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6"/>
      <c r="K33" s="38">
        <f>K31*100</f>
        <v>19395.74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7"/>
</worksheet>
</file>