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kam\Documents\RoboticsClasses\Fall2023_5th\Project\Documentation\"/>
    </mc:Choice>
  </mc:AlternateContent>
  <xr:revisionPtr revIDLastSave="0" documentId="13_ncr:1_{D92E8034-F929-43C3-9A07-585FA3E13812}" xr6:coauthVersionLast="47" xr6:coauthVersionMax="47" xr10:uidLastSave="{00000000-0000-0000-0000-000000000000}"/>
  <bookViews>
    <workbookView xWindow="-110" yWindow="-110" windowWidth="19420" windowHeight="10420" activeTab="2" xr2:uid="{A6193CBC-7B82-46CA-85C1-DEC9CD3F8A5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K8" i="3" s="1"/>
  <c r="J12" i="3"/>
  <c r="K12" i="3" s="1"/>
  <c r="J13" i="3"/>
  <c r="K13" i="3" s="1"/>
  <c r="J11" i="3"/>
  <c r="K11" i="3" s="1"/>
  <c r="J10" i="3"/>
  <c r="K10" i="3" s="1"/>
  <c r="J9" i="3"/>
  <c r="K9" i="3" s="1"/>
  <c r="J7" i="3"/>
  <c r="K7" i="3" s="1"/>
  <c r="J6" i="3"/>
  <c r="K6" i="3" s="1"/>
  <c r="J5" i="3"/>
  <c r="K5" i="3" s="1"/>
  <c r="J4" i="3"/>
  <c r="K4" i="3" s="1"/>
  <c r="J3" i="3"/>
  <c r="K3" i="3" s="1"/>
  <c r="K14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14" i="3" l="1"/>
  <c r="K14" i="3"/>
  <c r="J24" i="1"/>
  <c r="K13" i="1"/>
  <c r="K24" i="1" s="1"/>
</calcChain>
</file>

<file path=xl/sharedStrings.xml><?xml version="1.0" encoding="utf-8"?>
<sst xmlns="http://schemas.openxmlformats.org/spreadsheetml/2006/main" count="252" uniqueCount="142">
  <si>
    <r>
      <t xml:space="preserve">                                                      </t>
    </r>
    <r>
      <rPr>
        <b/>
        <sz val="18"/>
        <color theme="1"/>
        <rFont val="Calibri"/>
        <family val="2"/>
        <scheme val="minor"/>
      </rPr>
      <t xml:space="preserve"> Peripheral Controller PCB Bill of Materials</t>
    </r>
  </si>
  <si>
    <r>
      <rPr>
        <b/>
        <sz val="18"/>
        <color theme="1"/>
        <rFont val="Calibri"/>
        <family val="2"/>
        <scheme val="minor"/>
      </rPr>
      <t xml:space="preserve">        </t>
    </r>
    <r>
      <rPr>
        <b/>
        <sz val="14"/>
        <color theme="1"/>
        <rFont val="Calibri"/>
        <family val="2"/>
        <scheme val="minor"/>
      </rPr>
      <t>09 - December - 2023</t>
    </r>
  </si>
  <si>
    <t xml:space="preserve">                             Jessica McArthur</t>
  </si>
  <si>
    <t>Item Number</t>
  </si>
  <si>
    <t>Quantity</t>
  </si>
  <si>
    <t>Compontent Type</t>
  </si>
  <si>
    <t>Value</t>
  </si>
  <si>
    <t>Project Component(s) Included</t>
  </si>
  <si>
    <t>Package</t>
  </si>
  <si>
    <t>Supplier</t>
  </si>
  <si>
    <t>Part Number</t>
  </si>
  <si>
    <t>Cost/Part (Based on 100 QTY)</t>
  </si>
  <si>
    <t>Cost/ PCB</t>
  </si>
  <si>
    <t>Cost for 100 PCB</t>
  </si>
  <si>
    <t xml:space="preserve"> Voltage Regulator</t>
  </si>
  <si>
    <t>3.3V, 1A</t>
  </si>
  <si>
    <t>U1</t>
  </si>
  <si>
    <t>SMD- SOT-223</t>
  </si>
  <si>
    <t>Digi-Key Electronics</t>
  </si>
  <si>
    <t>LMS8117AMP-3.3/NOPBTR-ND</t>
  </si>
  <si>
    <t>Microcontroller</t>
  </si>
  <si>
    <t>PIC16LF1788</t>
  </si>
  <si>
    <t>U2</t>
  </si>
  <si>
    <t>SMD- SSPO-28</t>
  </si>
  <si>
    <t>PIC16F1788-I/SS-ND</t>
  </si>
  <si>
    <t xml:space="preserve">Resistor </t>
  </si>
  <si>
    <t>2.2KΩ</t>
  </si>
  <si>
    <t>R1</t>
  </si>
  <si>
    <t>SMD- 0805</t>
  </si>
  <si>
    <t>13-AC0805FR-7W2K2LTR-ND</t>
  </si>
  <si>
    <t>10KΩ</t>
  </si>
  <si>
    <t>R2</t>
  </si>
  <si>
    <t>RNCP0805FTD10K0TR-ND</t>
  </si>
  <si>
    <t>100Ω</t>
  </si>
  <si>
    <t xml:space="preserve">R3, R4, R5, R6, R8, R9, R11 </t>
  </si>
  <si>
    <t>RNCP0805FTD100RCT-ND</t>
  </si>
  <si>
    <t>1KΩ</t>
  </si>
  <si>
    <t xml:space="preserve">R7, R10, R12, R13, </t>
  </si>
  <si>
    <t>RNCP0805FTD1K00TR-ND</t>
  </si>
  <si>
    <t>330Ω</t>
  </si>
  <si>
    <t>R14, R15, R16, R17, R18, R19, R20, R21, R22, R23</t>
  </si>
  <si>
    <t>13-RC0805FR-7W330RLTR-ND</t>
  </si>
  <si>
    <t>Capacitor</t>
  </si>
  <si>
    <t>10µF, 6.3V</t>
  </si>
  <si>
    <t>C1, C3</t>
  </si>
  <si>
    <t>399-C0805C106K9PAC7800TR-ND</t>
  </si>
  <si>
    <t>1µF, 6.3V</t>
  </si>
  <si>
    <t>C2, C4</t>
  </si>
  <si>
    <t>399-13161-2-ND</t>
  </si>
  <si>
    <t>.010µF, 6.3V</t>
  </si>
  <si>
    <t>C5, C6, C7, C8</t>
  </si>
  <si>
    <t>399-17649-2-ND</t>
  </si>
  <si>
    <t xml:space="preserve">LED </t>
  </si>
  <si>
    <t>Green</t>
  </si>
  <si>
    <t>D1</t>
  </si>
  <si>
    <t>1497-1435-2-ND</t>
  </si>
  <si>
    <t>Diode</t>
  </si>
  <si>
    <t>1N4148</t>
  </si>
  <si>
    <t>D2</t>
  </si>
  <si>
    <t>SMD- SOD323</t>
  </si>
  <si>
    <t>1N4148WXTPMSTR-ND</t>
  </si>
  <si>
    <t>LED Array Bar</t>
  </si>
  <si>
    <t>Red, 10 wide</t>
  </si>
  <si>
    <t>BAR1</t>
  </si>
  <si>
    <t>THD</t>
  </si>
  <si>
    <t>160-1066-ND</t>
  </si>
  <si>
    <t>Dip Switch</t>
  </si>
  <si>
    <t>Single SPST</t>
  </si>
  <si>
    <t>SW1</t>
  </si>
  <si>
    <t>SMD</t>
  </si>
  <si>
    <t>563-CFS-0102TR-ND</t>
  </si>
  <si>
    <t>Tactile Switch</t>
  </si>
  <si>
    <t xml:space="preserve"> SPST-NO 0.05A 12V</t>
  </si>
  <si>
    <t>SW2, SW3, SW4,  SW5,  SW7, SW8</t>
  </si>
  <si>
    <t>CKN9092-ND</t>
  </si>
  <si>
    <t>Rotary Encoder Switch</t>
  </si>
  <si>
    <t>Incremental (Quadrature)</t>
  </si>
  <si>
    <t>SW6</t>
  </si>
  <si>
    <t>THD-Vertical</t>
  </si>
  <si>
    <t>PEC12R-2125F-N0012-ND</t>
  </si>
  <si>
    <t>SW9</t>
  </si>
  <si>
    <t>THD-Horizontal</t>
  </si>
  <si>
    <t>PEC12R-4125F-N0012-ND</t>
  </si>
  <si>
    <t>Connector</t>
  </si>
  <si>
    <t>Terminal Block  - 2 screw terminals</t>
  </si>
  <si>
    <t>J1</t>
  </si>
  <si>
    <t>1716080000-ND</t>
  </si>
  <si>
    <t>PinHeader 1x05</t>
  </si>
  <si>
    <t>J2</t>
  </si>
  <si>
    <t>THD - 0.100" (2.54mm)</t>
  </si>
  <si>
    <t>732-5319-ND</t>
  </si>
  <si>
    <t>PinHeader 1x04 with Friction Lock</t>
  </si>
  <si>
    <t>WM4202-ND</t>
  </si>
  <si>
    <t>PinHeader 1x02</t>
  </si>
  <si>
    <t>JP1</t>
  </si>
  <si>
    <t>952-2262-ND</t>
  </si>
  <si>
    <t>Total Cost:</t>
  </si>
  <si>
    <t>LED Bar Array</t>
  </si>
  <si>
    <t>Red, 10 Wide</t>
  </si>
  <si>
    <t>LED BAR GRAPH 10-SEGMENT RED</t>
  </si>
  <si>
    <t xml:space="preserve">THD - </t>
  </si>
  <si>
    <t>Red, 5 wide</t>
  </si>
  <si>
    <t xml:space="preserve">SMD - </t>
  </si>
  <si>
    <t>2460-SMA-B500LEG/WTR-ND</t>
  </si>
  <si>
    <t>THD- ?</t>
  </si>
  <si>
    <t>SWITCH DIP 1POS SPST 100MA 6V</t>
  </si>
  <si>
    <t>2223-DS01-254-S-01BE-ND</t>
  </si>
  <si>
    <t>Tactile Switch SPST-NO Top Actuated Through Hole</t>
  </si>
  <si>
    <t>SWITCH TACTILE SPST-NO 0.05A 12V</t>
  </si>
  <si>
    <t>CONN HEADER VERT 2POS 2.54MM</t>
  </si>
  <si>
    <t>2.54mm:PinHeader_1x02_P2.54mm_Vertical</t>
  </si>
  <si>
    <t>Connector Header Through Hole 2 position 0.100" (2.54mm)</t>
  </si>
  <si>
    <t>Connector Header Through Hole 6 position 0.100" (2.54mm)</t>
  </si>
  <si>
    <t>2.54mm:PinHeader_1x05_P2.54mm_Vertical</t>
  </si>
  <si>
    <t>PinHeader  1x06  P2.54mm</t>
  </si>
  <si>
    <t>2.54mm:PinHeader_1x04_P2.54mm_Vertical</t>
  </si>
  <si>
    <t>2 Position Wire to Board Terminal Block Horizontal with Board 0.200" (5.08mm) Through Hole</t>
  </si>
  <si>
    <t>TERM BLK 2P SIDE ENT 5.08MM PCB</t>
  </si>
  <si>
    <t>2 pin screw terminal 200mil</t>
  </si>
  <si>
    <t>J3</t>
  </si>
  <si>
    <t>Connector - Jumper</t>
  </si>
  <si>
    <t>THD - 2 pins, .200"</t>
  </si>
  <si>
    <t>Pic 1788 Development Board</t>
  </si>
  <si>
    <t>ISU Robotics</t>
  </si>
  <si>
    <t>N/A</t>
  </si>
  <si>
    <t>Breadboard</t>
  </si>
  <si>
    <t>1286-1220-ND</t>
  </si>
  <si>
    <t>365-1183-ND</t>
  </si>
  <si>
    <t>LED - Clear Standard</t>
  </si>
  <si>
    <t xml:space="preserve">Yellow, 5mm, </t>
  </si>
  <si>
    <t>PCB</t>
  </si>
  <si>
    <t xml:space="preserve">Solderless </t>
  </si>
  <si>
    <t>2449-KG10E-ND</t>
  </si>
  <si>
    <t>10 SPST</t>
  </si>
  <si>
    <t>SW2, SW3, SW4,  SW5,  SW6, SW7</t>
  </si>
  <si>
    <t xml:space="preserve">R1, R2, R3, R5, R7, R10, R13 </t>
  </si>
  <si>
    <t>R15, R18, R21, R22,</t>
  </si>
  <si>
    <t>C1, C2, C3, C4</t>
  </si>
  <si>
    <t>R4, R6, R8, R9, R11, R12, R14, R16, R17, R19, R20</t>
  </si>
  <si>
    <r>
      <t xml:space="preserve">                                                      </t>
    </r>
    <r>
      <rPr>
        <b/>
        <sz val="18"/>
        <color theme="1"/>
        <rFont val="Calibri"/>
        <family val="2"/>
        <scheme val="minor"/>
      </rPr>
      <t xml:space="preserve"> Peripheral Controller Breadboard Bill of Materials</t>
    </r>
  </si>
  <si>
    <r>
      <rPr>
        <b/>
        <sz val="18"/>
        <color theme="1"/>
        <rFont val="Calibri"/>
        <family val="2"/>
        <scheme val="minor"/>
      </rPr>
      <t xml:space="preserve">        </t>
    </r>
    <r>
      <rPr>
        <b/>
        <sz val="14"/>
        <color theme="1"/>
        <rFont val="Calibri"/>
        <family val="2"/>
        <scheme val="minor"/>
      </rPr>
      <t xml:space="preserve"> 12 - December - 2023</t>
    </r>
  </si>
  <si>
    <t>SW8, SW9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</si>
</sst>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8" fontId="0" fillId="0" borderId="0" xfId="0" applyNumberFormat="1" applyAlignment="1">
      <alignment vertical="center" wrapText="1"/>
    </xf>
    <xf numFmtId="8" fontId="0" fillId="0" borderId="0" xfId="0" applyNumberFormat="1"/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0" borderId="1" xfId="0" applyBorder="1"/>
    <xf numFmtId="8" fontId="0" fillId="0" borderId="1" xfId="0" applyNumberFormat="1" applyBorder="1" applyAlignment="1">
      <alignment vertical="center" wrapText="1"/>
    </xf>
    <xf numFmtId="0" fontId="0" fillId="2" borderId="1" xfId="0" applyFill="1" applyBorder="1"/>
    <xf numFmtId="0" fontId="2" fillId="0" borderId="0" xfId="0" applyFont="1"/>
    <xf numFmtId="0" fontId="0" fillId="0" borderId="0" xfId="0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84484-CA6B-433B-8084-BE825FBEA81D}" name="Table1" displayName="Table1" ref="A2:K23" totalsRowShown="0" headerRowDxfId="7">
  <autoFilter ref="A2:K23" xr:uid="{DC684484-CA6B-433B-8084-BE825FBEA81D}"/>
  <tableColumns count="11">
    <tableColumn id="1" xr3:uid="{C671F575-F622-416B-ADE7-38948F215E08}" name="Item Number"/>
    <tableColumn id="2" xr3:uid="{40298A86-3830-495E-8014-AC4E8DBD158B}" name="Quantity"/>
    <tableColumn id="3" xr3:uid="{F8F77110-E5FD-44D5-9A6A-D71D3BA51532}" name="Compontent Type"/>
    <tableColumn id="4" xr3:uid="{BEEA2512-E107-4F9F-9881-DC44D2FBB28A}" name="Value"/>
    <tableColumn id="5" xr3:uid="{B013CFB4-C394-4A15-BFC5-D1D4234621D9}" name="Project Component(s) Included"/>
    <tableColumn id="6" xr3:uid="{522A8591-AC34-4D68-9D49-7EBFCDEFD8F9}" name="Package"/>
    <tableColumn id="7" xr3:uid="{19DC5F39-271C-4C6F-8D6A-2549EED48B16}" name="Supplier"/>
    <tableColumn id="8" xr3:uid="{056F6C2A-530D-479E-829A-C9DCBA87ADDF}" name="Part Number"/>
    <tableColumn id="9" xr3:uid="{E38DE3A6-6EC2-4497-8676-2876B99A8F42}" name="Cost/Part (Based on 100 QTY)" dataDxfId="6"/>
    <tableColumn id="10" xr3:uid="{F9D9C346-5D54-490A-90C5-74DC3F24EFFE}" name="Cost/ PCB" dataDxfId="5">
      <calculatedColumnFormula>Table1[[#This Row],[Quantity]]*Table1[[#This Row],[Cost/Part (Based on 100 QTY)]]</calculatedColumnFormula>
    </tableColumn>
    <tableColumn id="11" xr3:uid="{0D488169-4A77-495D-9ECE-2E08ACE7E0BA}" name="Cost for 100 PCB" dataDxfId="4">
      <calculatedColumnFormula>Table1[[#This Row],[Cost/ PCB]]*100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6C29D-D356-4689-807F-D5CE5098C0C0}" name="Table13" displayName="Table13" ref="A2:K13" totalsRowShown="0" headerRowDxfId="3">
  <autoFilter ref="A2:K13" xr:uid="{AD16C29D-D356-4689-807F-D5CE5098C0C0}"/>
  <tableColumns count="11">
    <tableColumn id="1" xr3:uid="{7BE8FBA0-575B-4B8D-A63F-C010943AE08A}" name="Item Number"/>
    <tableColumn id="2" xr3:uid="{89910B27-2BDF-420B-89F6-90C81531D759}" name="Quantity"/>
    <tableColumn id="3" xr3:uid="{CFEAC2CA-49F6-4A71-BF04-B8630790164E}" name="Compontent Type"/>
    <tableColumn id="4" xr3:uid="{DCFACE35-BFD2-4C63-8100-0523AF5668F9}" name="Value"/>
    <tableColumn id="5" xr3:uid="{5528F6D7-4B22-4147-ACE8-C4225F678FDC}" name="Project Component(s) Included"/>
    <tableColumn id="6" xr3:uid="{14053E12-9F4A-473A-BBC0-1B2D75293006}" name="Package"/>
    <tableColumn id="7" xr3:uid="{2896459C-877E-430E-BD06-4BCEC33722A1}" name="Supplier"/>
    <tableColumn id="8" xr3:uid="{C751C488-4BE5-4D0B-B161-A37C46544998}" name="Part Number"/>
    <tableColumn id="9" xr3:uid="{86723DDB-C7BE-456F-933D-F1B5B238FC26}" name="Cost/Part (Based on 100 QTY)" dataDxfId="2"/>
    <tableColumn id="10" xr3:uid="{4FABA0E1-CCB4-4919-8D69-285D951AC3CD}" name="Cost/ PCB" dataDxfId="1">
      <calculatedColumnFormula>Table13[[#This Row],[Quantity]]*Table13[[#This Row],[Cost/Part (Based on 100 QTY)]]</calculatedColumnFormula>
    </tableColumn>
    <tableColumn id="11" xr3:uid="{5BE3B806-2833-4532-9E20-E6760A6A6B19}" name="Cost for 100 PCB" dataDxfId="0">
      <calculatedColumnFormula>Table13[[#This Row],[Cost/ PCB]]*100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6E48-696F-4140-A743-82A6F1EF75D1}">
  <sheetPr>
    <pageSetUpPr fitToPage="1"/>
  </sheetPr>
  <dimension ref="A1:K24"/>
  <sheetViews>
    <sheetView topLeftCell="A7" workbookViewId="0">
      <selection activeCell="N23" sqref="N23"/>
    </sheetView>
  </sheetViews>
  <sheetFormatPr defaultRowHeight="14.5" x14ac:dyDescent="0.35"/>
  <cols>
    <col min="1" max="1" width="14" customWidth="1"/>
    <col min="2" max="2" width="10.1796875" customWidth="1"/>
    <col min="3" max="3" width="20.26953125" customWidth="1"/>
    <col min="4" max="4" width="29.90625" customWidth="1"/>
    <col min="5" max="5" width="40.54296875" customWidth="1"/>
    <col min="6" max="6" width="20.90625" customWidth="1"/>
    <col min="7" max="7" width="18.36328125" customWidth="1"/>
    <col min="8" max="8" width="29.54296875" customWidth="1"/>
    <col min="9" max="9" width="27.54296875" customWidth="1"/>
    <col min="10" max="10" width="11.08984375" customWidth="1"/>
    <col min="11" max="11" width="16.6328125" customWidth="1"/>
  </cols>
  <sheetData>
    <row r="1" spans="1:11" ht="23.5" x14ac:dyDescent="0.55000000000000004">
      <c r="A1" s="9" t="s">
        <v>0</v>
      </c>
      <c r="B1" s="10"/>
      <c r="C1" s="10"/>
      <c r="D1" s="10"/>
      <c r="E1" s="10"/>
      <c r="F1" s="10"/>
      <c r="G1" s="11" t="s">
        <v>1</v>
      </c>
      <c r="H1" s="10"/>
      <c r="I1" s="12" t="s">
        <v>2</v>
      </c>
      <c r="J1" s="10"/>
      <c r="K1" s="10"/>
    </row>
    <row r="2" spans="1:1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x14ac:dyDescent="0.35">
      <c r="A3">
        <v>1</v>
      </c>
      <c r="B3">
        <v>1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2">
        <v>0.87339999999999995</v>
      </c>
      <c r="J3" s="3">
        <f>Table1[[#This Row],[Quantity]]*Table1[[#This Row],[Cost/Part (Based on 100 QTY)]]</f>
        <v>0.87339999999999995</v>
      </c>
      <c r="K3" s="3">
        <f>Table1[[#This Row],[Cost/ PCB]]*100</f>
        <v>87.339999999999989</v>
      </c>
    </row>
    <row r="4" spans="1:11" x14ac:dyDescent="0.35">
      <c r="A4">
        <v>2</v>
      </c>
      <c r="B4">
        <v>1</v>
      </c>
      <c r="C4" t="s">
        <v>20</v>
      </c>
      <c r="D4" t="s">
        <v>21</v>
      </c>
      <c r="E4" t="s">
        <v>22</v>
      </c>
      <c r="F4" t="s">
        <v>23</v>
      </c>
      <c r="G4" t="s">
        <v>18</v>
      </c>
      <c r="H4" t="s">
        <v>24</v>
      </c>
      <c r="I4" s="2">
        <v>2.14</v>
      </c>
      <c r="J4" s="3">
        <f>Table1[[#This Row],[Quantity]]*Table1[[#This Row],[Cost/Part (Based on 100 QTY)]]</f>
        <v>2.14</v>
      </c>
      <c r="K4" s="3">
        <f>Table1[[#This Row],[Cost/ PCB]]*100</f>
        <v>214</v>
      </c>
    </row>
    <row r="5" spans="1:11" x14ac:dyDescent="0.35">
      <c r="A5">
        <v>3</v>
      </c>
      <c r="B5">
        <v>1</v>
      </c>
      <c r="C5" t="s">
        <v>25</v>
      </c>
      <c r="D5" t="s">
        <v>26</v>
      </c>
      <c r="E5" t="s">
        <v>27</v>
      </c>
      <c r="F5" t="s">
        <v>28</v>
      </c>
      <c r="G5" t="s">
        <v>18</v>
      </c>
      <c r="H5" t="s">
        <v>29</v>
      </c>
      <c r="I5" s="2">
        <v>2.69E-2</v>
      </c>
      <c r="J5" s="3">
        <f>Table1[[#This Row],[Quantity]]*Table1[[#This Row],[Cost/Part (Based on 100 QTY)]]</f>
        <v>2.69E-2</v>
      </c>
      <c r="K5" s="3">
        <f>Table1[[#This Row],[Cost/ PCB]]*100</f>
        <v>2.69</v>
      </c>
    </row>
    <row r="6" spans="1:11" x14ac:dyDescent="0.35">
      <c r="A6">
        <v>4</v>
      </c>
      <c r="B6">
        <v>1</v>
      </c>
      <c r="C6" t="s">
        <v>25</v>
      </c>
      <c r="D6" t="s">
        <v>30</v>
      </c>
      <c r="E6" t="s">
        <v>31</v>
      </c>
      <c r="F6" t="s">
        <v>28</v>
      </c>
      <c r="G6" t="s">
        <v>18</v>
      </c>
      <c r="H6" t="s">
        <v>32</v>
      </c>
      <c r="I6" s="2">
        <v>2.7099999999999999E-2</v>
      </c>
      <c r="J6" s="3">
        <f>Table1[[#This Row],[Quantity]]*Table1[[#This Row],[Cost/Part (Based on 100 QTY)]]</f>
        <v>2.7099999999999999E-2</v>
      </c>
      <c r="K6" s="3">
        <f>Table1[[#This Row],[Cost/ PCB]]*100</f>
        <v>2.71</v>
      </c>
    </row>
    <row r="7" spans="1:11" x14ac:dyDescent="0.35">
      <c r="A7">
        <v>5</v>
      </c>
      <c r="B7">
        <v>7</v>
      </c>
      <c r="C7" t="s">
        <v>25</v>
      </c>
      <c r="D7" t="s">
        <v>33</v>
      </c>
      <c r="E7" t="s">
        <v>34</v>
      </c>
      <c r="F7" t="s">
        <v>28</v>
      </c>
      <c r="G7" t="s">
        <v>18</v>
      </c>
      <c r="H7" t="s">
        <v>35</v>
      </c>
      <c r="I7" s="3">
        <v>2.9700000000000001E-2</v>
      </c>
      <c r="J7" s="3">
        <f>Table1[[#This Row],[Quantity]]*Table1[[#This Row],[Cost/Part (Based on 100 QTY)]]</f>
        <v>0.2079</v>
      </c>
      <c r="K7" s="3">
        <f>Table1[[#This Row],[Cost/ PCB]]*100</f>
        <v>20.79</v>
      </c>
    </row>
    <row r="8" spans="1:11" x14ac:dyDescent="0.35">
      <c r="A8">
        <v>6</v>
      </c>
      <c r="B8">
        <v>4</v>
      </c>
      <c r="C8" t="s">
        <v>25</v>
      </c>
      <c r="D8" t="s">
        <v>36</v>
      </c>
      <c r="E8" t="s">
        <v>37</v>
      </c>
      <c r="F8" t="s">
        <v>28</v>
      </c>
      <c r="G8" t="s">
        <v>18</v>
      </c>
      <c r="H8" s="4" t="s">
        <v>38</v>
      </c>
      <c r="I8" s="2">
        <v>2.7099999999999999E-2</v>
      </c>
      <c r="J8" s="3">
        <f>Table1[[#This Row],[Quantity]]*Table1[[#This Row],[Cost/Part (Based on 100 QTY)]]</f>
        <v>0.1084</v>
      </c>
      <c r="K8" s="3">
        <f>Table1[[#This Row],[Cost/ PCB]]*100</f>
        <v>10.84</v>
      </c>
    </row>
    <row r="9" spans="1:11" x14ac:dyDescent="0.35">
      <c r="A9">
        <v>7</v>
      </c>
      <c r="B9">
        <v>10</v>
      </c>
      <c r="C9" t="s">
        <v>25</v>
      </c>
      <c r="D9" t="s">
        <v>39</v>
      </c>
      <c r="E9" t="s">
        <v>40</v>
      </c>
      <c r="F9" t="s">
        <v>28</v>
      </c>
      <c r="G9" t="s">
        <v>18</v>
      </c>
      <c r="H9" t="s">
        <v>41</v>
      </c>
      <c r="I9" s="2">
        <v>4.99E-2</v>
      </c>
      <c r="J9" s="3">
        <f>Table1[[#This Row],[Quantity]]*Table1[[#This Row],[Cost/Part (Based on 100 QTY)]]</f>
        <v>0.499</v>
      </c>
      <c r="K9" s="3">
        <f>Table1[[#This Row],[Cost/ PCB]]*100</f>
        <v>49.9</v>
      </c>
    </row>
    <row r="10" spans="1:11" x14ac:dyDescent="0.35">
      <c r="A10">
        <v>8</v>
      </c>
      <c r="B10">
        <v>2</v>
      </c>
      <c r="C10" t="s">
        <v>42</v>
      </c>
      <c r="D10" t="s">
        <v>43</v>
      </c>
      <c r="E10" t="s">
        <v>44</v>
      </c>
      <c r="F10" t="s">
        <v>28</v>
      </c>
      <c r="G10" t="s">
        <v>18</v>
      </c>
      <c r="H10" s="4" t="s">
        <v>45</v>
      </c>
      <c r="I10" s="3">
        <v>5.0500000000000003E-2</v>
      </c>
      <c r="J10" s="3">
        <f>Table1[[#This Row],[Quantity]]*Table1[[#This Row],[Cost/Part (Based on 100 QTY)]]</f>
        <v>0.10100000000000001</v>
      </c>
      <c r="K10" s="3">
        <f>Table1[[#This Row],[Cost/ PCB]]*100</f>
        <v>10.100000000000001</v>
      </c>
    </row>
    <row r="11" spans="1:11" x14ac:dyDescent="0.35">
      <c r="A11">
        <v>9</v>
      </c>
      <c r="B11">
        <v>2</v>
      </c>
      <c r="C11" t="s">
        <v>42</v>
      </c>
      <c r="D11" t="s">
        <v>46</v>
      </c>
      <c r="E11" t="s">
        <v>47</v>
      </c>
      <c r="F11" t="s">
        <v>28</v>
      </c>
      <c r="G11" t="s">
        <v>18</v>
      </c>
      <c r="H11" t="s">
        <v>48</v>
      </c>
      <c r="I11" s="2">
        <v>5.8400000000000001E-2</v>
      </c>
      <c r="J11" s="3">
        <f>Table1[[#This Row],[Quantity]]*Table1[[#This Row],[Cost/Part (Based on 100 QTY)]]</f>
        <v>0.1168</v>
      </c>
      <c r="K11" s="3">
        <f>Table1[[#This Row],[Cost/ PCB]]*100</f>
        <v>11.68</v>
      </c>
    </row>
    <row r="12" spans="1:11" x14ac:dyDescent="0.35">
      <c r="A12">
        <v>10</v>
      </c>
      <c r="B12">
        <v>4</v>
      </c>
      <c r="C12" t="s">
        <v>42</v>
      </c>
      <c r="D12" t="s">
        <v>49</v>
      </c>
      <c r="E12" t="s">
        <v>50</v>
      </c>
      <c r="F12" t="s">
        <v>28</v>
      </c>
      <c r="G12" t="s">
        <v>18</v>
      </c>
      <c r="H12" t="s">
        <v>51</v>
      </c>
      <c r="I12" s="2">
        <v>0.15110000000000001</v>
      </c>
      <c r="J12" s="3">
        <f>Table1[[#This Row],[Quantity]]*Table1[[#This Row],[Cost/Part (Based on 100 QTY)]]</f>
        <v>0.60440000000000005</v>
      </c>
      <c r="K12" s="3">
        <f>Table1[[#This Row],[Cost/ PCB]]*100</f>
        <v>60.440000000000005</v>
      </c>
    </row>
    <row r="13" spans="1:11" x14ac:dyDescent="0.35">
      <c r="A13">
        <v>11</v>
      </c>
      <c r="B13">
        <v>1</v>
      </c>
      <c r="C13" t="s">
        <v>52</v>
      </c>
      <c r="D13" t="s">
        <v>53</v>
      </c>
      <c r="E13" t="s">
        <v>54</v>
      </c>
      <c r="F13" t="s">
        <v>28</v>
      </c>
      <c r="G13" t="s">
        <v>18</v>
      </c>
      <c r="H13" t="s">
        <v>55</v>
      </c>
      <c r="I13" s="3">
        <v>0.2253</v>
      </c>
      <c r="J13" s="3">
        <f>Table1[[#This Row],[Quantity]]*Table1[[#This Row],[Cost/Part (Based on 100 QTY)]]</f>
        <v>0.2253</v>
      </c>
      <c r="K13" s="3">
        <f>Table1[[#This Row],[Cost/ PCB]]*100</f>
        <v>22.53</v>
      </c>
    </row>
    <row r="14" spans="1:11" x14ac:dyDescent="0.35">
      <c r="A14">
        <v>12</v>
      </c>
      <c r="B14">
        <v>1</v>
      </c>
      <c r="C14" t="s">
        <v>56</v>
      </c>
      <c r="D14" t="s">
        <v>57</v>
      </c>
      <c r="E14" t="s">
        <v>58</v>
      </c>
      <c r="F14" t="s">
        <v>59</v>
      </c>
      <c r="G14" t="s">
        <v>18</v>
      </c>
      <c r="H14" t="s">
        <v>60</v>
      </c>
      <c r="I14" s="3">
        <v>3.6799999999999999E-2</v>
      </c>
      <c r="J14" s="3">
        <f>Table1[[#This Row],[Quantity]]*Table1[[#This Row],[Cost/Part (Based on 100 QTY)]]</f>
        <v>3.6799999999999999E-2</v>
      </c>
      <c r="K14" s="3">
        <f>Table1[[#This Row],[Cost/ PCB]]*100</f>
        <v>3.6799999999999997</v>
      </c>
    </row>
    <row r="15" spans="1:11" x14ac:dyDescent="0.35">
      <c r="A15">
        <v>13</v>
      </c>
      <c r="B15">
        <v>1</v>
      </c>
      <c r="C15" t="s">
        <v>61</v>
      </c>
      <c r="D15" t="s">
        <v>62</v>
      </c>
      <c r="E15" t="s">
        <v>63</v>
      </c>
      <c r="F15" t="s">
        <v>64</v>
      </c>
      <c r="G15" t="s">
        <v>18</v>
      </c>
      <c r="H15" t="s">
        <v>65</v>
      </c>
      <c r="I15" s="3">
        <v>0.62160000000000004</v>
      </c>
      <c r="J15" s="3">
        <f>Table1[[#This Row],[Quantity]]*Table1[[#This Row],[Cost/Part (Based on 100 QTY)]]</f>
        <v>0.62160000000000004</v>
      </c>
      <c r="K15" s="3">
        <f>Table1[[#This Row],[Cost/ PCB]]*100</f>
        <v>62.160000000000004</v>
      </c>
    </row>
    <row r="16" spans="1:11" x14ac:dyDescent="0.35">
      <c r="A16">
        <v>14</v>
      </c>
      <c r="B16">
        <v>1</v>
      </c>
      <c r="C16" t="s">
        <v>66</v>
      </c>
      <c r="D16" t="s">
        <v>67</v>
      </c>
      <c r="E16" t="s">
        <v>68</v>
      </c>
      <c r="F16" t="s">
        <v>69</v>
      </c>
      <c r="G16" t="s">
        <v>18</v>
      </c>
      <c r="H16" t="s">
        <v>70</v>
      </c>
      <c r="I16" s="2">
        <v>0.72460000000000002</v>
      </c>
      <c r="J16" s="3">
        <f>Table1[[#This Row],[Quantity]]*Table1[[#This Row],[Cost/Part (Based on 100 QTY)]]</f>
        <v>0.72460000000000002</v>
      </c>
      <c r="K16" s="3">
        <f>Table1[[#This Row],[Cost/ PCB]]*100</f>
        <v>72.460000000000008</v>
      </c>
    </row>
    <row r="17" spans="1:11" x14ac:dyDescent="0.35">
      <c r="A17">
        <v>15</v>
      </c>
      <c r="B17">
        <v>6</v>
      </c>
      <c r="C17" t="s">
        <v>71</v>
      </c>
      <c r="D17" t="s">
        <v>72</v>
      </c>
      <c r="E17" t="s">
        <v>73</v>
      </c>
      <c r="F17" t="s">
        <v>64</v>
      </c>
      <c r="G17" t="s">
        <v>18</v>
      </c>
      <c r="H17" t="s">
        <v>74</v>
      </c>
      <c r="I17" s="2">
        <v>0.18360000000000001</v>
      </c>
      <c r="J17" s="3">
        <f>Table1[[#This Row],[Quantity]]*Table1[[#This Row],[Cost/Part (Based on 100 QTY)]]</f>
        <v>1.1016000000000001</v>
      </c>
      <c r="K17" s="3">
        <f>Table1[[#This Row],[Cost/ PCB]]*100</f>
        <v>110.16000000000001</v>
      </c>
    </row>
    <row r="18" spans="1:11" x14ac:dyDescent="0.35">
      <c r="A18">
        <v>16</v>
      </c>
      <c r="B18">
        <v>1</v>
      </c>
      <c r="C18" t="s">
        <v>75</v>
      </c>
      <c r="D18" t="s">
        <v>76</v>
      </c>
      <c r="E18" t="s">
        <v>77</v>
      </c>
      <c r="F18" t="s">
        <v>78</v>
      </c>
      <c r="G18" t="s">
        <v>18</v>
      </c>
      <c r="H18" t="s">
        <v>79</v>
      </c>
      <c r="I18" s="2">
        <v>0.97106999999999999</v>
      </c>
      <c r="J18" s="3">
        <f>Table1[[#This Row],[Quantity]]*Table1[[#This Row],[Cost/Part (Based on 100 QTY)]]</f>
        <v>0.97106999999999999</v>
      </c>
      <c r="K18" s="3">
        <f>Table1[[#This Row],[Cost/ PCB]]*100</f>
        <v>97.106999999999999</v>
      </c>
    </row>
    <row r="19" spans="1:11" x14ac:dyDescent="0.35">
      <c r="A19">
        <v>17</v>
      </c>
      <c r="B19">
        <v>1</v>
      </c>
      <c r="C19" t="s">
        <v>75</v>
      </c>
      <c r="D19" t="s">
        <v>76</v>
      </c>
      <c r="E19" t="s">
        <v>80</v>
      </c>
      <c r="F19" t="s">
        <v>81</v>
      </c>
      <c r="G19" t="s">
        <v>18</v>
      </c>
      <c r="H19" t="s">
        <v>82</v>
      </c>
      <c r="I19" s="2">
        <v>0.97106999999999999</v>
      </c>
      <c r="J19" s="3">
        <f>Table1[[#This Row],[Quantity]]*Table1[[#This Row],[Cost/Part (Based on 100 QTY)]]</f>
        <v>0.97106999999999999</v>
      </c>
      <c r="K19" s="3">
        <f>Table1[[#This Row],[Cost/ PCB]]*100</f>
        <v>97.106999999999999</v>
      </c>
    </row>
    <row r="20" spans="1:11" x14ac:dyDescent="0.35">
      <c r="A20">
        <v>18</v>
      </c>
      <c r="B20">
        <v>1</v>
      </c>
      <c r="C20" t="s">
        <v>83</v>
      </c>
      <c r="D20" t="s">
        <v>84</v>
      </c>
      <c r="E20" t="s">
        <v>85</v>
      </c>
      <c r="F20" t="s">
        <v>121</v>
      </c>
      <c r="G20" t="s">
        <v>18</v>
      </c>
      <c r="H20" t="s">
        <v>86</v>
      </c>
      <c r="I20" s="2">
        <v>0.54590000000000005</v>
      </c>
      <c r="J20" s="3">
        <f>Table1[[#This Row],[Quantity]]*Table1[[#This Row],[Cost/Part (Based on 100 QTY)]]</f>
        <v>0.54590000000000005</v>
      </c>
      <c r="K20" s="3">
        <f>Table1[[#This Row],[Cost/ PCB]]*100</f>
        <v>54.59</v>
      </c>
    </row>
    <row r="21" spans="1:11" x14ac:dyDescent="0.35">
      <c r="A21">
        <v>19</v>
      </c>
      <c r="B21">
        <v>1</v>
      </c>
      <c r="C21" t="s">
        <v>83</v>
      </c>
      <c r="D21" t="s">
        <v>87</v>
      </c>
      <c r="E21" t="s">
        <v>88</v>
      </c>
      <c r="F21" t="s">
        <v>89</v>
      </c>
      <c r="G21" t="s">
        <v>18</v>
      </c>
      <c r="H21" t="s">
        <v>90</v>
      </c>
      <c r="I21" s="2">
        <v>0.187</v>
      </c>
      <c r="J21" s="3">
        <f>Table1[[#This Row],[Quantity]]*Table1[[#This Row],[Cost/Part (Based on 100 QTY)]]</f>
        <v>0.187</v>
      </c>
      <c r="K21" s="3">
        <f>Table1[[#This Row],[Cost/ PCB]]*100</f>
        <v>18.7</v>
      </c>
    </row>
    <row r="22" spans="1:11" x14ac:dyDescent="0.35">
      <c r="A22">
        <v>20</v>
      </c>
      <c r="B22">
        <v>1</v>
      </c>
      <c r="C22" t="s">
        <v>83</v>
      </c>
      <c r="D22" t="s">
        <v>91</v>
      </c>
      <c r="E22" t="s">
        <v>119</v>
      </c>
      <c r="F22" t="s">
        <v>89</v>
      </c>
      <c r="G22" t="s">
        <v>18</v>
      </c>
      <c r="H22" t="s">
        <v>92</v>
      </c>
      <c r="I22" s="2">
        <v>0.20599999999999999</v>
      </c>
      <c r="J22" s="3">
        <f>Table1[[#This Row],[Quantity]]*Table1[[#This Row],[Cost/Part (Based on 100 QTY)]]</f>
        <v>0.20599999999999999</v>
      </c>
      <c r="K22" s="3">
        <f>Table1[[#This Row],[Cost/ PCB]]*100</f>
        <v>20.599999999999998</v>
      </c>
    </row>
    <row r="23" spans="1:11" x14ac:dyDescent="0.35">
      <c r="A23">
        <v>21</v>
      </c>
      <c r="B23">
        <v>1</v>
      </c>
      <c r="C23" t="s">
        <v>120</v>
      </c>
      <c r="D23" t="s">
        <v>93</v>
      </c>
      <c r="E23" t="s">
        <v>94</v>
      </c>
      <c r="F23" t="s">
        <v>89</v>
      </c>
      <c r="G23" t="s">
        <v>18</v>
      </c>
      <c r="H23" t="s">
        <v>95</v>
      </c>
      <c r="I23" s="2">
        <v>8.2000000000000003E-2</v>
      </c>
      <c r="J23" s="3">
        <f>Table1[[#This Row],[Quantity]]*Table1[[#This Row],[Cost/Part (Based on 100 QTY)]]</f>
        <v>8.2000000000000003E-2</v>
      </c>
      <c r="K23" s="3">
        <f>Table1[[#This Row],[Cost/ PCB]]*100</f>
        <v>8.2000000000000011</v>
      </c>
    </row>
    <row r="24" spans="1:11" x14ac:dyDescent="0.35">
      <c r="A24" s="1"/>
      <c r="B24" s="1"/>
      <c r="C24" s="1"/>
      <c r="D24" s="1"/>
      <c r="E24" s="1"/>
      <c r="G24" s="10"/>
      <c r="H24" s="10"/>
      <c r="I24" s="1" t="s">
        <v>96</v>
      </c>
      <c r="J24" s="5">
        <f>SUM(J3:J23)</f>
        <v>10.377839999999997</v>
      </c>
      <c r="K24" s="5">
        <f>SUM(K3:K23)</f>
        <v>1037.7840000000001</v>
      </c>
    </row>
  </sheetData>
  <mergeCells count="4">
    <mergeCell ref="A1:F1"/>
    <mergeCell ref="G1:H1"/>
    <mergeCell ref="I1:K1"/>
    <mergeCell ref="G24:H24"/>
  </mergeCells>
  <pageMargins left="0.7" right="0.7" top="0.75" bottom="0.75" header="0.3" footer="0.3"/>
  <pageSetup scale="51" fitToHeight="0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0A74-E86F-4198-9A5C-B0DD6D7C5C0D}">
  <dimension ref="A1:H25"/>
  <sheetViews>
    <sheetView topLeftCell="E1" workbookViewId="0">
      <selection activeCell="H1" sqref="H1"/>
    </sheetView>
  </sheetViews>
  <sheetFormatPr defaultRowHeight="14.5" x14ac:dyDescent="0.35"/>
  <cols>
    <col min="2" max="2" width="18" customWidth="1"/>
    <col min="3" max="3" width="17.26953125" customWidth="1"/>
    <col min="4" max="4" width="50.54296875" customWidth="1"/>
    <col min="5" max="5" width="40.90625" customWidth="1"/>
    <col min="6" max="6" width="19" customWidth="1"/>
    <col min="7" max="7" width="27" customWidth="1"/>
    <col min="8" max="8" width="38.26953125" customWidth="1"/>
  </cols>
  <sheetData>
    <row r="1" spans="1:8" x14ac:dyDescent="0.35">
      <c r="A1" s="1"/>
      <c r="B1" s="1"/>
      <c r="C1" s="1"/>
      <c r="D1" s="1"/>
      <c r="F1" s="10"/>
      <c r="G1" s="10"/>
      <c r="H1" s="1"/>
    </row>
    <row r="2" spans="1:8" x14ac:dyDescent="0.35">
      <c r="B2" t="s">
        <v>97</v>
      </c>
      <c r="C2" t="s">
        <v>98</v>
      </c>
      <c r="D2" t="s">
        <v>99</v>
      </c>
      <c r="E2" t="s">
        <v>100</v>
      </c>
      <c r="F2" s="1"/>
      <c r="G2" s="1"/>
    </row>
    <row r="3" spans="1:8" x14ac:dyDescent="0.35">
      <c r="G3" t="s">
        <v>65</v>
      </c>
    </row>
    <row r="4" spans="1:8" x14ac:dyDescent="0.35">
      <c r="A4" s="6">
        <v>2</v>
      </c>
      <c r="B4" s="6" t="s">
        <v>61</v>
      </c>
      <c r="C4" s="6" t="s">
        <v>101</v>
      </c>
      <c r="D4" s="6" t="s">
        <v>63</v>
      </c>
      <c r="E4" s="6" t="s">
        <v>102</v>
      </c>
      <c r="H4" s="7">
        <v>2.492</v>
      </c>
    </row>
    <row r="5" spans="1:8" x14ac:dyDescent="0.35">
      <c r="F5" s="6" t="s">
        <v>18</v>
      </c>
      <c r="G5" s="6" t="s">
        <v>103</v>
      </c>
    </row>
    <row r="6" spans="1:8" x14ac:dyDescent="0.35">
      <c r="B6" s="8" t="s">
        <v>66</v>
      </c>
      <c r="C6" s="8" t="s">
        <v>67</v>
      </c>
      <c r="D6" s="8" t="s">
        <v>68</v>
      </c>
      <c r="E6" s="8" t="s">
        <v>104</v>
      </c>
      <c r="H6" s="3">
        <v>0.3543</v>
      </c>
    </row>
    <row r="7" spans="1:8" x14ac:dyDescent="0.35">
      <c r="D7" t="s">
        <v>105</v>
      </c>
      <c r="E7" t="s">
        <v>69</v>
      </c>
      <c r="G7" t="s">
        <v>106</v>
      </c>
      <c r="H7" s="2">
        <v>0.72460000000000002</v>
      </c>
    </row>
    <row r="8" spans="1:8" x14ac:dyDescent="0.35">
      <c r="G8" t="s">
        <v>70</v>
      </c>
    </row>
    <row r="9" spans="1:8" x14ac:dyDescent="0.35">
      <c r="D9" t="s">
        <v>107</v>
      </c>
    </row>
    <row r="10" spans="1:8" x14ac:dyDescent="0.35">
      <c r="D10" t="s">
        <v>108</v>
      </c>
    </row>
    <row r="12" spans="1:8" x14ac:dyDescent="0.35">
      <c r="D12" t="s">
        <v>109</v>
      </c>
    </row>
    <row r="13" spans="1:8" x14ac:dyDescent="0.35">
      <c r="D13" s="6" t="s">
        <v>110</v>
      </c>
    </row>
    <row r="14" spans="1:8" x14ac:dyDescent="0.35">
      <c r="D14" t="s">
        <v>111</v>
      </c>
    </row>
    <row r="16" spans="1:8" x14ac:dyDescent="0.35">
      <c r="D16" t="s">
        <v>112</v>
      </c>
    </row>
    <row r="17" spans="1:4" x14ac:dyDescent="0.35">
      <c r="D17" s="6" t="s">
        <v>113</v>
      </c>
    </row>
    <row r="18" spans="1:4" x14ac:dyDescent="0.35">
      <c r="D18" s="6" t="s">
        <v>114</v>
      </c>
    </row>
    <row r="20" spans="1:4" x14ac:dyDescent="0.35">
      <c r="D20" s="8" t="s">
        <v>115</v>
      </c>
    </row>
    <row r="22" spans="1:4" x14ac:dyDescent="0.35">
      <c r="D22" t="s">
        <v>116</v>
      </c>
    </row>
    <row r="23" spans="1:4" x14ac:dyDescent="0.35">
      <c r="D23" t="s">
        <v>117</v>
      </c>
    </row>
    <row r="24" spans="1:4" x14ac:dyDescent="0.35">
      <c r="D24" s="8" t="s">
        <v>118</v>
      </c>
    </row>
    <row r="25" spans="1:4" x14ac:dyDescent="0.35">
      <c r="A25" s="8">
        <v>2</v>
      </c>
      <c r="B25" s="8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2C6E-114B-4163-BBE6-58A716FF3E50}">
  <sheetPr>
    <pageSetUpPr fitToPage="1"/>
  </sheetPr>
  <dimension ref="A1:K17"/>
  <sheetViews>
    <sheetView tabSelected="1" workbookViewId="0">
      <selection activeCell="D20" sqref="D20"/>
    </sheetView>
  </sheetViews>
  <sheetFormatPr defaultRowHeight="14.5" x14ac:dyDescent="0.35"/>
  <cols>
    <col min="1" max="1" width="16.7265625" customWidth="1"/>
    <col min="2" max="2" width="10.7265625" customWidth="1"/>
    <col min="3" max="3" width="29.453125" customWidth="1"/>
    <col min="4" max="4" width="23.1796875" customWidth="1"/>
    <col min="5" max="5" width="40.54296875" customWidth="1"/>
    <col min="6" max="6" width="24.26953125" customWidth="1"/>
    <col min="7" max="7" width="19.7265625" customWidth="1"/>
    <col min="8" max="8" width="25.36328125" customWidth="1"/>
    <col min="9" max="9" width="26.54296875" customWidth="1"/>
    <col min="10" max="10" width="13.453125" customWidth="1"/>
    <col min="11" max="11" width="19.7265625" customWidth="1"/>
  </cols>
  <sheetData>
    <row r="1" spans="1:11" ht="23.5" x14ac:dyDescent="0.55000000000000004">
      <c r="A1" s="9" t="s">
        <v>139</v>
      </c>
      <c r="B1" s="10"/>
      <c r="C1" s="10"/>
      <c r="D1" s="10"/>
      <c r="E1" s="10"/>
      <c r="F1" s="10"/>
      <c r="G1" s="11" t="s">
        <v>140</v>
      </c>
      <c r="H1" s="10"/>
      <c r="I1" s="12" t="s">
        <v>2</v>
      </c>
      <c r="J1" s="10"/>
      <c r="K1" s="10"/>
    </row>
    <row r="2" spans="1:1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x14ac:dyDescent="0.35">
      <c r="A3">
        <v>1</v>
      </c>
      <c r="B3">
        <v>7</v>
      </c>
      <c r="C3" t="s">
        <v>25</v>
      </c>
      <c r="D3" t="s">
        <v>33</v>
      </c>
      <c r="E3" t="s">
        <v>135</v>
      </c>
      <c r="F3" t="s">
        <v>28</v>
      </c>
      <c r="G3" t="s">
        <v>18</v>
      </c>
      <c r="H3" t="s">
        <v>35</v>
      </c>
      <c r="I3" s="3">
        <v>2.9700000000000001E-2</v>
      </c>
      <c r="J3" s="3">
        <f>Table13[[#This Row],[Quantity]]*Table13[[#This Row],[Cost/Part (Based on 100 QTY)]]</f>
        <v>0.2079</v>
      </c>
      <c r="K3" s="3">
        <f>Table13[[#This Row],[Cost/ PCB]]*100</f>
        <v>20.79</v>
      </c>
    </row>
    <row r="4" spans="1:11" x14ac:dyDescent="0.35">
      <c r="A4">
        <v>2</v>
      </c>
      <c r="B4">
        <v>4</v>
      </c>
      <c r="C4" t="s">
        <v>25</v>
      </c>
      <c r="D4" t="s">
        <v>36</v>
      </c>
      <c r="E4" t="s">
        <v>136</v>
      </c>
      <c r="F4" t="s">
        <v>28</v>
      </c>
      <c r="G4" t="s">
        <v>18</v>
      </c>
      <c r="H4" s="4" t="s">
        <v>38</v>
      </c>
      <c r="I4" s="2">
        <v>2.7099999999999999E-2</v>
      </c>
      <c r="J4" s="3">
        <f>Table13[[#This Row],[Quantity]]*Table13[[#This Row],[Cost/Part (Based on 100 QTY)]]</f>
        <v>0.1084</v>
      </c>
      <c r="K4" s="3">
        <f>Table13[[#This Row],[Cost/ PCB]]*100</f>
        <v>10.84</v>
      </c>
    </row>
    <row r="5" spans="1:11" x14ac:dyDescent="0.35">
      <c r="A5">
        <v>3</v>
      </c>
      <c r="B5">
        <v>11</v>
      </c>
      <c r="C5" t="s">
        <v>25</v>
      </c>
      <c r="D5" t="s">
        <v>39</v>
      </c>
      <c r="E5" t="s">
        <v>138</v>
      </c>
      <c r="F5" t="s">
        <v>28</v>
      </c>
      <c r="G5" t="s">
        <v>18</v>
      </c>
      <c r="H5" t="s">
        <v>41</v>
      </c>
      <c r="I5" s="2">
        <v>4.99E-2</v>
      </c>
      <c r="J5" s="3">
        <f>Table13[[#This Row],[Quantity]]*Table13[[#This Row],[Cost/Part (Based on 100 QTY)]]</f>
        <v>0.54889999999999994</v>
      </c>
      <c r="K5" s="3">
        <f>Table13[[#This Row],[Cost/ PCB]]*100</f>
        <v>54.889999999999993</v>
      </c>
    </row>
    <row r="6" spans="1:11" x14ac:dyDescent="0.35">
      <c r="A6">
        <v>4</v>
      </c>
      <c r="B6">
        <v>4</v>
      </c>
      <c r="C6" t="s">
        <v>42</v>
      </c>
      <c r="D6" t="s">
        <v>49</v>
      </c>
      <c r="E6" t="s">
        <v>137</v>
      </c>
      <c r="F6" t="s">
        <v>28</v>
      </c>
      <c r="G6" t="s">
        <v>18</v>
      </c>
      <c r="H6" t="s">
        <v>51</v>
      </c>
      <c r="I6" s="2">
        <v>0.15110000000000001</v>
      </c>
      <c r="J6" s="3">
        <f>Table13[[#This Row],[Quantity]]*Table13[[#This Row],[Cost/Part (Based on 100 QTY)]]</f>
        <v>0.60440000000000005</v>
      </c>
      <c r="K6" s="3">
        <f>Table13[[#This Row],[Cost/ PCB]]*100</f>
        <v>60.440000000000005</v>
      </c>
    </row>
    <row r="7" spans="1:11" x14ac:dyDescent="0.35">
      <c r="A7">
        <v>5</v>
      </c>
      <c r="B7">
        <v>1</v>
      </c>
      <c r="C7" t="s">
        <v>61</v>
      </c>
      <c r="D7" t="s">
        <v>62</v>
      </c>
      <c r="E7" t="s">
        <v>63</v>
      </c>
      <c r="F7" t="s">
        <v>64</v>
      </c>
      <c r="G7" t="s">
        <v>18</v>
      </c>
      <c r="H7" t="s">
        <v>65</v>
      </c>
      <c r="I7" s="3">
        <v>0.62160000000000004</v>
      </c>
      <c r="J7" s="3">
        <f>Table13[[#This Row],[Quantity]]*Table13[[#This Row],[Cost/Part (Based on 100 QTY)]]</f>
        <v>0.62160000000000004</v>
      </c>
      <c r="K7" s="3">
        <f>Table13[[#This Row],[Cost/ PCB]]*100</f>
        <v>62.160000000000004</v>
      </c>
    </row>
    <row r="8" spans="1:11" x14ac:dyDescent="0.35">
      <c r="A8">
        <v>6</v>
      </c>
      <c r="B8">
        <v>1</v>
      </c>
      <c r="C8" t="s">
        <v>66</v>
      </c>
      <c r="D8" t="s">
        <v>133</v>
      </c>
      <c r="E8" t="s">
        <v>68</v>
      </c>
      <c r="F8" t="s">
        <v>69</v>
      </c>
      <c r="G8" t="s">
        <v>18</v>
      </c>
      <c r="H8" t="s">
        <v>132</v>
      </c>
      <c r="I8" s="2">
        <v>0.80979999999999996</v>
      </c>
      <c r="J8" s="3">
        <f>Table13[[#This Row],[Quantity]]*Table13[[#This Row],[Cost/Part (Based on 100 QTY)]]</f>
        <v>0.80979999999999996</v>
      </c>
      <c r="K8" s="3">
        <f>Table13[[#This Row],[Cost/ PCB]]*100</f>
        <v>80.97999999999999</v>
      </c>
    </row>
    <row r="9" spans="1:11" x14ac:dyDescent="0.35">
      <c r="A9">
        <v>7</v>
      </c>
      <c r="B9">
        <v>6</v>
      </c>
      <c r="C9" t="s">
        <v>71</v>
      </c>
      <c r="D9" t="s">
        <v>72</v>
      </c>
      <c r="E9" t="s">
        <v>134</v>
      </c>
      <c r="F9" t="s">
        <v>64</v>
      </c>
      <c r="G9" t="s">
        <v>18</v>
      </c>
      <c r="H9" t="s">
        <v>74</v>
      </c>
      <c r="I9" s="2">
        <v>0.18360000000000001</v>
      </c>
      <c r="J9" s="3">
        <f>Table13[[#This Row],[Quantity]]*Table13[[#This Row],[Cost/Part (Based on 100 QTY)]]</f>
        <v>1.1016000000000001</v>
      </c>
      <c r="K9" s="3">
        <f>Table13[[#This Row],[Cost/ PCB]]*100</f>
        <v>110.16000000000001</v>
      </c>
    </row>
    <row r="10" spans="1:11" x14ac:dyDescent="0.35">
      <c r="A10">
        <v>9</v>
      </c>
      <c r="B10">
        <v>2</v>
      </c>
      <c r="C10" t="s">
        <v>75</v>
      </c>
      <c r="D10" t="s">
        <v>76</v>
      </c>
      <c r="E10" t="s">
        <v>141</v>
      </c>
      <c r="F10" t="s">
        <v>81</v>
      </c>
      <c r="G10" t="s">
        <v>18</v>
      </c>
      <c r="H10" t="s">
        <v>82</v>
      </c>
      <c r="I10" s="2">
        <v>0.97106999999999999</v>
      </c>
      <c r="J10" s="3">
        <f>Table13[[#This Row],[Quantity]]*Table13[[#This Row],[Cost/Part (Based on 100 QTY)]]</f>
        <v>1.94214</v>
      </c>
      <c r="K10" s="3">
        <f>Table13[[#This Row],[Cost/ PCB]]*100</f>
        <v>194.214</v>
      </c>
    </row>
    <row r="11" spans="1:11" x14ac:dyDescent="0.35">
      <c r="A11">
        <v>10</v>
      </c>
      <c r="B11">
        <v>1</v>
      </c>
      <c r="C11" t="s">
        <v>122</v>
      </c>
      <c r="D11" t="s">
        <v>130</v>
      </c>
      <c r="E11" t="s">
        <v>124</v>
      </c>
      <c r="F11" t="s">
        <v>64</v>
      </c>
      <c r="G11" t="s">
        <v>123</v>
      </c>
      <c r="H11" t="s">
        <v>124</v>
      </c>
      <c r="I11" s="2">
        <v>5</v>
      </c>
      <c r="J11" s="3">
        <f>Table13[[#This Row],[Quantity]]*Table13[[#This Row],[Cost/Part (Based on 100 QTY)]]</f>
        <v>5</v>
      </c>
      <c r="K11" s="3">
        <f>Table13[[#This Row],[Cost/ PCB]]*100</f>
        <v>500</v>
      </c>
    </row>
    <row r="12" spans="1:11" x14ac:dyDescent="0.35">
      <c r="A12">
        <v>11</v>
      </c>
      <c r="B12">
        <v>1</v>
      </c>
      <c r="C12" t="s">
        <v>128</v>
      </c>
      <c r="D12" t="s">
        <v>129</v>
      </c>
      <c r="E12" t="s">
        <v>54</v>
      </c>
      <c r="F12" t="s">
        <v>64</v>
      </c>
      <c r="G12" t="s">
        <v>18</v>
      </c>
      <c r="H12" t="s">
        <v>127</v>
      </c>
      <c r="I12" s="2">
        <v>0.24199999999999999</v>
      </c>
      <c r="J12" s="3">
        <f>Table13[[#This Row],[Quantity]]*Table13[[#This Row],[Cost/Part (Based on 100 QTY)]]</f>
        <v>0.24199999999999999</v>
      </c>
      <c r="K12" s="3">
        <f>Table13[[#This Row],[Cost/ PCB]]*100</f>
        <v>24.2</v>
      </c>
    </row>
    <row r="13" spans="1:11" x14ac:dyDescent="0.35">
      <c r="A13">
        <v>12</v>
      </c>
      <c r="B13">
        <v>1</v>
      </c>
      <c r="C13" t="s">
        <v>125</v>
      </c>
      <c r="D13" t="s">
        <v>131</v>
      </c>
      <c r="E13" t="s">
        <v>124</v>
      </c>
      <c r="G13" t="s">
        <v>18</v>
      </c>
      <c r="H13" t="s">
        <v>126</v>
      </c>
      <c r="I13" s="3">
        <v>49</v>
      </c>
      <c r="J13" s="3">
        <f>Table13[[#This Row],[Quantity]]*Table13[[#This Row],[Cost/Part (Based on 100 QTY)]]</f>
        <v>49</v>
      </c>
      <c r="K13" s="3">
        <f>Table13[[#This Row],[Cost/ PCB]]*100</f>
        <v>4900</v>
      </c>
    </row>
    <row r="14" spans="1:11" x14ac:dyDescent="0.35">
      <c r="A14" s="1"/>
      <c r="B14" s="1"/>
      <c r="C14" s="1"/>
      <c r="D14" s="1"/>
      <c r="E14" s="1"/>
      <c r="G14" s="10"/>
      <c r="H14" s="10"/>
      <c r="I14" s="1" t="s">
        <v>96</v>
      </c>
      <c r="J14" s="5">
        <f>SUM(J3:J13)</f>
        <v>60.18674</v>
      </c>
      <c r="K14" s="5">
        <f>SUM(K3:K13)</f>
        <v>6018.674</v>
      </c>
    </row>
    <row r="17" spans="9:9" x14ac:dyDescent="0.35">
      <c r="I17" s="4"/>
    </row>
  </sheetData>
  <mergeCells count="4">
    <mergeCell ref="A1:F1"/>
    <mergeCell ref="G1:H1"/>
    <mergeCell ref="I1:K1"/>
    <mergeCell ref="G14:H14"/>
  </mergeCells>
  <pageMargins left="0.7" right="0.7" top="0.75" bottom="0.75" header="0.3" footer="0.3"/>
  <pageSetup scale="4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McArthur</dc:creator>
  <cp:lastModifiedBy>jessica McArthur</cp:lastModifiedBy>
  <cp:lastPrinted>2023-12-12T19:17:40Z</cp:lastPrinted>
  <dcterms:created xsi:type="dcterms:W3CDTF">2023-12-10T07:08:39Z</dcterms:created>
  <dcterms:modified xsi:type="dcterms:W3CDTF">2023-12-12T19:18:44Z</dcterms:modified>
</cp:coreProperties>
</file>